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jsteixeira\Downloads\OneDrive_2022-07-15\Portal Transparência - 2022 - Formato do novo Manual\"/>
    </mc:Choice>
  </mc:AlternateContent>
  <bookViews>
    <workbookView xWindow="0" yWindow="0" windowWidth="21570" windowHeight="8145" tabRatio="500" firstSheet="3" activeTab="3"/>
  </bookViews>
  <sheets>
    <sheet name="Controle" sheetId="1" state="hidden" r:id="rId1"/>
    <sheet name="Convênios e TCTs" sheetId="5" state="hidden" r:id="rId2"/>
    <sheet name="Lista de CVs. e TCTs" sheetId="6" state="hidden" r:id="rId3"/>
    <sheet name="TA a CVs e TCTs" sheetId="9" r:id="rId4"/>
    <sheet name="Lista de TA a CVS e TCTS" sheetId="10" state="hidden" r:id="rId5"/>
    <sheet name="Lista de apostilamento" sheetId="7" state="hidden" r:id="rId6"/>
    <sheet name="Apostilamento a CVs e TCTs" sheetId="8" state="hidden" r:id="rId7"/>
    <sheet name="Rescisão a CVs e TCTS" sheetId="11" state="hidden" r:id="rId8"/>
    <sheet name="INDICADORES" sheetId="12"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Controle!#REF!</definedName>
    <definedName name="Aditivo">#NAME?</definedName>
    <definedName name="Ato">#REF!</definedName>
    <definedName name="Atos">#REF!</definedName>
    <definedName name="çç">#NAME?</definedName>
    <definedName name="Convenio">#NAME?</definedName>
    <definedName name="Convênio">[1]Dados!$F$2:$F$9</definedName>
    <definedName name="fff">[2]Dados!$F$2:$F$9</definedName>
    <definedName name="gd">[3]Dados!$E$2:$E$6</definedName>
    <definedName name="LIsta">[4]Plan2!$A$1:$A$2</definedName>
    <definedName name="m">[5]Dados!$E$2:$E$6</definedName>
    <definedName name="Modalidade">#REF!</definedName>
    <definedName name="Modalidade2">#REF!</definedName>
    <definedName name="Modalidade3">#REF!</definedName>
    <definedName name="Natureza">#NAME?</definedName>
    <definedName name="Natureza2">[6]Dados!$E$2:$E$6</definedName>
    <definedName name="qrr">[7]Plan2!$A$1:$A$2</definedName>
    <definedName name="Termo">#REF!</definedName>
    <definedName name="Tipo">#REF!</definedName>
    <definedName name="Tipo2">#REF!</definedName>
    <definedName name="_xlnm.Print_Titles" localSheetId="0">Controle!$1:$2</definedName>
    <definedName name="wrtwt">[7]Dados!$E$2:$E$6</definedName>
    <definedName name="yyyyyyy">#NAME?</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9" l="1"/>
  <c r="AI1144" i="5"/>
  <c r="AJ1144" i="5"/>
  <c r="AI1143" i="5"/>
  <c r="AJ1143" i="5"/>
  <c r="J11" i="9"/>
  <c r="J14" i="9"/>
  <c r="K14" i="9"/>
  <c r="K3" i="12"/>
  <c r="M3" i="12" s="1"/>
  <c r="E3" i="12" s="1"/>
  <c r="AJ2"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J102" i="5"/>
  <c r="AJ103" i="5"/>
  <c r="AJ104" i="5"/>
  <c r="AJ105" i="5"/>
  <c r="AJ106" i="5"/>
  <c r="AJ107" i="5"/>
  <c r="AJ108" i="5"/>
  <c r="AJ109" i="5"/>
  <c r="AJ110" i="5"/>
  <c r="AJ111" i="5"/>
  <c r="AJ112" i="5"/>
  <c r="AJ113" i="5"/>
  <c r="AJ114" i="5"/>
  <c r="AJ115" i="5"/>
  <c r="AJ116" i="5"/>
  <c r="AJ117" i="5"/>
  <c r="AJ118" i="5"/>
  <c r="AJ119" i="5"/>
  <c r="AJ120" i="5"/>
  <c r="AJ121" i="5"/>
  <c r="AJ122" i="5"/>
  <c r="AJ123" i="5"/>
  <c r="AJ124" i="5"/>
  <c r="AJ125" i="5"/>
  <c r="AJ126" i="5"/>
  <c r="AJ127" i="5"/>
  <c r="AJ128" i="5"/>
  <c r="AJ129" i="5"/>
  <c r="AJ130" i="5"/>
  <c r="AJ131" i="5"/>
  <c r="AJ132" i="5"/>
  <c r="AJ133" i="5"/>
  <c r="AJ134" i="5"/>
  <c r="AJ135" i="5"/>
  <c r="AJ136" i="5"/>
  <c r="AJ137" i="5"/>
  <c r="AJ138" i="5"/>
  <c r="AJ139" i="5"/>
  <c r="AJ140" i="5"/>
  <c r="AJ141" i="5"/>
  <c r="AJ142" i="5"/>
  <c r="AJ143" i="5"/>
  <c r="AJ144" i="5"/>
  <c r="AJ145" i="5"/>
  <c r="AJ146" i="5"/>
  <c r="AJ147" i="5"/>
  <c r="AJ148" i="5"/>
  <c r="AJ149" i="5"/>
  <c r="AJ150" i="5"/>
  <c r="AJ151" i="5"/>
  <c r="AJ152" i="5"/>
  <c r="AJ153" i="5"/>
  <c r="AJ154" i="5"/>
  <c r="AJ155" i="5"/>
  <c r="AJ156" i="5"/>
  <c r="AJ157" i="5"/>
  <c r="AJ158" i="5"/>
  <c r="AJ159" i="5"/>
  <c r="AJ160" i="5"/>
  <c r="AJ161" i="5"/>
  <c r="AJ162" i="5"/>
  <c r="AJ163" i="5"/>
  <c r="AJ164" i="5"/>
  <c r="AJ165" i="5"/>
  <c r="AJ166" i="5"/>
  <c r="AJ167" i="5"/>
  <c r="AJ168" i="5"/>
  <c r="AJ169" i="5"/>
  <c r="AJ170" i="5"/>
  <c r="AJ171" i="5"/>
  <c r="AJ172" i="5"/>
  <c r="AJ173" i="5"/>
  <c r="AJ174" i="5"/>
  <c r="AJ175" i="5"/>
  <c r="AJ176" i="5"/>
  <c r="AJ177" i="5"/>
  <c r="AJ178" i="5"/>
  <c r="AJ179" i="5"/>
  <c r="AJ180" i="5"/>
  <c r="AJ181" i="5"/>
  <c r="AJ182" i="5"/>
  <c r="AJ183" i="5"/>
  <c r="AJ184" i="5"/>
  <c r="AJ185" i="5"/>
  <c r="AJ186" i="5"/>
  <c r="AJ187" i="5"/>
  <c r="AJ188" i="5"/>
  <c r="AJ189" i="5"/>
  <c r="AJ190" i="5"/>
  <c r="AJ191" i="5"/>
  <c r="AJ192" i="5"/>
  <c r="AJ193" i="5"/>
  <c r="AJ194" i="5"/>
  <c r="AJ195" i="5"/>
  <c r="AJ196" i="5"/>
  <c r="AJ197" i="5"/>
  <c r="AJ198" i="5"/>
  <c r="AJ199" i="5"/>
  <c r="AJ200" i="5"/>
  <c r="AJ201" i="5"/>
  <c r="AJ202" i="5"/>
  <c r="AJ203" i="5"/>
  <c r="AJ204" i="5"/>
  <c r="AJ205" i="5"/>
  <c r="AJ206" i="5"/>
  <c r="AJ207" i="5"/>
  <c r="AJ208" i="5"/>
  <c r="AJ209" i="5"/>
  <c r="AJ210" i="5"/>
  <c r="AJ211" i="5"/>
  <c r="AJ212" i="5"/>
  <c r="AJ213" i="5"/>
  <c r="AJ214" i="5"/>
  <c r="AJ215" i="5"/>
  <c r="AJ216" i="5"/>
  <c r="AJ217" i="5"/>
  <c r="AJ218" i="5"/>
  <c r="AJ219" i="5"/>
  <c r="AJ220" i="5"/>
  <c r="AJ221" i="5"/>
  <c r="AJ222" i="5"/>
  <c r="AJ223" i="5"/>
  <c r="AJ224" i="5"/>
  <c r="AJ225" i="5"/>
  <c r="AJ226" i="5"/>
  <c r="AJ227" i="5"/>
  <c r="AJ228" i="5"/>
  <c r="AJ229" i="5"/>
  <c r="AJ230" i="5"/>
  <c r="AJ231" i="5"/>
  <c r="AJ232" i="5"/>
  <c r="AJ233" i="5"/>
  <c r="AJ234" i="5"/>
  <c r="AJ235" i="5"/>
  <c r="AJ236" i="5"/>
  <c r="AJ237" i="5"/>
  <c r="AJ238" i="5"/>
  <c r="AJ239" i="5"/>
  <c r="AJ240" i="5"/>
  <c r="AJ241" i="5"/>
  <c r="AJ242" i="5"/>
  <c r="AJ243" i="5"/>
  <c r="AJ244" i="5"/>
  <c r="AJ245" i="5"/>
  <c r="AJ246" i="5"/>
  <c r="AJ247" i="5"/>
  <c r="AJ248" i="5"/>
  <c r="AJ249" i="5"/>
  <c r="AJ250" i="5"/>
  <c r="AJ251" i="5"/>
  <c r="AJ252" i="5"/>
  <c r="AJ253" i="5"/>
  <c r="AJ254" i="5"/>
  <c r="AJ255" i="5"/>
  <c r="AJ256" i="5"/>
  <c r="AJ257" i="5"/>
  <c r="AJ258" i="5"/>
  <c r="AJ259" i="5"/>
  <c r="AJ260" i="5"/>
  <c r="AJ261" i="5"/>
  <c r="AJ262" i="5"/>
  <c r="AJ263" i="5"/>
  <c r="AJ264" i="5"/>
  <c r="AJ265" i="5"/>
  <c r="AJ266" i="5"/>
  <c r="AJ267" i="5"/>
  <c r="AJ268" i="5"/>
  <c r="AJ269" i="5"/>
  <c r="AJ270" i="5"/>
  <c r="AJ271" i="5"/>
  <c r="AJ272" i="5"/>
  <c r="AJ273" i="5"/>
  <c r="AJ274" i="5"/>
  <c r="AJ275" i="5"/>
  <c r="AJ276" i="5"/>
  <c r="AJ277" i="5"/>
  <c r="AJ278" i="5"/>
  <c r="AJ279" i="5"/>
  <c r="AJ280" i="5"/>
  <c r="AJ281" i="5"/>
  <c r="AJ282" i="5"/>
  <c r="AJ283" i="5"/>
  <c r="AJ284" i="5"/>
  <c r="AJ285" i="5"/>
  <c r="AJ286" i="5"/>
  <c r="AJ287" i="5"/>
  <c r="AJ288" i="5"/>
  <c r="AJ289" i="5"/>
  <c r="AJ290" i="5"/>
  <c r="AJ291" i="5"/>
  <c r="AJ292" i="5"/>
  <c r="AJ293" i="5"/>
  <c r="AJ294" i="5"/>
  <c r="AJ295" i="5"/>
  <c r="AJ296" i="5"/>
  <c r="AJ297" i="5"/>
  <c r="AJ298" i="5"/>
  <c r="AJ299" i="5"/>
  <c r="AJ300" i="5"/>
  <c r="AJ301" i="5"/>
  <c r="AJ302" i="5"/>
  <c r="AJ303" i="5"/>
  <c r="AJ304" i="5"/>
  <c r="AJ305" i="5"/>
  <c r="AJ306" i="5"/>
  <c r="AJ307" i="5"/>
  <c r="AJ308" i="5"/>
  <c r="AJ309" i="5"/>
  <c r="AJ310" i="5"/>
  <c r="AJ311" i="5"/>
  <c r="AJ312" i="5"/>
  <c r="AJ313" i="5"/>
  <c r="AJ314" i="5"/>
  <c r="AJ315" i="5"/>
  <c r="AJ316" i="5"/>
  <c r="AJ317" i="5"/>
  <c r="AJ318" i="5"/>
  <c r="AJ319" i="5"/>
  <c r="AJ320" i="5"/>
  <c r="AJ321" i="5"/>
  <c r="AJ322" i="5"/>
  <c r="AJ323" i="5"/>
  <c r="AJ324" i="5"/>
  <c r="AJ325" i="5"/>
  <c r="AJ326" i="5"/>
  <c r="AJ327" i="5"/>
  <c r="AJ328" i="5"/>
  <c r="AJ329" i="5"/>
  <c r="AJ330" i="5"/>
  <c r="AJ331" i="5"/>
  <c r="AJ332" i="5"/>
  <c r="AJ333" i="5"/>
  <c r="AJ334" i="5"/>
  <c r="AJ335" i="5"/>
  <c r="AJ336" i="5"/>
  <c r="AJ337" i="5"/>
  <c r="AJ338" i="5"/>
  <c r="AJ339" i="5"/>
  <c r="AJ340" i="5"/>
  <c r="AJ341" i="5"/>
  <c r="AJ342" i="5"/>
  <c r="AJ343" i="5"/>
  <c r="AJ344" i="5"/>
  <c r="AJ345" i="5"/>
  <c r="AJ346" i="5"/>
  <c r="AJ347" i="5"/>
  <c r="AJ348" i="5"/>
  <c r="AJ349" i="5"/>
  <c r="AJ350" i="5"/>
  <c r="AJ351" i="5"/>
  <c r="AJ352" i="5"/>
  <c r="AJ353" i="5"/>
  <c r="AJ354" i="5"/>
  <c r="AJ355" i="5"/>
  <c r="AJ356" i="5"/>
  <c r="AJ357" i="5"/>
  <c r="AJ358" i="5"/>
  <c r="AJ359" i="5"/>
  <c r="AJ360" i="5"/>
  <c r="AJ361" i="5"/>
  <c r="AJ362" i="5"/>
  <c r="AJ363" i="5"/>
  <c r="AJ364" i="5"/>
  <c r="AJ365" i="5"/>
  <c r="AJ366" i="5"/>
  <c r="AJ367" i="5"/>
  <c r="AJ368" i="5"/>
  <c r="AJ369" i="5"/>
  <c r="AJ370" i="5"/>
  <c r="AJ371" i="5"/>
  <c r="AJ372" i="5"/>
  <c r="AJ373" i="5"/>
  <c r="AJ374" i="5"/>
  <c r="AJ375" i="5"/>
  <c r="AJ376" i="5"/>
  <c r="AJ377" i="5"/>
  <c r="AJ378" i="5"/>
  <c r="AJ379" i="5"/>
  <c r="AJ380" i="5"/>
  <c r="AJ381" i="5"/>
  <c r="AJ382" i="5"/>
  <c r="AJ383" i="5"/>
  <c r="AJ384" i="5"/>
  <c r="AJ385" i="5"/>
  <c r="AJ386" i="5"/>
  <c r="AJ387" i="5"/>
  <c r="AJ388" i="5"/>
  <c r="AJ389" i="5"/>
  <c r="AJ390" i="5"/>
  <c r="AJ391" i="5"/>
  <c r="AJ392" i="5"/>
  <c r="AJ393" i="5"/>
  <c r="AJ394" i="5"/>
  <c r="AJ395" i="5"/>
  <c r="AJ396" i="5"/>
  <c r="AJ397" i="5"/>
  <c r="AJ398" i="5"/>
  <c r="AJ399" i="5"/>
  <c r="AJ400" i="5"/>
  <c r="AJ401" i="5"/>
  <c r="AJ402" i="5"/>
  <c r="AJ403" i="5"/>
  <c r="AJ404" i="5"/>
  <c r="AJ405" i="5"/>
  <c r="AJ406" i="5"/>
  <c r="AJ407" i="5"/>
  <c r="AJ408" i="5"/>
  <c r="AJ409" i="5"/>
  <c r="AJ410" i="5"/>
  <c r="AJ411" i="5"/>
  <c r="AJ412" i="5"/>
  <c r="AJ413" i="5"/>
  <c r="AJ414" i="5"/>
  <c r="AJ415" i="5"/>
  <c r="AJ416" i="5"/>
  <c r="AJ417" i="5"/>
  <c r="AJ418" i="5"/>
  <c r="AJ419" i="5"/>
  <c r="AJ420" i="5"/>
  <c r="AJ421" i="5"/>
  <c r="AJ422" i="5"/>
  <c r="AJ423" i="5"/>
  <c r="AJ424" i="5"/>
  <c r="AJ425" i="5"/>
  <c r="AJ426" i="5"/>
  <c r="AJ427" i="5"/>
  <c r="AJ428" i="5"/>
  <c r="AJ429" i="5"/>
  <c r="AJ430" i="5"/>
  <c r="AJ431" i="5"/>
  <c r="AJ432" i="5"/>
  <c r="AJ433" i="5"/>
  <c r="AJ434" i="5"/>
  <c r="AJ435" i="5"/>
  <c r="AJ436" i="5"/>
  <c r="AJ437" i="5"/>
  <c r="AJ438" i="5"/>
  <c r="AJ439" i="5"/>
  <c r="AJ440" i="5"/>
  <c r="AJ441" i="5"/>
  <c r="AJ442" i="5"/>
  <c r="AJ443" i="5"/>
  <c r="AJ444" i="5"/>
  <c r="AJ445" i="5"/>
  <c r="AJ446" i="5"/>
  <c r="AJ447" i="5"/>
  <c r="AJ448" i="5"/>
  <c r="AJ449" i="5"/>
  <c r="AJ450" i="5"/>
  <c r="AJ451" i="5"/>
  <c r="AJ452" i="5"/>
  <c r="AJ453" i="5"/>
  <c r="AJ454" i="5"/>
  <c r="AJ455" i="5"/>
  <c r="AJ456" i="5"/>
  <c r="AJ457" i="5"/>
  <c r="AJ458" i="5"/>
  <c r="AJ459" i="5"/>
  <c r="AJ460" i="5"/>
  <c r="AJ461" i="5"/>
  <c r="AJ462" i="5"/>
  <c r="AJ463" i="5"/>
  <c r="AJ464" i="5"/>
  <c r="AJ465" i="5"/>
  <c r="AJ466" i="5"/>
  <c r="AJ467" i="5"/>
  <c r="AJ468" i="5"/>
  <c r="AJ469" i="5"/>
  <c r="AJ470" i="5"/>
  <c r="AJ471" i="5"/>
  <c r="AJ472" i="5"/>
  <c r="AJ473" i="5"/>
  <c r="AJ474" i="5"/>
  <c r="AJ475" i="5"/>
  <c r="AJ476" i="5"/>
  <c r="AJ477" i="5"/>
  <c r="AJ478" i="5"/>
  <c r="AJ479" i="5"/>
  <c r="AJ480" i="5"/>
  <c r="AJ481" i="5"/>
  <c r="AJ482" i="5"/>
  <c r="AJ483" i="5"/>
  <c r="AJ484" i="5"/>
  <c r="AJ485" i="5"/>
  <c r="AJ486" i="5"/>
  <c r="AJ487" i="5"/>
  <c r="AJ488" i="5"/>
  <c r="AJ489" i="5"/>
  <c r="AJ490" i="5"/>
  <c r="AJ491" i="5"/>
  <c r="AJ492" i="5"/>
  <c r="AJ493" i="5"/>
  <c r="AJ494" i="5"/>
  <c r="AJ495" i="5"/>
  <c r="AJ496" i="5"/>
  <c r="AJ497" i="5"/>
  <c r="AJ498" i="5"/>
  <c r="AJ499" i="5"/>
  <c r="AJ500" i="5"/>
  <c r="AJ501" i="5"/>
  <c r="AJ502" i="5"/>
  <c r="AJ503" i="5"/>
  <c r="AJ504" i="5"/>
  <c r="AJ505" i="5"/>
  <c r="AJ506" i="5"/>
  <c r="AJ507" i="5"/>
  <c r="AJ508" i="5"/>
  <c r="AJ509" i="5"/>
  <c r="AJ510" i="5"/>
  <c r="AJ511" i="5"/>
  <c r="AJ512" i="5"/>
  <c r="AJ513" i="5"/>
  <c r="AJ514" i="5"/>
  <c r="AJ515" i="5"/>
  <c r="AJ516" i="5"/>
  <c r="AJ517" i="5"/>
  <c r="AJ518" i="5"/>
  <c r="AJ519" i="5"/>
  <c r="AJ520" i="5"/>
  <c r="AJ521" i="5"/>
  <c r="AJ522" i="5"/>
  <c r="AJ523" i="5"/>
  <c r="AJ524" i="5"/>
  <c r="AJ525" i="5"/>
  <c r="AJ526" i="5"/>
  <c r="AJ527" i="5"/>
  <c r="AJ528" i="5"/>
  <c r="AJ529" i="5"/>
  <c r="AJ530" i="5"/>
  <c r="AJ531" i="5"/>
  <c r="AJ532" i="5"/>
  <c r="AJ533" i="5"/>
  <c r="AJ534" i="5"/>
  <c r="AJ535" i="5"/>
  <c r="AJ536" i="5"/>
  <c r="AJ537" i="5"/>
  <c r="AJ538" i="5"/>
  <c r="AJ539" i="5"/>
  <c r="AJ540" i="5"/>
  <c r="AJ541" i="5"/>
  <c r="AJ542" i="5"/>
  <c r="AJ543" i="5"/>
  <c r="AJ544" i="5"/>
  <c r="AJ545" i="5"/>
  <c r="AJ546" i="5"/>
  <c r="AJ547" i="5"/>
  <c r="AJ548" i="5"/>
  <c r="AJ549" i="5"/>
  <c r="AJ550" i="5"/>
  <c r="AJ551" i="5"/>
  <c r="AJ552" i="5"/>
  <c r="AJ553" i="5"/>
  <c r="AJ554" i="5"/>
  <c r="AJ555" i="5"/>
  <c r="AJ556" i="5"/>
  <c r="AJ557" i="5"/>
  <c r="AJ558" i="5"/>
  <c r="AJ559" i="5"/>
  <c r="AJ560" i="5"/>
  <c r="AJ561" i="5"/>
  <c r="AJ562" i="5"/>
  <c r="AJ563" i="5"/>
  <c r="AJ564" i="5"/>
  <c r="AJ565" i="5"/>
  <c r="AJ566" i="5"/>
  <c r="AJ567" i="5"/>
  <c r="AJ568" i="5"/>
  <c r="AJ569" i="5"/>
  <c r="AJ570" i="5"/>
  <c r="AJ571" i="5"/>
  <c r="AJ572" i="5"/>
  <c r="AJ573" i="5"/>
  <c r="AJ574" i="5"/>
  <c r="AJ575" i="5"/>
  <c r="AJ576" i="5"/>
  <c r="AJ577" i="5"/>
  <c r="AJ578" i="5"/>
  <c r="AJ579" i="5"/>
  <c r="AJ580" i="5"/>
  <c r="AJ581" i="5"/>
  <c r="AJ582" i="5"/>
  <c r="AJ583" i="5"/>
  <c r="AJ584" i="5"/>
  <c r="AJ585" i="5"/>
  <c r="AJ586" i="5"/>
  <c r="AJ587" i="5"/>
  <c r="AJ588" i="5"/>
  <c r="AJ589" i="5"/>
  <c r="AJ590" i="5"/>
  <c r="AJ591" i="5"/>
  <c r="AJ592" i="5"/>
  <c r="AJ593" i="5"/>
  <c r="AJ594" i="5"/>
  <c r="AJ595" i="5"/>
  <c r="AJ596" i="5"/>
  <c r="AJ597" i="5"/>
  <c r="AJ598" i="5"/>
  <c r="AJ599" i="5"/>
  <c r="AJ600" i="5"/>
  <c r="AJ601" i="5"/>
  <c r="AJ602" i="5"/>
  <c r="AJ603" i="5"/>
  <c r="AJ604" i="5"/>
  <c r="AJ605" i="5"/>
  <c r="AJ606" i="5"/>
  <c r="AJ607" i="5"/>
  <c r="AJ608" i="5"/>
  <c r="AJ609" i="5"/>
  <c r="AJ610" i="5"/>
  <c r="AJ611" i="5"/>
  <c r="AJ612" i="5"/>
  <c r="AJ613" i="5"/>
  <c r="AJ614" i="5"/>
  <c r="AJ615" i="5"/>
  <c r="AJ616" i="5"/>
  <c r="AJ617" i="5"/>
  <c r="AJ618" i="5"/>
  <c r="AJ619" i="5"/>
  <c r="AJ620" i="5"/>
  <c r="AJ621" i="5"/>
  <c r="AJ622" i="5"/>
  <c r="AJ623" i="5"/>
  <c r="AJ624" i="5"/>
  <c r="AJ625" i="5"/>
  <c r="AJ626" i="5"/>
  <c r="AJ627" i="5"/>
  <c r="AJ628" i="5"/>
  <c r="AJ629" i="5"/>
  <c r="AJ630" i="5"/>
  <c r="AJ631" i="5"/>
  <c r="AJ632" i="5"/>
  <c r="AJ633" i="5"/>
  <c r="AJ634" i="5"/>
  <c r="AJ635" i="5"/>
  <c r="AJ636" i="5"/>
  <c r="AJ637" i="5"/>
  <c r="AJ638" i="5"/>
  <c r="AJ639" i="5"/>
  <c r="AJ640" i="5"/>
  <c r="AJ641" i="5"/>
  <c r="AJ642" i="5"/>
  <c r="AJ643" i="5"/>
  <c r="AJ644" i="5"/>
  <c r="AJ645" i="5"/>
  <c r="AJ646" i="5"/>
  <c r="AJ647" i="5"/>
  <c r="AJ648" i="5"/>
  <c r="AJ649" i="5"/>
  <c r="AJ650" i="5"/>
  <c r="AJ651" i="5"/>
  <c r="AJ652" i="5"/>
  <c r="AJ653" i="5"/>
  <c r="AJ654" i="5"/>
  <c r="AJ655" i="5"/>
  <c r="AJ656" i="5"/>
  <c r="AJ657" i="5"/>
  <c r="AJ658" i="5"/>
  <c r="AJ659" i="5"/>
  <c r="AJ660" i="5"/>
  <c r="AJ661" i="5"/>
  <c r="AJ662" i="5"/>
  <c r="AJ663" i="5"/>
  <c r="AJ664" i="5"/>
  <c r="AJ665" i="5"/>
  <c r="AJ666" i="5"/>
  <c r="AJ667" i="5"/>
  <c r="AJ668" i="5"/>
  <c r="AJ669" i="5"/>
  <c r="AJ670" i="5"/>
  <c r="AJ671" i="5"/>
  <c r="AJ672" i="5"/>
  <c r="AJ673" i="5"/>
  <c r="AJ674" i="5"/>
  <c r="AJ675" i="5"/>
  <c r="AJ676" i="5"/>
  <c r="AJ677" i="5"/>
  <c r="AJ678" i="5"/>
  <c r="AJ679" i="5"/>
  <c r="AJ680" i="5"/>
  <c r="AJ681" i="5"/>
  <c r="AJ682" i="5"/>
  <c r="AJ683" i="5"/>
  <c r="AJ684" i="5"/>
  <c r="AJ685" i="5"/>
  <c r="AJ686" i="5"/>
  <c r="AJ687" i="5"/>
  <c r="AJ688" i="5"/>
  <c r="AJ689" i="5"/>
  <c r="AJ690" i="5"/>
  <c r="AJ691" i="5"/>
  <c r="AJ692" i="5"/>
  <c r="AJ693" i="5"/>
  <c r="AJ694" i="5"/>
  <c r="AJ695" i="5"/>
  <c r="AJ696" i="5"/>
  <c r="AJ697" i="5"/>
  <c r="AJ698" i="5"/>
  <c r="AJ699" i="5"/>
  <c r="AJ700" i="5"/>
  <c r="AJ701" i="5"/>
  <c r="AJ702" i="5"/>
  <c r="AJ703" i="5"/>
  <c r="AJ704" i="5"/>
  <c r="AJ705" i="5"/>
  <c r="AJ706" i="5"/>
  <c r="AJ707" i="5"/>
  <c r="AJ708" i="5"/>
  <c r="AJ709" i="5"/>
  <c r="AJ710" i="5"/>
  <c r="AJ711" i="5"/>
  <c r="AJ712" i="5"/>
  <c r="AJ713" i="5"/>
  <c r="AJ714" i="5"/>
  <c r="AJ715" i="5"/>
  <c r="AJ716" i="5"/>
  <c r="AJ717" i="5"/>
  <c r="AJ718" i="5"/>
  <c r="AJ719" i="5"/>
  <c r="AJ720" i="5"/>
  <c r="AJ721" i="5"/>
  <c r="AJ722" i="5"/>
  <c r="AJ723" i="5"/>
  <c r="AJ724" i="5"/>
  <c r="AJ725" i="5"/>
  <c r="AJ726" i="5"/>
  <c r="AJ727" i="5"/>
  <c r="AJ728" i="5"/>
  <c r="H2" i="12" s="1"/>
  <c r="AJ729" i="5"/>
  <c r="AJ730" i="5"/>
  <c r="AJ731" i="5"/>
  <c r="AJ732" i="5"/>
  <c r="AJ733" i="5"/>
  <c r="AJ734" i="5"/>
  <c r="AJ735" i="5"/>
  <c r="AJ736" i="5"/>
  <c r="AJ737" i="5"/>
  <c r="AJ738" i="5"/>
  <c r="AJ739" i="5"/>
  <c r="AJ740" i="5"/>
  <c r="AJ741" i="5"/>
  <c r="AJ742" i="5"/>
  <c r="AJ743" i="5"/>
  <c r="AJ744" i="5"/>
  <c r="AJ745" i="5"/>
  <c r="AJ746" i="5"/>
  <c r="AJ747" i="5"/>
  <c r="AJ748" i="5"/>
  <c r="AJ749" i="5"/>
  <c r="AJ750" i="5"/>
  <c r="AJ751" i="5"/>
  <c r="AJ752" i="5"/>
  <c r="AJ753" i="5"/>
  <c r="AJ754" i="5"/>
  <c r="AJ755" i="5"/>
  <c r="AJ756" i="5"/>
  <c r="AJ757" i="5"/>
  <c r="AJ758" i="5"/>
  <c r="AJ759" i="5"/>
  <c r="AJ760" i="5"/>
  <c r="AJ761" i="5"/>
  <c r="AJ762" i="5"/>
  <c r="AJ763" i="5"/>
  <c r="AJ764" i="5"/>
  <c r="AJ765" i="5"/>
  <c r="AJ766" i="5"/>
  <c r="AJ767" i="5"/>
  <c r="AJ768" i="5"/>
  <c r="AJ769" i="5"/>
  <c r="AJ770" i="5"/>
  <c r="AJ771" i="5"/>
  <c r="AJ772" i="5"/>
  <c r="AJ773" i="5"/>
  <c r="AJ774" i="5"/>
  <c r="AJ775" i="5"/>
  <c r="AJ776" i="5"/>
  <c r="AJ777" i="5"/>
  <c r="AJ778" i="5"/>
  <c r="AJ779" i="5"/>
  <c r="AJ780" i="5"/>
  <c r="AJ781" i="5"/>
  <c r="AJ782" i="5"/>
  <c r="AJ783" i="5"/>
  <c r="AJ784" i="5"/>
  <c r="AJ785" i="5"/>
  <c r="AJ786" i="5"/>
  <c r="AJ787" i="5"/>
  <c r="AJ788" i="5"/>
  <c r="AJ789" i="5"/>
  <c r="AJ790" i="5"/>
  <c r="AJ791" i="5"/>
  <c r="AJ792" i="5"/>
  <c r="AJ793" i="5"/>
  <c r="AJ794" i="5"/>
  <c r="AJ795" i="5"/>
  <c r="AJ796" i="5"/>
  <c r="AJ797" i="5"/>
  <c r="AJ798" i="5"/>
  <c r="AJ799" i="5"/>
  <c r="AJ800" i="5"/>
  <c r="AJ801" i="5"/>
  <c r="AJ802" i="5"/>
  <c r="AJ803" i="5"/>
  <c r="AJ804" i="5"/>
  <c r="AJ805" i="5"/>
  <c r="AJ806" i="5"/>
  <c r="AJ807" i="5"/>
  <c r="AJ808" i="5"/>
  <c r="AJ809" i="5"/>
  <c r="AJ810" i="5"/>
  <c r="AJ811" i="5"/>
  <c r="AJ812" i="5"/>
  <c r="AJ813" i="5"/>
  <c r="AJ814" i="5"/>
  <c r="AJ815" i="5"/>
  <c r="AJ816" i="5"/>
  <c r="AJ817" i="5"/>
  <c r="AJ818" i="5"/>
  <c r="AJ819" i="5"/>
  <c r="AJ820" i="5"/>
  <c r="AJ821" i="5"/>
  <c r="AJ822" i="5"/>
  <c r="AJ823" i="5"/>
  <c r="AJ824" i="5"/>
  <c r="AJ825" i="5"/>
  <c r="AJ826" i="5"/>
  <c r="AJ827" i="5"/>
  <c r="AJ828" i="5"/>
  <c r="AJ829" i="5"/>
  <c r="AJ830" i="5"/>
  <c r="AJ831" i="5"/>
  <c r="AJ832" i="5"/>
  <c r="AJ833" i="5"/>
  <c r="AJ834" i="5"/>
  <c r="AJ835" i="5"/>
  <c r="AJ836" i="5"/>
  <c r="AJ837" i="5"/>
  <c r="AJ838" i="5"/>
  <c r="AJ839" i="5"/>
  <c r="AJ840" i="5"/>
  <c r="AJ841" i="5"/>
  <c r="AJ842" i="5"/>
  <c r="AJ843" i="5"/>
  <c r="AJ844" i="5"/>
  <c r="AJ845" i="5"/>
  <c r="AJ846" i="5"/>
  <c r="AJ847" i="5"/>
  <c r="AJ848" i="5"/>
  <c r="AJ849" i="5"/>
  <c r="AJ850" i="5"/>
  <c r="AJ851" i="5"/>
  <c r="AJ852" i="5"/>
  <c r="AJ853" i="5"/>
  <c r="AJ854" i="5"/>
  <c r="AJ855" i="5"/>
  <c r="AJ856" i="5"/>
  <c r="AJ857" i="5"/>
  <c r="AJ858" i="5"/>
  <c r="AJ859" i="5"/>
  <c r="AJ860" i="5"/>
  <c r="AJ861" i="5"/>
  <c r="AJ862" i="5"/>
  <c r="AJ863" i="5"/>
  <c r="AJ864" i="5"/>
  <c r="AJ865" i="5"/>
  <c r="AJ866" i="5"/>
  <c r="AJ867" i="5"/>
  <c r="AJ868" i="5"/>
  <c r="AJ869" i="5"/>
  <c r="AJ870" i="5"/>
  <c r="AJ871" i="5"/>
  <c r="AJ872" i="5"/>
  <c r="AJ873" i="5"/>
  <c r="AJ874" i="5"/>
  <c r="AJ875" i="5"/>
  <c r="AJ876" i="5"/>
  <c r="AJ877" i="5"/>
  <c r="AJ878" i="5"/>
  <c r="AJ879" i="5"/>
  <c r="AJ880" i="5"/>
  <c r="AJ881" i="5"/>
  <c r="AJ882" i="5"/>
  <c r="AJ883" i="5"/>
  <c r="AJ884" i="5"/>
  <c r="AJ885" i="5"/>
  <c r="AJ886" i="5"/>
  <c r="AJ887" i="5"/>
  <c r="AJ888" i="5"/>
  <c r="AJ889" i="5"/>
  <c r="AJ890" i="5"/>
  <c r="AJ891" i="5"/>
  <c r="AJ892" i="5"/>
  <c r="AJ893" i="5"/>
  <c r="AJ894" i="5"/>
  <c r="AJ895" i="5"/>
  <c r="AJ896" i="5"/>
  <c r="AJ897" i="5"/>
  <c r="AJ898" i="5"/>
  <c r="AJ899" i="5"/>
  <c r="AJ900" i="5"/>
  <c r="AJ901" i="5"/>
  <c r="AJ902" i="5"/>
  <c r="AJ903" i="5"/>
  <c r="AJ904" i="5"/>
  <c r="AJ905" i="5"/>
  <c r="AJ906" i="5"/>
  <c r="AJ907" i="5"/>
  <c r="AJ908" i="5"/>
  <c r="AJ909" i="5"/>
  <c r="AJ910" i="5"/>
  <c r="AJ911" i="5"/>
  <c r="AJ912" i="5"/>
  <c r="AJ913" i="5"/>
  <c r="AJ914" i="5"/>
  <c r="AJ915" i="5"/>
  <c r="AJ916" i="5"/>
  <c r="AJ917" i="5"/>
  <c r="AJ918" i="5"/>
  <c r="AJ919" i="5"/>
  <c r="AJ920" i="5"/>
  <c r="AJ921" i="5"/>
  <c r="AJ922" i="5"/>
  <c r="AJ923" i="5"/>
  <c r="AJ924" i="5"/>
  <c r="AJ925" i="5"/>
  <c r="AJ926" i="5"/>
  <c r="AJ927" i="5"/>
  <c r="AJ928" i="5"/>
  <c r="AJ929" i="5"/>
  <c r="AJ930" i="5"/>
  <c r="AJ931" i="5"/>
  <c r="AJ932" i="5"/>
  <c r="AJ933" i="5"/>
  <c r="AJ934" i="5"/>
  <c r="AJ935" i="5"/>
  <c r="AJ936" i="5"/>
  <c r="AJ937" i="5"/>
  <c r="AJ938" i="5"/>
  <c r="AJ939" i="5"/>
  <c r="AJ940" i="5"/>
  <c r="AJ941" i="5"/>
  <c r="AJ942" i="5"/>
  <c r="AJ943" i="5"/>
  <c r="AJ944" i="5"/>
  <c r="AJ945" i="5"/>
  <c r="AJ946" i="5"/>
  <c r="AJ947" i="5"/>
  <c r="AJ948" i="5"/>
  <c r="AJ949" i="5"/>
  <c r="AJ950" i="5"/>
  <c r="AJ951" i="5"/>
  <c r="AJ952" i="5"/>
  <c r="AJ953" i="5"/>
  <c r="AJ954" i="5"/>
  <c r="AJ955" i="5"/>
  <c r="AJ956" i="5"/>
  <c r="AJ957" i="5"/>
  <c r="AJ958" i="5"/>
  <c r="AJ959" i="5"/>
  <c r="AJ960" i="5"/>
  <c r="AJ961" i="5"/>
  <c r="AJ962" i="5"/>
  <c r="AJ963" i="5"/>
  <c r="AJ964" i="5"/>
  <c r="AJ965" i="5"/>
  <c r="AJ966" i="5"/>
  <c r="AJ967" i="5"/>
  <c r="AJ968" i="5"/>
  <c r="AJ969" i="5"/>
  <c r="AJ970" i="5"/>
  <c r="AJ971" i="5"/>
  <c r="AJ972" i="5"/>
  <c r="AJ973" i="5"/>
  <c r="AJ974" i="5"/>
  <c r="AJ975" i="5"/>
  <c r="AJ976" i="5"/>
  <c r="AJ977" i="5"/>
  <c r="AJ978" i="5"/>
  <c r="AJ979" i="5"/>
  <c r="AJ980" i="5"/>
  <c r="AJ981" i="5"/>
  <c r="AJ982" i="5"/>
  <c r="AJ983" i="5"/>
  <c r="AJ984" i="5"/>
  <c r="AJ985" i="5"/>
  <c r="AJ986" i="5"/>
  <c r="AJ987" i="5"/>
  <c r="AJ988" i="5"/>
  <c r="AJ989" i="5"/>
  <c r="AJ990" i="5"/>
  <c r="AJ991" i="5"/>
  <c r="AJ992" i="5"/>
  <c r="AJ993" i="5"/>
  <c r="AJ994" i="5"/>
  <c r="AJ995" i="5"/>
  <c r="AJ996" i="5"/>
  <c r="AJ997" i="5"/>
  <c r="AJ998" i="5"/>
  <c r="AJ999" i="5"/>
  <c r="AJ1000" i="5"/>
  <c r="AJ1001" i="5"/>
  <c r="AJ1002" i="5"/>
  <c r="AJ1003" i="5"/>
  <c r="AJ1004" i="5"/>
  <c r="AJ1005" i="5"/>
  <c r="AJ1006" i="5"/>
  <c r="AJ1007" i="5"/>
  <c r="AJ1008" i="5"/>
  <c r="AJ1009" i="5"/>
  <c r="AJ1010" i="5"/>
  <c r="AJ1011" i="5"/>
  <c r="AJ1012" i="5"/>
  <c r="AJ1013" i="5"/>
  <c r="AJ1014" i="5"/>
  <c r="AJ1015" i="5"/>
  <c r="AJ1016" i="5"/>
  <c r="AJ1017" i="5"/>
  <c r="AJ1018" i="5"/>
  <c r="AJ1019" i="5"/>
  <c r="AJ1020" i="5"/>
  <c r="AJ1021" i="5"/>
  <c r="AJ1022" i="5"/>
  <c r="AJ1023" i="5"/>
  <c r="AJ1024" i="5"/>
  <c r="AJ1025" i="5"/>
  <c r="AJ1026" i="5"/>
  <c r="AJ1027" i="5"/>
  <c r="AJ1028" i="5"/>
  <c r="AJ1029" i="5"/>
  <c r="AJ1030" i="5"/>
  <c r="AJ1031" i="5"/>
  <c r="AJ1032" i="5"/>
  <c r="AJ1033" i="5"/>
  <c r="AJ1034" i="5"/>
  <c r="AJ1035" i="5"/>
  <c r="AJ1036" i="5"/>
  <c r="AJ1037" i="5"/>
  <c r="AJ1038" i="5"/>
  <c r="AJ1039" i="5"/>
  <c r="AJ1040" i="5"/>
  <c r="AJ1041" i="5"/>
  <c r="AJ1042" i="5"/>
  <c r="AJ1043" i="5"/>
  <c r="AJ1044" i="5"/>
  <c r="AJ1045" i="5"/>
  <c r="AJ1046" i="5"/>
  <c r="AJ1047" i="5"/>
  <c r="AJ1048" i="5"/>
  <c r="AJ1049" i="5"/>
  <c r="AJ1050" i="5"/>
  <c r="AJ1051" i="5"/>
  <c r="AJ1052" i="5"/>
  <c r="AJ1053" i="5"/>
  <c r="AJ1054" i="5"/>
  <c r="AJ1055" i="5"/>
  <c r="AJ1056" i="5"/>
  <c r="AJ1057" i="5"/>
  <c r="AJ1058" i="5"/>
  <c r="AJ1059" i="5"/>
  <c r="AJ1060" i="5"/>
  <c r="AJ1061" i="5"/>
  <c r="AJ1062" i="5"/>
  <c r="AJ1063" i="5"/>
  <c r="AJ1064" i="5"/>
  <c r="AJ1065" i="5"/>
  <c r="AJ1066" i="5"/>
  <c r="AJ1067" i="5"/>
  <c r="AJ1068" i="5"/>
  <c r="AJ1069" i="5"/>
  <c r="AJ1070" i="5"/>
  <c r="AJ1071" i="5"/>
  <c r="AJ1072" i="5"/>
  <c r="AJ1073" i="5"/>
  <c r="AJ1074" i="5"/>
  <c r="AJ1075" i="5"/>
  <c r="AJ1076" i="5"/>
  <c r="AJ1077" i="5"/>
  <c r="AJ1078" i="5"/>
  <c r="AJ1079" i="5"/>
  <c r="AJ1080" i="5"/>
  <c r="AJ1081" i="5"/>
  <c r="AJ1082" i="5"/>
  <c r="AJ1083" i="5"/>
  <c r="AJ1084" i="5"/>
  <c r="AJ1085" i="5"/>
  <c r="AJ1086" i="5"/>
  <c r="AJ1087" i="5"/>
  <c r="AJ1088" i="5"/>
  <c r="AJ1089" i="5"/>
  <c r="AJ1090" i="5"/>
  <c r="AJ1091" i="5"/>
  <c r="AJ1092" i="5"/>
  <c r="AJ1093" i="5"/>
  <c r="AJ1094" i="5"/>
  <c r="AJ1095" i="5"/>
  <c r="AJ1096" i="5"/>
  <c r="AJ1097" i="5"/>
  <c r="AJ1098" i="5"/>
  <c r="AJ1099" i="5"/>
  <c r="AJ1100" i="5"/>
  <c r="AJ1101" i="5"/>
  <c r="AJ1102" i="5"/>
  <c r="AJ1103" i="5"/>
  <c r="AJ1104" i="5"/>
  <c r="AJ1105" i="5"/>
  <c r="AJ1106" i="5"/>
  <c r="AJ1107" i="5"/>
  <c r="AJ1108" i="5"/>
  <c r="AJ1109" i="5"/>
  <c r="AJ1110" i="5"/>
  <c r="AJ1111" i="5"/>
  <c r="AJ1112" i="5"/>
  <c r="AJ1113" i="5"/>
  <c r="AJ1114" i="5"/>
  <c r="AJ1115" i="5"/>
  <c r="AJ1116" i="5"/>
  <c r="AJ1117" i="5"/>
  <c r="AJ1118" i="5"/>
  <c r="AJ1119" i="5"/>
  <c r="AJ1120" i="5"/>
  <c r="AJ1121" i="5"/>
  <c r="AJ1122" i="5"/>
  <c r="AJ1123" i="5"/>
  <c r="AJ1124" i="5"/>
  <c r="AJ1125" i="5"/>
  <c r="AJ1126" i="5"/>
  <c r="AJ1127" i="5"/>
  <c r="AJ1128" i="5"/>
  <c r="AJ1129" i="5"/>
  <c r="AJ1130" i="5"/>
  <c r="AJ1131" i="5"/>
  <c r="AJ1132" i="5"/>
  <c r="AJ1133" i="5"/>
  <c r="AJ1134" i="5"/>
  <c r="AJ1135" i="5"/>
  <c r="AJ1136" i="5"/>
  <c r="AJ1137" i="5"/>
  <c r="AJ1138" i="5"/>
  <c r="AJ1139" i="5"/>
  <c r="AJ1140" i="5"/>
  <c r="AJ1141" i="5"/>
  <c r="AJ1142" i="5"/>
  <c r="AI2" i="5"/>
  <c r="AI3" i="5"/>
  <c r="AI4"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I262" i="5"/>
  <c r="AI263" i="5"/>
  <c r="AI264" i="5"/>
  <c r="AI265" i="5"/>
  <c r="AI266" i="5"/>
  <c r="AI267" i="5"/>
  <c r="AI268" i="5"/>
  <c r="AI269" i="5"/>
  <c r="AI270" i="5"/>
  <c r="AI271" i="5"/>
  <c r="AI272" i="5"/>
  <c r="AI273" i="5"/>
  <c r="AI274" i="5"/>
  <c r="AI275" i="5"/>
  <c r="AI276" i="5"/>
  <c r="AI277" i="5"/>
  <c r="AI278" i="5"/>
  <c r="AI279" i="5"/>
  <c r="AI280" i="5"/>
  <c r="AI281" i="5"/>
  <c r="AI282" i="5"/>
  <c r="AI283" i="5"/>
  <c r="AI284" i="5"/>
  <c r="AI285" i="5"/>
  <c r="AI286" i="5"/>
  <c r="AI287" i="5"/>
  <c r="AI288" i="5"/>
  <c r="AI289" i="5"/>
  <c r="AI290" i="5"/>
  <c r="AI291" i="5"/>
  <c r="AI292" i="5"/>
  <c r="AI293" i="5"/>
  <c r="AI294" i="5"/>
  <c r="AI295" i="5"/>
  <c r="AI296" i="5"/>
  <c r="AI297" i="5"/>
  <c r="AI298" i="5"/>
  <c r="AI299" i="5"/>
  <c r="AI300" i="5"/>
  <c r="AI301" i="5"/>
  <c r="AI302" i="5"/>
  <c r="AI303" i="5"/>
  <c r="AI304" i="5"/>
  <c r="AI305" i="5"/>
  <c r="AI306" i="5"/>
  <c r="AI307" i="5"/>
  <c r="AI308" i="5"/>
  <c r="AI309" i="5"/>
  <c r="AI310" i="5"/>
  <c r="AI311" i="5"/>
  <c r="AI312" i="5"/>
  <c r="AI313" i="5"/>
  <c r="AI314" i="5"/>
  <c r="AI315" i="5"/>
  <c r="AI316" i="5"/>
  <c r="AI317" i="5"/>
  <c r="AI318" i="5"/>
  <c r="AI319" i="5"/>
  <c r="AI320" i="5"/>
  <c r="AI321" i="5"/>
  <c r="AI322" i="5"/>
  <c r="AI323" i="5"/>
  <c r="AI324" i="5"/>
  <c r="AI325" i="5"/>
  <c r="AI326" i="5"/>
  <c r="AI327" i="5"/>
  <c r="AI328" i="5"/>
  <c r="AI329" i="5"/>
  <c r="AI330" i="5"/>
  <c r="AI331" i="5"/>
  <c r="AI332" i="5"/>
  <c r="AI333" i="5"/>
  <c r="AI334" i="5"/>
  <c r="AI335" i="5"/>
  <c r="AI336" i="5"/>
  <c r="AI337" i="5"/>
  <c r="AI338" i="5"/>
  <c r="AI339" i="5"/>
  <c r="AI340" i="5"/>
  <c r="AI341" i="5"/>
  <c r="AI342" i="5"/>
  <c r="AI343" i="5"/>
  <c r="AI344" i="5"/>
  <c r="AI345" i="5"/>
  <c r="AI346" i="5"/>
  <c r="AI347" i="5"/>
  <c r="AI348" i="5"/>
  <c r="AI349" i="5"/>
  <c r="AI350" i="5"/>
  <c r="AI351" i="5"/>
  <c r="AI352" i="5"/>
  <c r="AI353" i="5"/>
  <c r="AI354" i="5"/>
  <c r="AI355" i="5"/>
  <c r="AI356" i="5"/>
  <c r="AI357" i="5"/>
  <c r="AI358" i="5"/>
  <c r="AI359" i="5"/>
  <c r="AI360" i="5"/>
  <c r="AI361" i="5"/>
  <c r="AI362" i="5"/>
  <c r="AI363" i="5"/>
  <c r="AI364" i="5"/>
  <c r="AI365" i="5"/>
  <c r="AI366" i="5"/>
  <c r="AI367" i="5"/>
  <c r="AI368" i="5"/>
  <c r="AI369" i="5"/>
  <c r="AI370" i="5"/>
  <c r="AI371" i="5"/>
  <c r="AI372" i="5"/>
  <c r="AI373" i="5"/>
  <c r="AI374" i="5"/>
  <c r="AI375" i="5"/>
  <c r="AI376" i="5"/>
  <c r="AI377" i="5"/>
  <c r="AI378" i="5"/>
  <c r="AI379" i="5"/>
  <c r="AI380" i="5"/>
  <c r="AI381" i="5"/>
  <c r="AI382" i="5"/>
  <c r="AI383" i="5"/>
  <c r="AI384" i="5"/>
  <c r="AI385" i="5"/>
  <c r="AI386" i="5"/>
  <c r="AI387" i="5"/>
  <c r="AI388" i="5"/>
  <c r="AI389" i="5"/>
  <c r="AI390" i="5"/>
  <c r="AI391" i="5"/>
  <c r="AI392" i="5"/>
  <c r="AI393" i="5"/>
  <c r="AI394" i="5"/>
  <c r="AI395" i="5"/>
  <c r="AI396" i="5"/>
  <c r="AI397" i="5"/>
  <c r="AI398" i="5"/>
  <c r="AI399" i="5"/>
  <c r="AI400" i="5"/>
  <c r="AI401" i="5"/>
  <c r="AI402" i="5"/>
  <c r="AI403" i="5"/>
  <c r="AI404" i="5"/>
  <c r="AI405" i="5"/>
  <c r="AI406" i="5"/>
  <c r="AI407" i="5"/>
  <c r="AI408" i="5"/>
  <c r="AI409" i="5"/>
  <c r="AI410" i="5"/>
  <c r="AI411" i="5"/>
  <c r="AI412" i="5"/>
  <c r="AI413" i="5"/>
  <c r="AI414" i="5"/>
  <c r="AI415" i="5"/>
  <c r="AI416" i="5"/>
  <c r="AI417" i="5"/>
  <c r="AI418" i="5"/>
  <c r="AI419" i="5"/>
  <c r="AI420" i="5"/>
  <c r="AI421" i="5"/>
  <c r="AI422" i="5"/>
  <c r="AI423" i="5"/>
  <c r="AI424" i="5"/>
  <c r="AI425" i="5"/>
  <c r="AI426" i="5"/>
  <c r="AI427" i="5"/>
  <c r="AI428" i="5"/>
  <c r="AI429" i="5"/>
  <c r="AI430" i="5"/>
  <c r="AI431" i="5"/>
  <c r="AI432" i="5"/>
  <c r="AI433" i="5"/>
  <c r="AI434" i="5"/>
  <c r="AI435" i="5"/>
  <c r="AI436" i="5"/>
  <c r="AI437" i="5"/>
  <c r="AI438" i="5"/>
  <c r="AI439" i="5"/>
  <c r="AI440" i="5"/>
  <c r="AI441" i="5"/>
  <c r="AI442" i="5"/>
  <c r="AI443" i="5"/>
  <c r="AI444" i="5"/>
  <c r="AI445" i="5"/>
  <c r="AI446" i="5"/>
  <c r="AI447" i="5"/>
  <c r="AI448" i="5"/>
  <c r="AI449" i="5"/>
  <c r="AI450" i="5"/>
  <c r="AI451" i="5"/>
  <c r="AI452" i="5"/>
  <c r="AI453" i="5"/>
  <c r="AI454" i="5"/>
  <c r="AI455" i="5"/>
  <c r="AI456" i="5"/>
  <c r="AI457" i="5"/>
  <c r="AI458" i="5"/>
  <c r="AI459" i="5"/>
  <c r="AI460" i="5"/>
  <c r="AI461" i="5"/>
  <c r="AI462" i="5"/>
  <c r="AI463" i="5"/>
  <c r="AI464" i="5"/>
  <c r="AI465" i="5"/>
  <c r="AI466" i="5"/>
  <c r="AI467" i="5"/>
  <c r="AI468" i="5"/>
  <c r="AI469" i="5"/>
  <c r="AI470" i="5"/>
  <c r="AI471" i="5"/>
  <c r="AI472" i="5"/>
  <c r="AI473" i="5"/>
  <c r="AI474" i="5"/>
  <c r="AI475" i="5"/>
  <c r="AI476" i="5"/>
  <c r="AI477" i="5"/>
  <c r="AI478" i="5"/>
  <c r="AI479" i="5"/>
  <c r="AI480" i="5"/>
  <c r="AI481" i="5"/>
  <c r="AI482" i="5"/>
  <c r="AI483" i="5"/>
  <c r="AI484" i="5"/>
  <c r="AI485" i="5"/>
  <c r="AI486" i="5"/>
  <c r="AI487" i="5"/>
  <c r="AI488" i="5"/>
  <c r="AI489" i="5"/>
  <c r="AI490" i="5"/>
  <c r="AI491" i="5"/>
  <c r="AI492" i="5"/>
  <c r="AI493" i="5"/>
  <c r="AI494" i="5"/>
  <c r="AI495" i="5"/>
  <c r="AI496" i="5"/>
  <c r="AI497" i="5"/>
  <c r="AI498" i="5"/>
  <c r="AI499" i="5"/>
  <c r="AI500" i="5"/>
  <c r="AI501" i="5"/>
  <c r="AI502" i="5"/>
  <c r="AI503" i="5"/>
  <c r="AI504" i="5"/>
  <c r="AI505" i="5"/>
  <c r="AI506" i="5"/>
  <c r="AI507" i="5"/>
  <c r="AI508" i="5"/>
  <c r="AI509" i="5"/>
  <c r="AI510" i="5"/>
  <c r="AI511" i="5"/>
  <c r="AI512" i="5"/>
  <c r="AI513" i="5"/>
  <c r="AI514" i="5"/>
  <c r="AI515" i="5"/>
  <c r="AI516" i="5"/>
  <c r="AI517" i="5"/>
  <c r="AI518" i="5"/>
  <c r="AI519" i="5"/>
  <c r="AI520" i="5"/>
  <c r="AI521" i="5"/>
  <c r="AI522" i="5"/>
  <c r="AI523" i="5"/>
  <c r="AI524" i="5"/>
  <c r="AI525" i="5"/>
  <c r="AI526" i="5"/>
  <c r="AI527" i="5"/>
  <c r="AI528" i="5"/>
  <c r="AI529" i="5"/>
  <c r="AI530" i="5"/>
  <c r="AI531" i="5"/>
  <c r="AI532" i="5"/>
  <c r="AI533" i="5"/>
  <c r="AI534" i="5"/>
  <c r="AI535" i="5"/>
  <c r="AI536" i="5"/>
  <c r="AI537" i="5"/>
  <c r="AI538" i="5"/>
  <c r="AI539" i="5"/>
  <c r="AI540" i="5"/>
  <c r="AI541" i="5"/>
  <c r="AI542" i="5"/>
  <c r="AI543" i="5"/>
  <c r="AI544" i="5"/>
  <c r="AI545" i="5"/>
  <c r="AI546" i="5"/>
  <c r="AI547" i="5"/>
  <c r="AI548" i="5"/>
  <c r="AI549" i="5"/>
  <c r="AI550" i="5"/>
  <c r="AI551" i="5"/>
  <c r="AI552" i="5"/>
  <c r="AI553" i="5"/>
  <c r="AI554" i="5"/>
  <c r="AI555" i="5"/>
  <c r="AI556" i="5"/>
  <c r="AI557" i="5"/>
  <c r="AI558" i="5"/>
  <c r="AI559" i="5"/>
  <c r="AI560" i="5"/>
  <c r="AI561" i="5"/>
  <c r="AI562" i="5"/>
  <c r="AI563" i="5"/>
  <c r="AI564" i="5"/>
  <c r="AI565" i="5"/>
  <c r="AI566" i="5"/>
  <c r="AI567" i="5"/>
  <c r="AI568" i="5"/>
  <c r="AI569" i="5"/>
  <c r="AI570" i="5"/>
  <c r="AI571" i="5"/>
  <c r="AI572" i="5"/>
  <c r="AI573" i="5"/>
  <c r="AI574" i="5"/>
  <c r="AI575" i="5"/>
  <c r="AI576" i="5"/>
  <c r="AI577" i="5"/>
  <c r="AI578" i="5"/>
  <c r="AI579" i="5"/>
  <c r="AI580" i="5"/>
  <c r="AI581" i="5"/>
  <c r="AI582" i="5"/>
  <c r="AI583" i="5"/>
  <c r="AI584" i="5"/>
  <c r="AI585" i="5"/>
  <c r="AI586" i="5"/>
  <c r="AI587" i="5"/>
  <c r="AI588" i="5"/>
  <c r="AI589" i="5"/>
  <c r="AI590" i="5"/>
  <c r="AI591" i="5"/>
  <c r="AI592" i="5"/>
  <c r="AI593" i="5"/>
  <c r="AI594" i="5"/>
  <c r="AI595" i="5"/>
  <c r="AI596" i="5"/>
  <c r="AI597" i="5"/>
  <c r="AI598" i="5"/>
  <c r="AI599" i="5"/>
  <c r="AI600" i="5"/>
  <c r="AI601" i="5"/>
  <c r="AI602" i="5"/>
  <c r="AI603" i="5"/>
  <c r="AI604" i="5"/>
  <c r="AI605" i="5"/>
  <c r="AI606" i="5"/>
  <c r="AI607" i="5"/>
  <c r="AI608" i="5"/>
  <c r="AI609" i="5"/>
  <c r="AI610" i="5"/>
  <c r="AI611" i="5"/>
  <c r="AI612" i="5"/>
  <c r="AI613" i="5"/>
  <c r="AI614" i="5"/>
  <c r="AI615" i="5"/>
  <c r="AI616" i="5"/>
  <c r="AI617" i="5"/>
  <c r="AI618" i="5"/>
  <c r="AI619" i="5"/>
  <c r="AI620" i="5"/>
  <c r="AI621" i="5"/>
  <c r="AI622" i="5"/>
  <c r="AI623" i="5"/>
  <c r="AI624" i="5"/>
  <c r="AI625" i="5"/>
  <c r="AI626" i="5"/>
  <c r="AI627" i="5"/>
  <c r="AI628" i="5"/>
  <c r="AI629" i="5"/>
  <c r="AI630" i="5"/>
  <c r="AI631" i="5"/>
  <c r="AI632" i="5"/>
  <c r="AI633" i="5"/>
  <c r="AI634" i="5"/>
  <c r="AI635" i="5"/>
  <c r="AI636" i="5"/>
  <c r="AI637" i="5"/>
  <c r="AI638" i="5"/>
  <c r="AI639" i="5"/>
  <c r="AI640" i="5"/>
  <c r="AI641" i="5"/>
  <c r="AI642" i="5"/>
  <c r="AI643" i="5"/>
  <c r="AI644" i="5"/>
  <c r="AI645" i="5"/>
  <c r="AI646" i="5"/>
  <c r="AI647" i="5"/>
  <c r="AI648" i="5"/>
  <c r="AI649" i="5"/>
  <c r="AI650" i="5"/>
  <c r="AI651" i="5"/>
  <c r="AI652" i="5"/>
  <c r="AI654" i="5"/>
  <c r="AI655" i="5"/>
  <c r="AI656" i="5"/>
  <c r="AI657" i="5"/>
  <c r="AI658" i="5"/>
  <c r="AI659" i="5"/>
  <c r="AI660" i="5"/>
  <c r="AI661" i="5"/>
  <c r="AI662" i="5"/>
  <c r="AI663" i="5"/>
  <c r="AI664" i="5"/>
  <c r="AI665" i="5"/>
  <c r="AI666" i="5"/>
  <c r="AI668" i="5"/>
  <c r="AI669" i="5"/>
  <c r="AI670" i="5"/>
  <c r="AI671" i="5"/>
  <c r="AI672" i="5"/>
  <c r="AI673" i="5"/>
  <c r="AI675" i="5"/>
  <c r="AI741" i="5"/>
  <c r="AI742" i="5"/>
  <c r="AI743" i="5"/>
  <c r="AI744" i="5"/>
  <c r="AI745" i="5"/>
  <c r="AI746" i="5"/>
  <c r="AI747" i="5"/>
  <c r="AI748" i="5"/>
  <c r="AI749" i="5"/>
  <c r="AI750" i="5"/>
  <c r="AI751" i="5"/>
  <c r="AI752" i="5"/>
  <c r="AI753" i="5"/>
  <c r="AI754" i="5"/>
  <c r="AI755" i="5"/>
  <c r="AI756" i="5"/>
  <c r="AI757" i="5"/>
  <c r="AI758" i="5"/>
  <c r="AI759" i="5"/>
  <c r="AI760" i="5"/>
  <c r="AI761" i="5"/>
  <c r="AI762" i="5"/>
  <c r="AI763" i="5"/>
  <c r="AI764" i="5"/>
  <c r="AI765" i="5"/>
  <c r="AI766" i="5"/>
  <c r="AI767" i="5"/>
  <c r="AI768" i="5"/>
  <c r="AI769" i="5"/>
  <c r="AI770" i="5"/>
  <c r="AI771" i="5"/>
  <c r="AI772" i="5"/>
  <c r="AI773" i="5"/>
  <c r="AI774" i="5"/>
  <c r="AI775" i="5"/>
  <c r="AI776" i="5"/>
  <c r="AI777" i="5"/>
  <c r="AI778" i="5"/>
  <c r="AI779" i="5"/>
  <c r="AI780" i="5"/>
  <c r="AI781" i="5"/>
  <c r="AI782" i="5"/>
  <c r="AI783" i="5"/>
  <c r="AI784" i="5"/>
  <c r="AI785" i="5"/>
  <c r="AI786" i="5"/>
  <c r="AI787" i="5"/>
  <c r="AI788" i="5"/>
  <c r="AI789" i="5"/>
  <c r="AI790" i="5"/>
  <c r="AI791" i="5"/>
  <c r="AI792" i="5"/>
  <c r="AI793" i="5"/>
  <c r="AI794" i="5"/>
  <c r="AI795" i="5"/>
  <c r="AI796" i="5"/>
  <c r="AI797" i="5"/>
  <c r="AI798" i="5"/>
  <c r="AI799" i="5"/>
  <c r="AI800" i="5"/>
  <c r="AI801" i="5"/>
  <c r="AI802" i="5"/>
  <c r="AI803" i="5"/>
  <c r="AI804" i="5"/>
  <c r="AI805" i="5"/>
  <c r="AI806" i="5"/>
  <c r="AI807" i="5"/>
  <c r="AI808" i="5"/>
  <c r="AI809" i="5"/>
  <c r="AI810" i="5"/>
  <c r="AI811" i="5"/>
  <c r="AI812" i="5"/>
  <c r="AI813" i="5"/>
  <c r="AI814" i="5"/>
  <c r="AI815" i="5"/>
  <c r="AI816" i="5"/>
  <c r="AI817" i="5"/>
  <c r="AI818" i="5"/>
  <c r="AI819" i="5"/>
  <c r="AI820" i="5"/>
  <c r="AI821" i="5"/>
  <c r="AI822" i="5"/>
  <c r="AI823" i="5"/>
  <c r="AI824" i="5"/>
  <c r="AI825" i="5"/>
  <c r="AI826" i="5"/>
  <c r="AI827" i="5"/>
  <c r="AI828" i="5"/>
  <c r="AI829" i="5"/>
  <c r="AI830" i="5"/>
  <c r="AI831" i="5"/>
  <c r="AI832" i="5"/>
  <c r="AI833" i="5"/>
  <c r="AI834" i="5"/>
  <c r="AI835" i="5"/>
  <c r="AI836" i="5"/>
  <c r="AI837" i="5"/>
  <c r="AI838" i="5"/>
  <c r="AI839" i="5"/>
  <c r="AI840" i="5"/>
  <c r="AI841" i="5"/>
  <c r="AI842" i="5"/>
  <c r="AI843" i="5"/>
  <c r="AI844" i="5"/>
  <c r="AI845" i="5"/>
  <c r="AI846" i="5"/>
  <c r="AI847" i="5"/>
  <c r="AI848" i="5"/>
  <c r="AI849" i="5"/>
  <c r="AI850" i="5"/>
  <c r="AI851" i="5"/>
  <c r="AI852" i="5"/>
  <c r="AI853" i="5"/>
  <c r="AI854" i="5"/>
  <c r="AI855" i="5"/>
  <c r="AI856" i="5"/>
  <c r="AI857" i="5"/>
  <c r="AI858" i="5"/>
  <c r="AI859" i="5"/>
  <c r="AI860" i="5"/>
  <c r="AI861" i="5"/>
  <c r="AI862" i="5"/>
  <c r="AI863" i="5"/>
  <c r="AI864" i="5"/>
  <c r="AI865" i="5"/>
  <c r="AI866" i="5"/>
  <c r="AI867" i="5"/>
  <c r="AI868" i="5"/>
  <c r="AI869" i="5"/>
  <c r="AI870" i="5"/>
  <c r="AI871" i="5"/>
  <c r="AI872" i="5"/>
  <c r="AI873" i="5"/>
  <c r="AI874" i="5"/>
  <c r="AI875" i="5"/>
  <c r="AI876" i="5"/>
  <c r="AI877" i="5"/>
  <c r="AI878" i="5"/>
  <c r="AI879" i="5"/>
  <c r="AI880" i="5"/>
  <c r="AI881" i="5"/>
  <c r="AI882" i="5"/>
  <c r="AI883" i="5"/>
  <c r="AI884" i="5"/>
  <c r="AI885" i="5"/>
  <c r="AI886" i="5"/>
  <c r="AI887" i="5"/>
  <c r="AI888" i="5"/>
  <c r="AI889" i="5"/>
  <c r="AI890" i="5"/>
  <c r="AI891" i="5"/>
  <c r="AI892" i="5"/>
  <c r="AI893" i="5"/>
  <c r="AI894" i="5"/>
  <c r="AI895" i="5"/>
  <c r="AI896" i="5"/>
  <c r="AI897" i="5"/>
  <c r="AI898" i="5"/>
  <c r="AI899" i="5"/>
  <c r="AI900" i="5"/>
  <c r="AI901" i="5"/>
  <c r="AI902" i="5"/>
  <c r="AI903" i="5"/>
  <c r="AI904" i="5"/>
  <c r="AI905" i="5"/>
  <c r="AI906" i="5"/>
  <c r="AI907" i="5"/>
  <c r="AI908" i="5"/>
  <c r="AI909" i="5"/>
  <c r="AI910" i="5"/>
  <c r="AI911" i="5"/>
  <c r="AI912" i="5"/>
  <c r="AI913" i="5"/>
  <c r="AI914" i="5"/>
  <c r="AI915" i="5"/>
  <c r="AI916" i="5"/>
  <c r="AI917" i="5"/>
  <c r="AI918" i="5"/>
  <c r="AI919" i="5"/>
  <c r="AI920" i="5"/>
  <c r="AI921" i="5"/>
  <c r="AI922" i="5"/>
  <c r="AI923" i="5"/>
  <c r="AI924" i="5"/>
  <c r="AI925" i="5"/>
  <c r="AI926" i="5"/>
  <c r="AI927" i="5"/>
  <c r="AI928" i="5"/>
  <c r="AI929" i="5"/>
  <c r="AI930" i="5"/>
  <c r="AI931" i="5"/>
  <c r="AI932" i="5"/>
  <c r="AI933" i="5"/>
  <c r="AI934" i="5"/>
  <c r="AI935" i="5"/>
  <c r="AI936" i="5"/>
  <c r="AI937" i="5"/>
  <c r="AI938" i="5"/>
  <c r="AI939" i="5"/>
  <c r="AI940" i="5"/>
  <c r="AI941" i="5"/>
  <c r="AI942" i="5"/>
  <c r="AI943" i="5"/>
  <c r="AI944" i="5"/>
  <c r="AI945" i="5"/>
  <c r="AI946" i="5"/>
  <c r="AI947" i="5"/>
  <c r="AI948" i="5"/>
  <c r="AI949" i="5"/>
  <c r="AI950" i="5"/>
  <c r="AI951" i="5"/>
  <c r="AI952" i="5"/>
  <c r="AI953" i="5"/>
  <c r="AI954" i="5"/>
  <c r="AI955" i="5"/>
  <c r="AI956" i="5"/>
  <c r="AI957" i="5"/>
  <c r="AI958" i="5"/>
  <c r="AI959" i="5"/>
  <c r="AI960" i="5"/>
  <c r="AI961" i="5"/>
  <c r="AI962" i="5"/>
  <c r="AI963" i="5"/>
  <c r="AI964" i="5"/>
  <c r="AI965" i="5"/>
  <c r="AI966" i="5"/>
  <c r="AI967" i="5"/>
  <c r="AI968" i="5"/>
  <c r="AI969" i="5"/>
  <c r="AI970" i="5"/>
  <c r="AI971" i="5"/>
  <c r="AI972" i="5"/>
  <c r="AI973" i="5"/>
  <c r="AI974" i="5"/>
  <c r="AI975" i="5"/>
  <c r="AI976" i="5"/>
  <c r="AI977" i="5"/>
  <c r="AI978" i="5"/>
  <c r="AI979" i="5"/>
  <c r="AI980" i="5"/>
  <c r="AI981" i="5"/>
  <c r="AI982" i="5"/>
  <c r="AI983" i="5"/>
  <c r="AI984" i="5"/>
  <c r="AI985" i="5"/>
  <c r="AI986" i="5"/>
  <c r="AI987" i="5"/>
  <c r="AI988" i="5"/>
  <c r="AI989" i="5"/>
  <c r="AI990" i="5"/>
  <c r="AI991" i="5"/>
  <c r="AI992" i="5"/>
  <c r="AI993" i="5"/>
  <c r="AI994" i="5"/>
  <c r="AI995" i="5"/>
  <c r="AI996" i="5"/>
  <c r="AI997" i="5"/>
  <c r="AI998" i="5"/>
  <c r="AI999" i="5"/>
  <c r="AI1000" i="5"/>
  <c r="AI1001" i="5"/>
  <c r="AI1002" i="5"/>
  <c r="AI1003" i="5"/>
  <c r="AI1004" i="5"/>
  <c r="AI1005" i="5"/>
  <c r="AI1006" i="5"/>
  <c r="AI1007" i="5"/>
  <c r="AI1008" i="5"/>
  <c r="AI1009" i="5"/>
  <c r="AI1010" i="5"/>
  <c r="AI1011" i="5"/>
  <c r="AI1012" i="5"/>
  <c r="AI1013" i="5"/>
  <c r="AI1014" i="5"/>
  <c r="AI1015" i="5"/>
  <c r="AI1016" i="5"/>
  <c r="AI1017" i="5"/>
  <c r="AI1018" i="5"/>
  <c r="AI1019" i="5"/>
  <c r="AI1020" i="5"/>
  <c r="AI1021" i="5"/>
  <c r="AI1022" i="5"/>
  <c r="AI1023" i="5"/>
  <c r="AI1024" i="5"/>
  <c r="AI1025" i="5"/>
  <c r="AI1026" i="5"/>
  <c r="AI1027" i="5"/>
  <c r="AI1028" i="5"/>
  <c r="AI1029" i="5"/>
  <c r="AI1030" i="5"/>
  <c r="AI1031" i="5"/>
  <c r="AI1032" i="5"/>
  <c r="AI1033" i="5"/>
  <c r="AI1034" i="5"/>
  <c r="AI1035" i="5"/>
  <c r="AI1036" i="5"/>
  <c r="AI1037" i="5"/>
  <c r="AI1038" i="5"/>
  <c r="AI1039" i="5"/>
  <c r="AI1040" i="5"/>
  <c r="AI1041" i="5"/>
  <c r="AI1042" i="5"/>
  <c r="AI1043" i="5"/>
  <c r="AI1044" i="5"/>
  <c r="AI1045" i="5"/>
  <c r="AI1046" i="5"/>
  <c r="AI1047" i="5"/>
  <c r="AI1048" i="5"/>
  <c r="AI1049" i="5"/>
  <c r="AI1050" i="5"/>
  <c r="AI1051" i="5"/>
  <c r="AI1052" i="5"/>
  <c r="AI1053" i="5"/>
  <c r="AI1054" i="5"/>
  <c r="AI1055" i="5"/>
  <c r="AI1056" i="5"/>
  <c r="AI1057" i="5"/>
  <c r="AI1058" i="5"/>
  <c r="AI1059" i="5"/>
  <c r="AI1060" i="5"/>
  <c r="AI1061" i="5"/>
  <c r="AI1062" i="5"/>
  <c r="AI1063" i="5"/>
  <c r="AI1064" i="5"/>
  <c r="AI1065" i="5"/>
  <c r="AI1066" i="5"/>
  <c r="AI1067" i="5"/>
  <c r="AI1068" i="5"/>
  <c r="AI1069" i="5"/>
  <c r="AI1070" i="5"/>
  <c r="AI1071" i="5"/>
  <c r="AI1072" i="5"/>
  <c r="AI1073" i="5"/>
  <c r="AI1074" i="5"/>
  <c r="AI1075" i="5"/>
  <c r="AI1076" i="5"/>
  <c r="AI1077" i="5"/>
  <c r="AI1078" i="5"/>
  <c r="AI1079" i="5"/>
  <c r="AI1080" i="5"/>
  <c r="AI1081" i="5"/>
  <c r="AI1082" i="5"/>
  <c r="AI1083" i="5"/>
  <c r="AI1084" i="5"/>
  <c r="AI1085" i="5"/>
  <c r="AI1086" i="5"/>
  <c r="AI1087" i="5"/>
  <c r="AI1088" i="5"/>
  <c r="AI1089" i="5"/>
  <c r="AI1090" i="5"/>
  <c r="AI1091" i="5"/>
  <c r="AI1092" i="5"/>
  <c r="AI1093" i="5"/>
  <c r="AI1094" i="5"/>
  <c r="AI1095" i="5"/>
  <c r="AI1096" i="5"/>
  <c r="AI1097" i="5"/>
  <c r="AI1098" i="5"/>
  <c r="AI1099" i="5"/>
  <c r="AI1100" i="5"/>
  <c r="AI1101" i="5"/>
  <c r="AI1102" i="5"/>
  <c r="AI1103" i="5"/>
  <c r="AI1104" i="5"/>
  <c r="AI1105" i="5"/>
  <c r="AI1106" i="5"/>
  <c r="AI1107" i="5"/>
  <c r="AI1108" i="5"/>
  <c r="AI1109" i="5"/>
  <c r="AI1110" i="5"/>
  <c r="AI1111" i="5"/>
  <c r="AI1112" i="5"/>
  <c r="AI1113" i="5"/>
  <c r="AI1114" i="5"/>
  <c r="AI1115" i="5"/>
  <c r="AI1116" i="5"/>
  <c r="AI1117" i="5"/>
  <c r="AI1118" i="5"/>
  <c r="AI1119" i="5"/>
  <c r="AI1120" i="5"/>
  <c r="AI1121" i="5"/>
  <c r="AI1122" i="5"/>
  <c r="AI1123" i="5"/>
  <c r="AI1124" i="5"/>
  <c r="AI1125" i="5"/>
  <c r="AI1126" i="5"/>
  <c r="AI1127" i="5"/>
  <c r="AI1128" i="5"/>
  <c r="AI1129" i="5"/>
  <c r="AI1130" i="5"/>
  <c r="AI1131" i="5"/>
  <c r="AI1132" i="5"/>
  <c r="AI1133" i="5"/>
  <c r="AI1134" i="5"/>
  <c r="AI1135" i="5"/>
  <c r="AI1136" i="5"/>
  <c r="AI1137" i="5"/>
  <c r="AI1138" i="5"/>
  <c r="AI1139" i="5"/>
  <c r="AI1140" i="5"/>
  <c r="AI1141" i="5"/>
  <c r="AI1142" i="5"/>
  <c r="E724" i="5"/>
  <c r="O48" i="11"/>
  <c r="N48" i="11"/>
  <c r="M48" i="11"/>
  <c r="L48" i="11"/>
  <c r="O47" i="11"/>
  <c r="N47" i="11"/>
  <c r="M47" i="11"/>
  <c r="L47" i="11"/>
  <c r="O46" i="11"/>
  <c r="N46" i="11"/>
  <c r="M46" i="11"/>
  <c r="L46" i="11"/>
  <c r="O45" i="11"/>
  <c r="N45" i="11"/>
  <c r="M45" i="11"/>
  <c r="L45" i="11"/>
  <c r="O44" i="11"/>
  <c r="N44" i="11"/>
  <c r="M44" i="11"/>
  <c r="L44" i="11"/>
  <c r="O43" i="11"/>
  <c r="N43" i="11"/>
  <c r="M43" i="11"/>
  <c r="L43" i="11"/>
  <c r="O42" i="11"/>
  <c r="N42" i="11"/>
  <c r="M42" i="11"/>
  <c r="L42" i="11"/>
  <c r="O41" i="11"/>
  <c r="N41" i="11"/>
  <c r="M41" i="11"/>
  <c r="L41" i="11"/>
  <c r="O40" i="11"/>
  <c r="N40" i="11"/>
  <c r="M40" i="11"/>
  <c r="L40" i="11"/>
  <c r="O39" i="11"/>
  <c r="N39" i="11"/>
  <c r="M39" i="11"/>
  <c r="L39" i="11"/>
  <c r="O38" i="11"/>
  <c r="N38" i="11"/>
  <c r="M38" i="11"/>
  <c r="L38" i="11"/>
  <c r="O37" i="11"/>
  <c r="N37" i="11"/>
  <c r="M37" i="11"/>
  <c r="L37" i="11"/>
  <c r="O36" i="11"/>
  <c r="N36" i="11"/>
  <c r="M36" i="11"/>
  <c r="L36" i="11"/>
  <c r="O35" i="11"/>
  <c r="N35" i="11"/>
  <c r="M35" i="11"/>
  <c r="L35" i="11"/>
  <c r="O34" i="11"/>
  <c r="N34" i="11"/>
  <c r="M34" i="11"/>
  <c r="L34" i="11"/>
  <c r="O33" i="11"/>
  <c r="N33" i="11"/>
  <c r="M33" i="11"/>
  <c r="L33" i="11"/>
  <c r="O32" i="11"/>
  <c r="N32" i="11"/>
  <c r="M32" i="11"/>
  <c r="L32" i="11"/>
  <c r="O31" i="11"/>
  <c r="N31" i="11"/>
  <c r="M31" i="11"/>
  <c r="L31" i="11"/>
  <c r="O30" i="11"/>
  <c r="N30" i="11"/>
  <c r="M30" i="11"/>
  <c r="L30" i="11"/>
  <c r="O29" i="11"/>
  <c r="N29" i="11"/>
  <c r="M29" i="11"/>
  <c r="L29" i="11"/>
  <c r="O28" i="11"/>
  <c r="N28" i="11"/>
  <c r="M28" i="11"/>
  <c r="L28" i="11"/>
  <c r="O27" i="11"/>
  <c r="N27" i="11"/>
  <c r="M27" i="11"/>
  <c r="L27" i="11"/>
  <c r="O26" i="11"/>
  <c r="N26" i="11"/>
  <c r="M26" i="11"/>
  <c r="L26" i="11"/>
  <c r="O25" i="11"/>
  <c r="N25" i="11"/>
  <c r="M25" i="11"/>
  <c r="L25" i="11"/>
  <c r="O24" i="11"/>
  <c r="N24" i="11"/>
  <c r="M24" i="11"/>
  <c r="L24" i="11"/>
  <c r="O23" i="11"/>
  <c r="N23" i="11"/>
  <c r="M23" i="11"/>
  <c r="L23" i="11"/>
  <c r="O22" i="11"/>
  <c r="N22" i="11"/>
  <c r="M22" i="11"/>
  <c r="L22" i="11"/>
  <c r="O21" i="11"/>
  <c r="N21" i="11"/>
  <c r="M21" i="11"/>
  <c r="L21" i="11"/>
  <c r="O20" i="11"/>
  <c r="N20" i="11"/>
  <c r="M20" i="11"/>
  <c r="L20" i="11"/>
  <c r="O19" i="11"/>
  <c r="N19" i="11"/>
  <c r="M19" i="11"/>
  <c r="L19" i="11"/>
  <c r="O18" i="11"/>
  <c r="N18" i="11"/>
  <c r="M18" i="11"/>
  <c r="L18" i="11"/>
  <c r="O17" i="11"/>
  <c r="N17" i="11"/>
  <c r="M17" i="11"/>
  <c r="L17" i="11"/>
  <c r="O16" i="11"/>
  <c r="N16" i="11"/>
  <c r="M16" i="11"/>
  <c r="L16" i="11"/>
  <c r="O15" i="11"/>
  <c r="N15" i="11"/>
  <c r="M15" i="11"/>
  <c r="L15" i="11"/>
  <c r="O14" i="11"/>
  <c r="N14" i="11"/>
  <c r="M14" i="11"/>
  <c r="L14" i="11"/>
  <c r="O13" i="11"/>
  <c r="N13" i="11"/>
  <c r="M13" i="11"/>
  <c r="L13" i="11"/>
  <c r="O12" i="11"/>
  <c r="N12" i="11"/>
  <c r="M12" i="11"/>
  <c r="L12" i="11"/>
  <c r="O11" i="11"/>
  <c r="N11" i="11"/>
  <c r="M11" i="11"/>
  <c r="L11" i="11"/>
  <c r="O10" i="11"/>
  <c r="N10" i="11"/>
  <c r="M10" i="11"/>
  <c r="L10" i="11"/>
  <c r="O9" i="11"/>
  <c r="N9" i="11"/>
  <c r="M9" i="11"/>
  <c r="L9" i="11"/>
  <c r="O8" i="11"/>
  <c r="N8" i="11"/>
  <c r="M8" i="11"/>
  <c r="L8" i="11"/>
  <c r="O7" i="11"/>
  <c r="N7" i="11"/>
  <c r="M7" i="11"/>
  <c r="L7" i="11"/>
  <c r="O6" i="11"/>
  <c r="N6" i="11"/>
  <c r="M6" i="11"/>
  <c r="L6" i="11"/>
  <c r="O5" i="11"/>
  <c r="N5" i="11"/>
  <c r="M5" i="11"/>
  <c r="L5" i="11"/>
  <c r="O4" i="11"/>
  <c r="N4" i="11"/>
  <c r="M4" i="11"/>
  <c r="L4" i="11"/>
  <c r="O3" i="11"/>
  <c r="N3" i="11"/>
  <c r="M3" i="11"/>
  <c r="L3" i="11"/>
  <c r="J3" i="8"/>
  <c r="K3" i="8"/>
  <c r="L3" i="8"/>
  <c r="M3" i="8"/>
  <c r="J4" i="8"/>
  <c r="K4" i="8"/>
  <c r="L4" i="8"/>
  <c r="M4" i="8"/>
  <c r="J5" i="8"/>
  <c r="K5" i="8"/>
  <c r="L5" i="8"/>
  <c r="M5" i="8"/>
  <c r="J6" i="8"/>
  <c r="K6" i="8"/>
  <c r="L6" i="8"/>
  <c r="M6" i="8"/>
  <c r="J7" i="8"/>
  <c r="K7" i="8"/>
  <c r="L7" i="8"/>
  <c r="M7" i="8"/>
  <c r="J8" i="8"/>
  <c r="K8" i="8"/>
  <c r="L8" i="8"/>
  <c r="M8" i="8"/>
  <c r="J9" i="8"/>
  <c r="K9" i="8"/>
  <c r="L9" i="8"/>
  <c r="M9" i="8"/>
  <c r="J10" i="8"/>
  <c r="K10" i="8"/>
  <c r="L10" i="8"/>
  <c r="M10" i="8"/>
  <c r="J11" i="8"/>
  <c r="K11" i="8"/>
  <c r="L11" i="8"/>
  <c r="M11" i="8"/>
  <c r="J12" i="8"/>
  <c r="K12" i="8"/>
  <c r="L12" i="8"/>
  <c r="M12" i="8"/>
  <c r="J13" i="8"/>
  <c r="K13" i="8"/>
  <c r="L13" i="8"/>
  <c r="M13" i="8"/>
  <c r="J14" i="8"/>
  <c r="K14" i="8"/>
  <c r="L14" i="8"/>
  <c r="M14" i="8"/>
  <c r="J15" i="8"/>
  <c r="K15" i="8"/>
  <c r="L15" i="8"/>
  <c r="M15" i="8"/>
  <c r="J16" i="8"/>
  <c r="K16" i="8"/>
  <c r="L16" i="8"/>
  <c r="M16" i="8"/>
  <c r="J17" i="8"/>
  <c r="K17" i="8"/>
  <c r="L17" i="8"/>
  <c r="M17" i="8"/>
  <c r="J18" i="8"/>
  <c r="K18" i="8"/>
  <c r="L18" i="8"/>
  <c r="M18" i="8"/>
  <c r="J19" i="8"/>
  <c r="K19" i="8"/>
  <c r="L19" i="8"/>
  <c r="M19" i="8"/>
  <c r="J20" i="8"/>
  <c r="K20" i="8"/>
  <c r="L20" i="8"/>
  <c r="M20" i="8"/>
  <c r="J21" i="8"/>
  <c r="K21" i="8"/>
  <c r="L21" i="8"/>
  <c r="M21" i="8"/>
  <c r="J22" i="8"/>
  <c r="K22" i="8"/>
  <c r="L22" i="8"/>
  <c r="M22" i="8"/>
  <c r="J23" i="8"/>
  <c r="K23" i="8"/>
  <c r="L23" i="8"/>
  <c r="M23" i="8"/>
  <c r="J24" i="8"/>
  <c r="K24" i="8"/>
  <c r="L24" i="8"/>
  <c r="M24" i="8"/>
  <c r="J25" i="8"/>
  <c r="K25" i="8"/>
  <c r="L25" i="8"/>
  <c r="M25" i="8"/>
  <c r="J26" i="8"/>
  <c r="K26" i="8"/>
  <c r="L26" i="8"/>
  <c r="M26" i="8"/>
  <c r="J27" i="8"/>
  <c r="K27" i="8"/>
  <c r="L27" i="8"/>
  <c r="M27" i="8"/>
  <c r="J28" i="8"/>
  <c r="K28" i="8"/>
  <c r="L28" i="8"/>
  <c r="M28" i="8"/>
  <c r="J29" i="8"/>
  <c r="K29" i="8"/>
  <c r="L29" i="8"/>
  <c r="M29" i="8"/>
  <c r="J30" i="8"/>
  <c r="K30" i="8"/>
  <c r="L30" i="8"/>
  <c r="M30" i="8"/>
  <c r="J31" i="8"/>
  <c r="K31" i="8"/>
  <c r="L31" i="8"/>
  <c r="M31" i="8"/>
  <c r="J32" i="8"/>
  <c r="K32" i="8"/>
  <c r="L32" i="8"/>
  <c r="M32" i="8"/>
  <c r="J33" i="8"/>
  <c r="K33" i="8"/>
  <c r="L33" i="8"/>
  <c r="M33" i="8"/>
  <c r="J34" i="8"/>
  <c r="K34" i="8"/>
  <c r="L34" i="8"/>
  <c r="M34" i="8"/>
  <c r="J35" i="8"/>
  <c r="K35" i="8"/>
  <c r="L35" i="8"/>
  <c r="M35" i="8"/>
  <c r="J36" i="8"/>
  <c r="K36" i="8"/>
  <c r="L36" i="8"/>
  <c r="M36" i="8"/>
  <c r="J37" i="8"/>
  <c r="K37" i="8"/>
  <c r="L37" i="8"/>
  <c r="M37" i="8"/>
  <c r="J38" i="8"/>
  <c r="K38" i="8"/>
  <c r="L38" i="8"/>
  <c r="M38" i="8"/>
  <c r="J39" i="8"/>
  <c r="K39" i="8"/>
  <c r="L39" i="8"/>
  <c r="M39" i="8"/>
  <c r="J40" i="8"/>
  <c r="K40" i="8"/>
  <c r="L40" i="8"/>
  <c r="M40" i="8"/>
  <c r="J41" i="8"/>
  <c r="K41" i="8"/>
  <c r="L41" i="8"/>
  <c r="M41" i="8"/>
  <c r="J42" i="8"/>
  <c r="K42" i="8"/>
  <c r="L42" i="8"/>
  <c r="M42" i="8"/>
  <c r="J43" i="8"/>
  <c r="K43" i="8"/>
  <c r="L43" i="8"/>
  <c r="M43" i="8"/>
  <c r="J44" i="8"/>
  <c r="K44" i="8"/>
  <c r="L44" i="8"/>
  <c r="M44" i="8"/>
  <c r="J45" i="8"/>
  <c r="K45" i="8"/>
  <c r="L45" i="8"/>
  <c r="M45" i="8"/>
  <c r="J46" i="8"/>
  <c r="K46" i="8"/>
  <c r="L46" i="8"/>
  <c r="M46" i="8"/>
  <c r="J47" i="8"/>
  <c r="K47" i="8"/>
  <c r="L47" i="8"/>
  <c r="M47" i="8"/>
  <c r="J48" i="8"/>
  <c r="K48" i="8"/>
  <c r="L48" i="8"/>
  <c r="M48" i="8"/>
  <c r="M2" i="8"/>
  <c r="L2" i="8"/>
  <c r="K2" i="8"/>
  <c r="J2" i="8"/>
  <c r="E719" i="5"/>
  <c r="E720" i="5"/>
  <c r="E718" i="5"/>
  <c r="E717" i="5"/>
  <c r="E716" i="5"/>
  <c r="E723" i="5"/>
  <c r="E715" i="5"/>
  <c r="E721" i="5"/>
  <c r="E714" i="5"/>
  <c r="E722" i="5"/>
  <c r="E713" i="5"/>
  <c r="E712" i="5"/>
  <c r="E711" i="5"/>
  <c r="E710" i="5"/>
  <c r="E709" i="5"/>
  <c r="E677" i="5"/>
  <c r="E688" i="5"/>
  <c r="E543" i="5"/>
  <c r="K2" i="12"/>
  <c r="H3" i="12"/>
  <c r="E187" i="5"/>
  <c r="E681" i="5"/>
  <c r="E1139" i="5"/>
  <c r="E1138" i="5"/>
  <c r="E1137" i="5"/>
  <c r="E1136" i="5"/>
  <c r="E1135" i="5"/>
  <c r="E1134" i="5"/>
  <c r="E1133" i="5"/>
  <c r="E1132" i="5"/>
  <c r="E1131" i="5"/>
  <c r="E1130" i="5"/>
  <c r="E1129" i="5"/>
  <c r="E1128" i="5"/>
  <c r="E1127" i="5"/>
  <c r="E1126" i="5"/>
  <c r="E1125" i="5"/>
  <c r="E1124" i="5"/>
  <c r="E1123" i="5"/>
  <c r="E1122" i="5"/>
  <c r="E1121" i="5"/>
  <c r="E1120" i="5"/>
  <c r="E1119" i="5"/>
  <c r="E1118" i="5"/>
  <c r="E1117" i="5"/>
  <c r="E1116" i="5"/>
  <c r="E1115" i="5"/>
  <c r="E1114" i="5"/>
  <c r="E1113" i="5"/>
  <c r="E1112" i="5"/>
  <c r="E1111" i="5"/>
  <c r="E1110" i="5"/>
  <c r="E1109" i="5"/>
  <c r="E1108" i="5"/>
  <c r="E1107" i="5"/>
  <c r="E1106" i="5"/>
  <c r="E1105" i="5"/>
  <c r="E1104" i="5"/>
  <c r="E1103" i="5"/>
  <c r="E1102" i="5"/>
  <c r="E1101" i="5"/>
  <c r="E1100" i="5"/>
  <c r="E1099" i="5"/>
  <c r="E1098" i="5"/>
  <c r="E1097" i="5"/>
  <c r="E1096" i="5"/>
  <c r="E1095" i="5"/>
  <c r="E1094" i="5"/>
  <c r="E1093" i="5"/>
  <c r="E1092" i="5"/>
  <c r="E1091" i="5"/>
  <c r="E1090" i="5"/>
  <c r="E1089" i="5"/>
  <c r="E1088" i="5"/>
  <c r="E1087" i="5"/>
  <c r="E1086" i="5"/>
  <c r="E1085" i="5"/>
  <c r="E1084" i="5"/>
  <c r="E1083" i="5"/>
  <c r="E1082" i="5"/>
  <c r="E1081" i="5"/>
  <c r="E1080" i="5"/>
  <c r="E1079" i="5"/>
  <c r="E1078" i="5"/>
  <c r="E1077" i="5"/>
  <c r="E1076" i="5"/>
  <c r="E1075" i="5"/>
  <c r="E1074" i="5"/>
  <c r="E1073" i="5"/>
  <c r="E1072" i="5"/>
  <c r="E1071" i="5"/>
  <c r="E1070" i="5"/>
  <c r="E1069" i="5"/>
  <c r="E1068" i="5"/>
  <c r="E1067" i="5"/>
  <c r="E1066" i="5"/>
  <c r="E1065"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25" i="5"/>
  <c r="E1024" i="5"/>
  <c r="E1023" i="5"/>
  <c r="E1022" i="5"/>
  <c r="E1021" i="5"/>
  <c r="E1020" i="5"/>
  <c r="E1019" i="5"/>
  <c r="E1018" i="5"/>
  <c r="E1017" i="5"/>
  <c r="E1016" i="5"/>
  <c r="E1015" i="5"/>
  <c r="E1014" i="5"/>
  <c r="E1013" i="5"/>
  <c r="E1012" i="5"/>
  <c r="E1011" i="5"/>
  <c r="E1010" i="5"/>
  <c r="E1009" i="5"/>
  <c r="E1008" i="5"/>
  <c r="E1007" i="5"/>
  <c r="E1006" i="5"/>
  <c r="E1005" i="5"/>
  <c r="E1004" i="5"/>
  <c r="E1003" i="5"/>
  <c r="E1002" i="5"/>
  <c r="E1001" i="5"/>
  <c r="E1000" i="5"/>
  <c r="E999" i="5"/>
  <c r="E998" i="5"/>
  <c r="E997" i="5"/>
  <c r="E996" i="5"/>
  <c r="E995" i="5"/>
  <c r="E994" i="5"/>
  <c r="E993" i="5"/>
  <c r="E992" i="5"/>
  <c r="E991" i="5"/>
  <c r="E990" i="5"/>
  <c r="E989" i="5"/>
  <c r="E988" i="5"/>
  <c r="E987" i="5"/>
  <c r="E986" i="5"/>
  <c r="E985" i="5"/>
  <c r="E984" i="5"/>
  <c r="E983" i="5"/>
  <c r="E982" i="5"/>
  <c r="E981" i="5"/>
  <c r="E980" i="5"/>
  <c r="E979" i="5"/>
  <c r="E978" i="5"/>
  <c r="E977" i="5"/>
  <c r="E976" i="5"/>
  <c r="E975" i="5"/>
  <c r="E974" i="5"/>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08" i="5"/>
  <c r="E707" i="5"/>
  <c r="E706" i="5"/>
  <c r="E705" i="5"/>
  <c r="E704" i="5"/>
  <c r="E703" i="5"/>
  <c r="E702" i="5"/>
  <c r="E700" i="5"/>
  <c r="E698" i="5"/>
  <c r="E697" i="5"/>
  <c r="E696" i="5"/>
  <c r="E695" i="5"/>
  <c r="E694" i="5"/>
  <c r="E692" i="5"/>
  <c r="E691" i="5"/>
  <c r="E690" i="5"/>
  <c r="E689" i="5"/>
  <c r="E687" i="5"/>
  <c r="E686" i="5"/>
  <c r="E684" i="5"/>
  <c r="E683" i="5"/>
  <c r="E682" i="5"/>
  <c r="E680" i="5"/>
  <c r="E679" i="5"/>
  <c r="U5" i="5"/>
  <c r="E5" i="5" s="1"/>
  <c r="U3" i="5"/>
  <c r="U2" i="5"/>
  <c r="U4" i="5"/>
  <c r="E4" i="5"/>
  <c r="U15" i="5"/>
  <c r="U14" i="5"/>
  <c r="U13" i="5"/>
  <c r="U11" i="5"/>
  <c r="U10" i="5"/>
  <c r="U12" i="5"/>
  <c r="U9" i="5"/>
  <c r="U8" i="5"/>
  <c r="U7" i="5"/>
  <c r="U6" i="5"/>
  <c r="U81" i="5"/>
  <c r="E81" i="5" s="1"/>
  <c r="U82" i="5"/>
  <c r="E82" i="5" s="1"/>
  <c r="U83" i="5"/>
  <c r="E83" i="5" s="1"/>
  <c r="U84" i="5"/>
  <c r="U85" i="5"/>
  <c r="U86" i="5"/>
  <c r="E86" i="5" s="1"/>
  <c r="U87" i="5"/>
  <c r="E87" i="5" s="1"/>
  <c r="U88" i="5"/>
  <c r="U89" i="5"/>
  <c r="E89" i="5" s="1"/>
  <c r="U90" i="5"/>
  <c r="E90" i="5" s="1"/>
  <c r="U91" i="5"/>
  <c r="E91" i="5" s="1"/>
  <c r="U92" i="5"/>
  <c r="U93" i="5"/>
  <c r="E93" i="5" s="1"/>
  <c r="U94" i="5"/>
  <c r="E94" i="5" s="1"/>
  <c r="U95" i="5"/>
  <c r="E95" i="5" s="1"/>
  <c r="U97" i="5"/>
  <c r="U98" i="5"/>
  <c r="E98" i="5" s="1"/>
  <c r="U99" i="5"/>
  <c r="E99" i="5" s="1"/>
  <c r="U101" i="5"/>
  <c r="E101" i="5" s="1"/>
  <c r="U102" i="5"/>
  <c r="U103" i="5"/>
  <c r="E103" i="5" s="1"/>
  <c r="U104" i="5"/>
  <c r="U105" i="5"/>
  <c r="E105" i="5" s="1"/>
  <c r="U106" i="5"/>
  <c r="U107" i="5"/>
  <c r="U108" i="5"/>
  <c r="E108" i="5" s="1"/>
  <c r="U109" i="5"/>
  <c r="E109" i="5" s="1"/>
  <c r="U110" i="5"/>
  <c r="U111" i="5"/>
  <c r="U112" i="5"/>
  <c r="U113" i="5"/>
  <c r="E113" i="5"/>
  <c r="U114" i="5"/>
  <c r="E114" i="5" s="1"/>
  <c r="U115" i="5"/>
  <c r="E115" i="5" s="1"/>
  <c r="U116" i="5"/>
  <c r="U117" i="5"/>
  <c r="E117" i="5" s="1"/>
  <c r="U118" i="5"/>
  <c r="E118" i="5" s="1"/>
  <c r="U119" i="5"/>
  <c r="E119" i="5"/>
  <c r="U120" i="5"/>
  <c r="E120" i="5"/>
  <c r="U121" i="5"/>
  <c r="E121" i="5" s="1"/>
  <c r="U122" i="5"/>
  <c r="U123" i="5"/>
  <c r="U124" i="5"/>
  <c r="E124" i="5" s="1"/>
  <c r="U125" i="5"/>
  <c r="E125" i="5" s="1"/>
  <c r="U126" i="5"/>
  <c r="U127" i="5"/>
  <c r="U128" i="5"/>
  <c r="U129" i="5"/>
  <c r="E129" i="5"/>
  <c r="U130" i="5"/>
  <c r="E130" i="5" s="1"/>
  <c r="U131" i="5"/>
  <c r="U132" i="5"/>
  <c r="U133" i="5"/>
  <c r="E133" i="5"/>
  <c r="U134" i="5"/>
  <c r="U135" i="5"/>
  <c r="U136" i="5"/>
  <c r="E136" i="5" s="1"/>
  <c r="U137" i="5"/>
  <c r="E137" i="5"/>
  <c r="U138" i="5"/>
  <c r="E138" i="5"/>
  <c r="U141" i="5"/>
  <c r="U144" i="5"/>
  <c r="E144" i="5" s="1"/>
  <c r="U151" i="5"/>
  <c r="E151" i="5"/>
  <c r="U80" i="5"/>
  <c r="E80" i="5" s="1"/>
  <c r="U79" i="5"/>
  <c r="E79" i="5" s="1"/>
  <c r="U78" i="5"/>
  <c r="E78" i="5" s="1"/>
  <c r="U77" i="5"/>
  <c r="E77" i="5"/>
  <c r="U76" i="5"/>
  <c r="E76" i="5" s="1"/>
  <c r="U75" i="5"/>
  <c r="E75" i="5" s="1"/>
  <c r="U74" i="5"/>
  <c r="E74" i="5" s="1"/>
  <c r="U71" i="5"/>
  <c r="E71" i="5"/>
  <c r="U70" i="5"/>
  <c r="E70" i="5" s="1"/>
  <c r="U69" i="5"/>
  <c r="E69" i="5" s="1"/>
  <c r="U68" i="5"/>
  <c r="E68" i="5"/>
  <c r="U67" i="5"/>
  <c r="E67" i="5"/>
  <c r="U66" i="5"/>
  <c r="U65" i="5"/>
  <c r="U64" i="5"/>
  <c r="E64" i="5"/>
  <c r="U63" i="5"/>
  <c r="E63" i="5"/>
  <c r="U62" i="5"/>
  <c r="U61" i="5"/>
  <c r="E61" i="5" s="1"/>
  <c r="U60" i="5"/>
  <c r="E60" i="5"/>
  <c r="U59" i="5"/>
  <c r="E59" i="5" s="1"/>
  <c r="U58" i="5"/>
  <c r="E58" i="5" s="1"/>
  <c r="U57" i="5"/>
  <c r="E57" i="5"/>
  <c r="U56" i="5"/>
  <c r="E56" i="5"/>
  <c r="U55" i="5"/>
  <c r="E55" i="5" s="1"/>
  <c r="U54" i="5"/>
  <c r="U53" i="5"/>
  <c r="U52" i="5"/>
  <c r="E52" i="5"/>
  <c r="U51" i="5"/>
  <c r="E51" i="5" s="1"/>
  <c r="U50" i="5"/>
  <c r="U49" i="5"/>
  <c r="U48" i="5"/>
  <c r="E48" i="5"/>
  <c r="U47" i="5"/>
  <c r="E47" i="5" s="1"/>
  <c r="U46" i="5"/>
  <c r="U45" i="5"/>
  <c r="E45" i="5"/>
  <c r="U44" i="5"/>
  <c r="E44" i="5" s="1"/>
  <c r="U42" i="5"/>
  <c r="E42" i="5" s="1"/>
  <c r="U41" i="5"/>
  <c r="U40" i="5"/>
  <c r="E40" i="5" s="1"/>
  <c r="U39" i="5"/>
  <c r="E39" i="5" s="1"/>
  <c r="U38" i="5"/>
  <c r="E38" i="5" s="1"/>
  <c r="U37" i="5"/>
  <c r="U36" i="5"/>
  <c r="E36" i="5"/>
  <c r="U73" i="5"/>
  <c r="E73" i="5" s="1"/>
  <c r="U35" i="5"/>
  <c r="U34" i="5"/>
  <c r="U33" i="5"/>
  <c r="E33" i="5" s="1"/>
  <c r="U23" i="5"/>
  <c r="E23" i="5" s="1"/>
  <c r="U21" i="5"/>
  <c r="E21" i="5" s="1"/>
  <c r="U20" i="5"/>
  <c r="U17" i="5"/>
  <c r="E17" i="5" s="1"/>
  <c r="U22" i="5"/>
  <c r="U232" i="5"/>
  <c r="E232" i="5" s="1"/>
  <c r="U225" i="5"/>
  <c r="E225" i="5"/>
  <c r="U219" i="5"/>
  <c r="E219" i="5" s="1"/>
  <c r="U214" i="5"/>
  <c r="U213" i="5"/>
  <c r="U211" i="5"/>
  <c r="E211" i="5" s="1"/>
  <c r="U209" i="5"/>
  <c r="U208" i="5"/>
  <c r="E208" i="5"/>
  <c r="U207" i="5"/>
  <c r="E207" i="5" s="1"/>
  <c r="U196" i="5"/>
  <c r="U195" i="5"/>
  <c r="U193" i="5"/>
  <c r="U192" i="5"/>
  <c r="E192" i="5" s="1"/>
  <c r="U188" i="5"/>
  <c r="E188" i="5" s="1"/>
  <c r="U186" i="5"/>
  <c r="E186" i="5"/>
  <c r="U185" i="5"/>
  <c r="E185" i="5"/>
  <c r="U183" i="5"/>
  <c r="E183" i="5" s="1"/>
  <c r="U182" i="5"/>
  <c r="U177" i="5"/>
  <c r="U174" i="5"/>
  <c r="E174" i="5"/>
  <c r="U164" i="5"/>
  <c r="U160" i="5"/>
  <c r="E160" i="5" s="1"/>
  <c r="U159" i="5"/>
  <c r="U158" i="5"/>
  <c r="E158" i="5"/>
  <c r="U157" i="5"/>
  <c r="E157" i="5" s="1"/>
  <c r="U253" i="5"/>
  <c r="U254" i="5"/>
  <c r="U257" i="5"/>
  <c r="U286" i="5"/>
  <c r="E286" i="5"/>
  <c r="U292" i="5"/>
  <c r="E292" i="5" s="1"/>
  <c r="U300" i="5"/>
  <c r="U558" i="5"/>
  <c r="E558" i="5"/>
  <c r="U566" i="5"/>
  <c r="E566" i="5" s="1"/>
  <c r="U569" i="5"/>
  <c r="U583" i="5"/>
  <c r="U610" i="5"/>
  <c r="U612" i="5"/>
  <c r="E612" i="5"/>
  <c r="U650" i="5"/>
  <c r="E650" i="5" s="1"/>
  <c r="U654" i="5"/>
  <c r="U656" i="5"/>
  <c r="E656" i="5"/>
  <c r="U553" i="5"/>
  <c r="E553" i="5" s="1"/>
  <c r="U550" i="5"/>
  <c r="E550" i="5" s="1"/>
  <c r="U549" i="5"/>
  <c r="U548" i="5"/>
  <c r="U546" i="5"/>
  <c r="E546" i="5" s="1"/>
  <c r="U527" i="5"/>
  <c r="E527" i="5" s="1"/>
  <c r="U526" i="5"/>
  <c r="E526" i="5"/>
  <c r="U525" i="5"/>
  <c r="E525" i="5" s="1"/>
  <c r="U524" i="5"/>
  <c r="E524" i="5" s="1"/>
  <c r="U523" i="5"/>
  <c r="E523" i="5"/>
  <c r="U446" i="5"/>
  <c r="E446" i="5" s="1"/>
  <c r="U445" i="5"/>
  <c r="E445" i="5" s="1"/>
  <c r="U443" i="5"/>
  <c r="E443" i="5"/>
  <c r="U432" i="5"/>
  <c r="E432" i="5"/>
  <c r="U419" i="5"/>
  <c r="E419" i="5" s="1"/>
  <c r="U410" i="5"/>
  <c r="U409" i="5"/>
  <c r="E409" i="5"/>
  <c r="U383" i="5"/>
  <c r="E383" i="5" s="1"/>
  <c r="U379" i="5"/>
  <c r="E379" i="5" s="1"/>
  <c r="U358" i="5"/>
  <c r="E358" i="5" s="1"/>
  <c r="U350" i="5"/>
  <c r="U337" i="5"/>
  <c r="U334" i="5"/>
  <c r="E334" i="5"/>
  <c r="U333" i="5"/>
  <c r="E333" i="5" s="1"/>
  <c r="U324" i="5"/>
  <c r="E324" i="5" s="1"/>
  <c r="U312" i="5"/>
  <c r="E312" i="5"/>
  <c r="U301" i="5"/>
  <c r="E301" i="5" s="1"/>
  <c r="E676" i="5"/>
  <c r="E675" i="5"/>
  <c r="E673" i="5"/>
  <c r="E672" i="5"/>
  <c r="E671" i="5"/>
  <c r="E670" i="5"/>
  <c r="E669" i="5"/>
  <c r="E668" i="5"/>
  <c r="E667" i="5"/>
  <c r="E666" i="5"/>
  <c r="E665" i="5"/>
  <c r="E664" i="5"/>
  <c r="E663" i="5"/>
  <c r="E662" i="5"/>
  <c r="E661" i="5"/>
  <c r="E660" i="5"/>
  <c r="E659" i="5"/>
  <c r="E658" i="5"/>
  <c r="E657" i="5"/>
  <c r="E655" i="5"/>
  <c r="E654" i="5"/>
  <c r="E653" i="5"/>
  <c r="E652" i="5"/>
  <c r="E651"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78" i="5"/>
  <c r="E577" i="5"/>
  <c r="E576" i="5"/>
  <c r="E575" i="5"/>
  <c r="E574" i="5"/>
  <c r="E573" i="5"/>
  <c r="E572" i="5"/>
  <c r="E571" i="5"/>
  <c r="E570" i="5"/>
  <c r="E569" i="5"/>
  <c r="E568" i="5"/>
  <c r="E567" i="5"/>
  <c r="E565" i="5"/>
  <c r="E564" i="5"/>
  <c r="E563" i="5"/>
  <c r="E562" i="5"/>
  <c r="E561" i="5"/>
  <c r="E560" i="5"/>
  <c r="E559" i="5"/>
  <c r="E557" i="5"/>
  <c r="E556" i="5"/>
  <c r="E555" i="5"/>
  <c r="E554" i="5"/>
  <c r="E552" i="5"/>
  <c r="E551" i="5"/>
  <c r="E549" i="5"/>
  <c r="E548" i="5"/>
  <c r="E547" i="5"/>
  <c r="E545" i="5"/>
  <c r="E544" i="5"/>
  <c r="E542" i="5"/>
  <c r="E541" i="5"/>
  <c r="E540" i="5"/>
  <c r="E539" i="5"/>
  <c r="E538" i="5"/>
  <c r="E537" i="5"/>
  <c r="E536" i="5"/>
  <c r="E535" i="5"/>
  <c r="E534" i="5"/>
  <c r="E533" i="5"/>
  <c r="E532" i="5"/>
  <c r="E531" i="5"/>
  <c r="E530" i="5"/>
  <c r="E529" i="5"/>
  <c r="E528"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59" i="5"/>
  <c r="E458" i="5"/>
  <c r="E457" i="5"/>
  <c r="E456" i="5"/>
  <c r="E455" i="5"/>
  <c r="E454" i="5"/>
  <c r="E453" i="5"/>
  <c r="E452" i="5"/>
  <c r="E451" i="5"/>
  <c r="E450" i="5"/>
  <c r="E449" i="5"/>
  <c r="E448" i="5"/>
  <c r="E447" i="5"/>
  <c r="E444" i="5"/>
  <c r="E442" i="5"/>
  <c r="E441" i="5"/>
  <c r="E440" i="5"/>
  <c r="E439" i="5"/>
  <c r="E438" i="5"/>
  <c r="E437" i="5"/>
  <c r="E436" i="5"/>
  <c r="E435" i="5"/>
  <c r="E434" i="5"/>
  <c r="E433" i="5"/>
  <c r="E431" i="5"/>
  <c r="E430" i="5"/>
  <c r="E429" i="5"/>
  <c r="E428" i="5"/>
  <c r="E427" i="5"/>
  <c r="E426" i="5"/>
  <c r="E425" i="5"/>
  <c r="E424" i="5"/>
  <c r="E423" i="5"/>
  <c r="E422" i="5"/>
  <c r="E421" i="5"/>
  <c r="E420" i="5"/>
  <c r="E418" i="5"/>
  <c r="E417" i="5"/>
  <c r="E416" i="5"/>
  <c r="E415" i="5"/>
  <c r="E414" i="5"/>
  <c r="E413" i="5"/>
  <c r="E412" i="5"/>
  <c r="E411" i="5"/>
  <c r="E410"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2" i="5"/>
  <c r="E381" i="5"/>
  <c r="E380" i="5"/>
  <c r="E378" i="5"/>
  <c r="E377" i="5"/>
  <c r="E376" i="5"/>
  <c r="E375" i="5"/>
  <c r="E374" i="5"/>
  <c r="E373" i="5"/>
  <c r="E372" i="5"/>
  <c r="E371" i="5"/>
  <c r="E370" i="5"/>
  <c r="E369" i="5"/>
  <c r="E368" i="5"/>
  <c r="E367" i="5"/>
  <c r="E366" i="5"/>
  <c r="E365" i="5"/>
  <c r="E364" i="5"/>
  <c r="E363" i="5"/>
  <c r="E362" i="5"/>
  <c r="E361" i="5"/>
  <c r="E360" i="5"/>
  <c r="E359" i="5"/>
  <c r="E357" i="5"/>
  <c r="E356" i="5"/>
  <c r="E355" i="5"/>
  <c r="E354" i="5"/>
  <c r="E353" i="5"/>
  <c r="E352" i="5"/>
  <c r="E351" i="5"/>
  <c r="E350" i="5"/>
  <c r="E349" i="5"/>
  <c r="E348" i="5"/>
  <c r="E347" i="5"/>
  <c r="E346" i="5"/>
  <c r="E345" i="5"/>
  <c r="E344" i="5"/>
  <c r="E343" i="5"/>
  <c r="E342" i="5"/>
  <c r="E341" i="5"/>
  <c r="E340" i="5"/>
  <c r="E339" i="5"/>
  <c r="E338" i="5"/>
  <c r="E337" i="5"/>
  <c r="E336" i="5"/>
  <c r="E335" i="5"/>
  <c r="E332" i="5"/>
  <c r="E331" i="5"/>
  <c r="E330" i="5"/>
  <c r="E329" i="5"/>
  <c r="E328" i="5"/>
  <c r="E327" i="5"/>
  <c r="E326" i="5"/>
  <c r="E325" i="5"/>
  <c r="E323" i="5"/>
  <c r="E322" i="5"/>
  <c r="E321" i="5"/>
  <c r="E320" i="5"/>
  <c r="E319" i="5"/>
  <c r="E318" i="5"/>
  <c r="E317" i="5"/>
  <c r="E316" i="5"/>
  <c r="E315" i="5"/>
  <c r="E314" i="5"/>
  <c r="E313" i="5"/>
  <c r="E311" i="5"/>
  <c r="E310" i="5"/>
  <c r="E309" i="5"/>
  <c r="E308" i="5"/>
  <c r="E307" i="5"/>
  <c r="E306" i="5"/>
  <c r="E305" i="5"/>
  <c r="E304" i="5"/>
  <c r="E303" i="5"/>
  <c r="E302" i="5"/>
  <c r="E300" i="5"/>
  <c r="E299" i="5"/>
  <c r="E298" i="5"/>
  <c r="E297" i="5"/>
  <c r="E296" i="5"/>
  <c r="E295" i="5"/>
  <c r="E294" i="5"/>
  <c r="E293" i="5"/>
  <c r="E291" i="5"/>
  <c r="E290" i="5"/>
  <c r="E289" i="5"/>
  <c r="E288" i="5"/>
  <c r="E287" i="5"/>
  <c r="E285" i="5"/>
  <c r="E284" i="5"/>
  <c r="E283" i="5"/>
  <c r="E282" i="5"/>
  <c r="E281" i="5"/>
  <c r="E280" i="5"/>
  <c r="E279" i="5"/>
  <c r="E278" i="5"/>
  <c r="E277" i="5"/>
  <c r="E276" i="5"/>
  <c r="E275" i="5"/>
  <c r="E274" i="5"/>
  <c r="E273" i="5"/>
  <c r="E272" i="5"/>
  <c r="E271" i="5"/>
  <c r="E270" i="5"/>
  <c r="E269" i="5"/>
  <c r="E268" i="5"/>
  <c r="E267" i="5"/>
  <c r="E266"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1" i="5"/>
  <c r="E230" i="5"/>
  <c r="E229" i="5"/>
  <c r="E228" i="5"/>
  <c r="E227" i="5"/>
  <c r="E226" i="5"/>
  <c r="E224" i="5"/>
  <c r="E223" i="5"/>
  <c r="E222" i="5"/>
  <c r="E221" i="5"/>
  <c r="E220" i="5"/>
  <c r="E218" i="5"/>
  <c r="E217" i="5"/>
  <c r="E216" i="5"/>
  <c r="E215" i="5"/>
  <c r="E214" i="5"/>
  <c r="E213" i="5"/>
  <c r="E212" i="5"/>
  <c r="E210" i="5"/>
  <c r="E209" i="5"/>
  <c r="E206" i="5"/>
  <c r="E205" i="5"/>
  <c r="E204" i="5"/>
  <c r="E203" i="5"/>
  <c r="E202" i="5"/>
  <c r="E201" i="5"/>
  <c r="E200" i="5"/>
  <c r="E199" i="5"/>
  <c r="E198" i="5"/>
  <c r="E197" i="5"/>
  <c r="E196" i="5"/>
  <c r="E195" i="5"/>
  <c r="E194" i="5"/>
  <c r="E193" i="5"/>
  <c r="E191" i="5"/>
  <c r="E190" i="5"/>
  <c r="E189" i="5"/>
  <c r="E184" i="5"/>
  <c r="E182" i="5"/>
  <c r="E181" i="5"/>
  <c r="E180" i="5"/>
  <c r="E179" i="5"/>
  <c r="E178" i="5"/>
  <c r="E177" i="5"/>
  <c r="E176" i="5"/>
  <c r="E175" i="5"/>
  <c r="E173" i="5"/>
  <c r="E172" i="5"/>
  <c r="E171" i="5"/>
  <c r="E170" i="5"/>
  <c r="E169" i="5"/>
  <c r="E168" i="5"/>
  <c r="E167" i="5"/>
  <c r="E166" i="5"/>
  <c r="E165" i="5"/>
  <c r="E164" i="5"/>
  <c r="E163" i="5"/>
  <c r="E162" i="5"/>
  <c r="E161" i="5"/>
  <c r="E159" i="5"/>
  <c r="E156" i="5"/>
  <c r="E155" i="5"/>
  <c r="E154" i="5"/>
  <c r="E153" i="5"/>
  <c r="E152" i="5"/>
  <c r="E150" i="5"/>
  <c r="E149" i="5"/>
  <c r="E148" i="5"/>
  <c r="E147" i="5"/>
  <c r="E146" i="5"/>
  <c r="E145" i="5"/>
  <c r="E143" i="5"/>
  <c r="E142" i="5"/>
  <c r="E141" i="5"/>
  <c r="E140" i="5"/>
  <c r="E139" i="5"/>
  <c r="E135" i="5"/>
  <c r="E134" i="5"/>
  <c r="E132" i="5"/>
  <c r="E131" i="5"/>
  <c r="E128" i="5"/>
  <c r="E127" i="5"/>
  <c r="E126" i="5"/>
  <c r="E123" i="5"/>
  <c r="E122" i="5"/>
  <c r="E116" i="5"/>
  <c r="E112" i="5"/>
  <c r="E111" i="5"/>
  <c r="E110" i="5"/>
  <c r="E107" i="5"/>
  <c r="E106" i="5"/>
  <c r="E104" i="5"/>
  <c r="E102" i="5"/>
  <c r="E100" i="5"/>
  <c r="E97" i="5"/>
  <c r="E96" i="5"/>
  <c r="E92" i="5"/>
  <c r="E88" i="5"/>
  <c r="E85" i="5"/>
  <c r="E84" i="5"/>
  <c r="E66" i="5"/>
  <c r="E65" i="5"/>
  <c r="E62" i="5"/>
  <c r="E54" i="5"/>
  <c r="E53" i="5"/>
  <c r="E50" i="5"/>
  <c r="E46" i="5"/>
  <c r="E43" i="5"/>
  <c r="E41" i="5"/>
  <c r="E37" i="5"/>
  <c r="E72" i="5"/>
  <c r="E35" i="5"/>
  <c r="E34" i="5"/>
  <c r="E32" i="5"/>
  <c r="E31" i="5"/>
  <c r="E30" i="5"/>
  <c r="E29" i="5"/>
  <c r="E28" i="5"/>
  <c r="E27" i="5"/>
  <c r="E26" i="5"/>
  <c r="E25" i="5"/>
  <c r="E24" i="5"/>
  <c r="E20" i="5"/>
  <c r="E19" i="5"/>
  <c r="E18" i="5"/>
  <c r="E16" i="5"/>
  <c r="E22" i="5"/>
  <c r="E15" i="5"/>
  <c r="E14" i="5"/>
  <c r="E13" i="5"/>
  <c r="E11" i="5"/>
  <c r="E10" i="5"/>
  <c r="E12" i="5"/>
  <c r="E9" i="5"/>
  <c r="E8" i="5"/>
  <c r="E7" i="5"/>
  <c r="E6" i="5"/>
  <c r="E3" i="5"/>
  <c r="E2" i="5"/>
  <c r="H677" i="1"/>
  <c r="H674" i="1"/>
  <c r="H673" i="1"/>
  <c r="H672" i="1"/>
  <c r="H671" i="1"/>
  <c r="H670" i="1"/>
  <c r="H669" i="1"/>
  <c r="H668" i="1"/>
  <c r="H667" i="1"/>
  <c r="H666" i="1"/>
  <c r="H665" i="1"/>
  <c r="H664" i="1"/>
  <c r="H663" i="1"/>
  <c r="H662" i="1"/>
  <c r="H661" i="1"/>
  <c r="K154" i="1"/>
  <c r="H659" i="1"/>
  <c r="H660" i="1"/>
  <c r="H658" i="1"/>
  <c r="H656" i="1"/>
  <c r="H655" i="1"/>
  <c r="H654" i="1"/>
  <c r="H652" i="1"/>
  <c r="H651" i="1"/>
  <c r="H602" i="1"/>
  <c r="H653" i="1"/>
  <c r="K657" i="1"/>
  <c r="H657" i="1"/>
  <c r="H647" i="1"/>
  <c r="H648" i="1"/>
  <c r="H649" i="1"/>
  <c r="H650" i="1"/>
  <c r="H646" i="1"/>
  <c r="H645" i="1"/>
  <c r="H644" i="1"/>
  <c r="H643" i="1"/>
  <c r="H642" i="1"/>
  <c r="H641" i="1"/>
  <c r="H640" i="1"/>
  <c r="H639" i="1"/>
  <c r="H638" i="1"/>
  <c r="H637" i="1"/>
  <c r="H636" i="1"/>
  <c r="H635" i="1"/>
  <c r="H634" i="1"/>
  <c r="H633" i="1"/>
  <c r="H632" i="1"/>
  <c r="H631" i="1"/>
  <c r="H630" i="1"/>
  <c r="H629" i="1"/>
  <c r="H628" i="1"/>
  <c r="H627" i="1"/>
  <c r="H626" i="1"/>
  <c r="H625" i="1"/>
  <c r="H624" i="1"/>
  <c r="H623" i="1"/>
  <c r="H620" i="1"/>
  <c r="H619" i="1"/>
  <c r="H618" i="1"/>
  <c r="H622" i="1"/>
  <c r="H621" i="1"/>
  <c r="H617" i="1"/>
  <c r="H616" i="1"/>
  <c r="H615" i="1"/>
  <c r="H614" i="1"/>
  <c r="H613" i="1"/>
  <c r="H612" i="1"/>
  <c r="H611" i="1"/>
  <c r="H610" i="1"/>
  <c r="H598" i="1"/>
  <c r="H595" i="1"/>
  <c r="H597" i="1"/>
  <c r="H609" i="1"/>
  <c r="H608" i="1"/>
  <c r="H607" i="1"/>
  <c r="H606" i="1"/>
  <c r="H605" i="1"/>
  <c r="H604" i="1"/>
  <c r="H603" i="1"/>
  <c r="H601" i="1"/>
  <c r="H600" i="1"/>
  <c r="H599" i="1"/>
  <c r="H596"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K603" i="1"/>
  <c r="Z582" i="1"/>
  <c r="K582" i="1"/>
  <c r="K580" i="1"/>
  <c r="K579" i="1"/>
  <c r="K578" i="1"/>
  <c r="K577" i="1"/>
  <c r="K562" i="1"/>
  <c r="K576" i="1"/>
  <c r="K575" i="1"/>
  <c r="K573" i="1"/>
  <c r="K569" i="1"/>
  <c r="K561" i="1"/>
  <c r="K566" i="1"/>
  <c r="K555" i="1"/>
  <c r="K565" i="1"/>
  <c r="K564" i="1"/>
  <c r="K563" i="1"/>
  <c r="K558" i="1"/>
  <c r="K557" i="1"/>
  <c r="H345" i="1"/>
  <c r="K553" i="1"/>
  <c r="H547" i="1"/>
  <c r="H546" i="1"/>
  <c r="H529" i="1"/>
  <c r="H478" i="1"/>
  <c r="K452" i="1"/>
  <c r="H452" i="1"/>
  <c r="K548" i="1"/>
  <c r="H548" i="1"/>
  <c r="Z545" i="1"/>
  <c r="K545" i="1"/>
  <c r="H545" i="1"/>
  <c r="K544" i="1"/>
  <c r="H544" i="1"/>
  <c r="H543" i="1"/>
  <c r="H542" i="1"/>
  <c r="H541" i="1"/>
  <c r="H540" i="1"/>
  <c r="H539" i="1"/>
  <c r="K539" i="1"/>
  <c r="H538" i="1"/>
  <c r="H537" i="1"/>
  <c r="H536" i="1"/>
  <c r="K538" i="1"/>
  <c r="K537" i="1"/>
  <c r="K536" i="1"/>
  <c r="H532" i="1"/>
  <c r="H531" i="1"/>
  <c r="H530" i="1"/>
  <c r="H528" i="1"/>
  <c r="H527" i="1"/>
  <c r="H524" i="1"/>
  <c r="H523" i="1"/>
  <c r="H515" i="1"/>
  <c r="K535" i="1"/>
  <c r="H535" i="1"/>
  <c r="K534" i="1"/>
  <c r="H534" i="1"/>
  <c r="K533" i="1"/>
  <c r="H533" i="1"/>
  <c r="K525" i="1"/>
  <c r="H525" i="1"/>
  <c r="K526" i="1"/>
  <c r="H526" i="1"/>
  <c r="K524" i="1"/>
  <c r="K522" i="1"/>
  <c r="H522" i="1"/>
  <c r="K520" i="1"/>
  <c r="K521" i="1"/>
  <c r="H513" i="1"/>
  <c r="H514" i="1"/>
  <c r="H516" i="1"/>
  <c r="H517" i="1"/>
  <c r="H518" i="1"/>
  <c r="H519" i="1"/>
  <c r="H520" i="1"/>
  <c r="H521" i="1"/>
  <c r="K519" i="1"/>
  <c r="K518" i="1"/>
  <c r="K517" i="1"/>
  <c r="K516" i="1"/>
  <c r="H41" i="1"/>
  <c r="H40" i="1"/>
  <c r="H39" i="1"/>
  <c r="H38" i="1"/>
  <c r="H37" i="1"/>
  <c r="H36" i="1"/>
  <c r="H35" i="1"/>
  <c r="H34" i="1"/>
  <c r="H32" i="1"/>
  <c r="H31" i="1"/>
  <c r="H30" i="1"/>
  <c r="H28" i="1"/>
  <c r="H26" i="1"/>
  <c r="H25" i="1"/>
  <c r="H24" i="1"/>
  <c r="H23" i="1"/>
  <c r="H22" i="1"/>
  <c r="H21" i="1"/>
  <c r="H20" i="1"/>
  <c r="H19" i="1"/>
  <c r="H18" i="1"/>
  <c r="H17" i="1"/>
  <c r="H16" i="1"/>
  <c r="H15" i="1"/>
  <c r="H14" i="1"/>
  <c r="H13" i="1"/>
  <c r="H12" i="1"/>
  <c r="H11" i="1"/>
  <c r="H10" i="1"/>
  <c r="H9" i="1"/>
  <c r="H8" i="1"/>
  <c r="H6" i="1"/>
  <c r="H5" i="1"/>
  <c r="H4" i="1"/>
  <c r="H3" i="1"/>
  <c r="H512" i="1"/>
  <c r="H511" i="1"/>
  <c r="H510" i="1"/>
  <c r="H509" i="1"/>
  <c r="H508" i="1"/>
  <c r="H507" i="1"/>
  <c r="H506" i="1"/>
  <c r="H505" i="1"/>
  <c r="H504" i="1"/>
  <c r="H503" i="1"/>
  <c r="H501" i="1"/>
  <c r="H500" i="1"/>
  <c r="H499" i="1"/>
  <c r="H498" i="1"/>
  <c r="H497" i="1"/>
  <c r="H496" i="1"/>
  <c r="H495" i="1"/>
  <c r="H494" i="1"/>
  <c r="H493" i="1"/>
  <c r="H492" i="1"/>
  <c r="H491" i="1"/>
  <c r="H490" i="1"/>
  <c r="H489" i="1"/>
  <c r="H488" i="1"/>
  <c r="H487" i="1"/>
  <c r="H486" i="1"/>
  <c r="H485" i="1"/>
  <c r="H484" i="1"/>
  <c r="H483" i="1"/>
  <c r="H482" i="1"/>
  <c r="H481" i="1"/>
  <c r="L481" i="1" s="1"/>
  <c r="H480" i="1"/>
  <c r="L480" i="1" s="1"/>
  <c r="H479"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4" i="1"/>
  <c r="H193" i="1"/>
  <c r="H192" i="1"/>
  <c r="H191" i="1"/>
  <c r="H190" i="1"/>
  <c r="H189"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1" i="1"/>
  <c r="H50" i="1"/>
  <c r="H49" i="1"/>
  <c r="H48" i="1"/>
  <c r="H47" i="1"/>
  <c r="H45" i="1"/>
  <c r="H44" i="1"/>
  <c r="H43" i="1"/>
  <c r="H42" i="1"/>
  <c r="K515" i="1"/>
  <c r="K514" i="1"/>
  <c r="K513" i="1"/>
  <c r="K512" i="1"/>
  <c r="K511" i="1"/>
  <c r="K510" i="1"/>
  <c r="K509" i="1"/>
  <c r="K508" i="1"/>
  <c r="K507" i="1"/>
  <c r="K506" i="1"/>
  <c r="K505" i="1"/>
  <c r="K504" i="1"/>
  <c r="K503" i="1"/>
  <c r="H502" i="1"/>
  <c r="K501" i="1"/>
  <c r="K500" i="1"/>
  <c r="K499" i="1"/>
  <c r="K498" i="1"/>
  <c r="Z497" i="1"/>
  <c r="K497" i="1"/>
  <c r="K496" i="1"/>
  <c r="K495" i="1"/>
  <c r="K494" i="1"/>
  <c r="K493" i="1"/>
  <c r="K491" i="1"/>
  <c r="K492" i="1"/>
  <c r="K490" i="1"/>
  <c r="K489" i="1"/>
  <c r="K488" i="1"/>
  <c r="K481" i="1"/>
  <c r="K480" i="1"/>
  <c r="K473" i="1"/>
  <c r="K479" i="1"/>
  <c r="K475" i="1"/>
  <c r="K477" i="1"/>
  <c r="K476" i="1"/>
  <c r="K474" i="1"/>
  <c r="K471" i="1"/>
  <c r="K470" i="1"/>
  <c r="K469" i="1"/>
  <c r="K468" i="1"/>
  <c r="K467" i="1"/>
  <c r="K466" i="1"/>
  <c r="K463" i="1"/>
  <c r="K462" i="1"/>
  <c r="K461" i="1"/>
  <c r="K460" i="1"/>
  <c r="K459" i="1"/>
  <c r="K458" i="1"/>
  <c r="K451" i="1"/>
  <c r="K448" i="1"/>
  <c r="K447" i="1"/>
  <c r="K444" i="1"/>
  <c r="K434" i="1"/>
  <c r="K433" i="1"/>
  <c r="K431" i="1"/>
  <c r="K430" i="1"/>
  <c r="K429" i="1"/>
  <c r="K428" i="1"/>
  <c r="K427" i="1"/>
  <c r="K426" i="1"/>
  <c r="K425" i="1"/>
  <c r="K423" i="1"/>
  <c r="K422" i="1"/>
  <c r="K420" i="1"/>
  <c r="K419" i="1"/>
  <c r="K418" i="1"/>
  <c r="K415" i="1"/>
  <c r="K413" i="1"/>
  <c r="K412" i="1"/>
  <c r="K411" i="1"/>
  <c r="K410" i="1"/>
  <c r="K409" i="1"/>
  <c r="K408" i="1"/>
  <c r="K407" i="1"/>
  <c r="K406" i="1"/>
  <c r="K405" i="1"/>
  <c r="K404" i="1"/>
  <c r="K403" i="1"/>
  <c r="K402" i="1"/>
  <c r="K399" i="1"/>
  <c r="K398" i="1"/>
  <c r="K397" i="1"/>
  <c r="K396" i="1"/>
  <c r="K395" i="1"/>
  <c r="K394" i="1"/>
  <c r="K392" i="1"/>
  <c r="K390" i="1"/>
  <c r="K389" i="1"/>
  <c r="K388" i="1"/>
  <c r="K387" i="1"/>
  <c r="K386" i="1"/>
  <c r="K385" i="1"/>
  <c r="K384" i="1"/>
  <c r="K383" i="1"/>
  <c r="K382" i="1"/>
  <c r="K381" i="1"/>
  <c r="K380" i="1"/>
  <c r="K379" i="1"/>
  <c r="Z378" i="1"/>
  <c r="K378" i="1"/>
  <c r="K376" i="1"/>
  <c r="K375" i="1"/>
  <c r="K374" i="1"/>
  <c r="K372" i="1"/>
  <c r="K371" i="1"/>
  <c r="K370" i="1"/>
  <c r="K369" i="1"/>
  <c r="K368" i="1"/>
  <c r="K367" i="1"/>
  <c r="K366" i="1"/>
  <c r="K365" i="1"/>
  <c r="K363" i="1"/>
  <c r="K360" i="1"/>
  <c r="K359" i="1"/>
  <c r="K358" i="1"/>
  <c r="K357" i="1"/>
  <c r="K354" i="1"/>
  <c r="K353" i="1"/>
  <c r="K352" i="1"/>
  <c r="K350" i="1"/>
  <c r="K349" i="1"/>
  <c r="K347" i="1"/>
  <c r="K346" i="1"/>
  <c r="K344" i="1"/>
  <c r="K342" i="1"/>
  <c r="K338" i="1"/>
  <c r="K329" i="1"/>
  <c r="K327" i="1"/>
  <c r="K324" i="1"/>
  <c r="K322" i="1"/>
  <c r="K319" i="1"/>
  <c r="K318" i="1"/>
  <c r="K312" i="1"/>
  <c r="K343" i="1"/>
  <c r="K341" i="1"/>
  <c r="K340" i="1"/>
  <c r="K339" i="1"/>
  <c r="K337" i="1"/>
  <c r="K336" i="1"/>
  <c r="K335" i="1"/>
  <c r="K334" i="1"/>
  <c r="K333" i="1"/>
  <c r="K332" i="1"/>
  <c r="K331" i="1"/>
  <c r="K330" i="1"/>
  <c r="K328" i="1"/>
  <c r="K326" i="1"/>
  <c r="K325" i="1"/>
  <c r="K323" i="1"/>
  <c r="K321" i="1"/>
  <c r="K320" i="1"/>
  <c r="K317" i="1"/>
  <c r="K316" i="1"/>
  <c r="K315" i="1"/>
  <c r="K314" i="1"/>
  <c r="K313" i="1"/>
  <c r="K311" i="1"/>
  <c r="K310" i="1"/>
  <c r="K309" i="1"/>
  <c r="K308" i="1"/>
  <c r="K307" i="1"/>
  <c r="K306" i="1"/>
  <c r="K305" i="1"/>
  <c r="K304" i="1"/>
  <c r="K303" i="1"/>
  <c r="K302" i="1"/>
  <c r="K301" i="1"/>
  <c r="Z300" i="1"/>
  <c r="K300" i="1"/>
  <c r="K299" i="1"/>
  <c r="K298" i="1"/>
  <c r="K297" i="1"/>
  <c r="K296" i="1"/>
  <c r="K295" i="1"/>
  <c r="K291" i="1"/>
  <c r="K284" i="1"/>
  <c r="K281" i="1"/>
  <c r="K280" i="1"/>
  <c r="K279" i="1"/>
  <c r="K278" i="1"/>
  <c r="K277" i="1"/>
  <c r="K211" i="1"/>
  <c r="K9" i="1"/>
  <c r="K294" i="1"/>
  <c r="K293" i="1"/>
  <c r="K292" i="1"/>
  <c r="K290" i="1"/>
  <c r="K289" i="1"/>
  <c r="K288" i="1"/>
  <c r="K287" i="1"/>
  <c r="K286" i="1"/>
  <c r="K285" i="1"/>
  <c r="K283" i="1"/>
  <c r="K282" i="1"/>
  <c r="K17" i="1"/>
  <c r="K276" i="1"/>
  <c r="K275" i="1"/>
  <c r="K264" i="1"/>
  <c r="K274" i="1"/>
  <c r="K273" i="1"/>
  <c r="K272" i="1"/>
  <c r="K271" i="1"/>
  <c r="K270" i="1"/>
  <c r="K269" i="1"/>
  <c r="K268" i="1"/>
  <c r="K267" i="1"/>
  <c r="K266" i="1"/>
  <c r="K265" i="1"/>
  <c r="K263" i="1"/>
  <c r="K255" i="1"/>
  <c r="K256" i="1"/>
  <c r="K257" i="1"/>
  <c r="K258" i="1"/>
  <c r="K259" i="1"/>
  <c r="K260" i="1"/>
  <c r="K254" i="1"/>
  <c r="K249" i="1"/>
  <c r="K245" i="1"/>
  <c r="K246" i="1"/>
  <c r="K247" i="1"/>
  <c r="K248" i="1"/>
  <c r="K244" i="1"/>
  <c r="K14" i="1"/>
  <c r="K262" i="1"/>
  <c r="K261" i="1"/>
  <c r="Z253" i="1"/>
  <c r="K253" i="1"/>
  <c r="K252" i="1"/>
  <c r="K251" i="1"/>
  <c r="K250" i="1"/>
  <c r="K243" i="1"/>
  <c r="K242" i="1"/>
  <c r="K241" i="1"/>
  <c r="K240" i="1"/>
  <c r="K239" i="1"/>
  <c r="K238" i="1"/>
  <c r="K237" i="1"/>
  <c r="K236" i="1"/>
  <c r="K235" i="1"/>
  <c r="K234" i="1"/>
  <c r="K233" i="1"/>
  <c r="Z232" i="1"/>
  <c r="K232" i="1"/>
  <c r="K231" i="1"/>
  <c r="K230" i="1"/>
  <c r="K229" i="1"/>
  <c r="K228" i="1"/>
  <c r="K227" i="1"/>
  <c r="K226" i="1"/>
  <c r="K225" i="1"/>
  <c r="K224" i="1"/>
  <c r="K223" i="1"/>
  <c r="K222" i="1"/>
  <c r="K221" i="1"/>
  <c r="K220" i="1"/>
  <c r="K219" i="1"/>
  <c r="K218" i="1"/>
  <c r="K217" i="1"/>
  <c r="K216" i="1"/>
  <c r="K215" i="1"/>
  <c r="K214" i="1"/>
  <c r="K213" i="1"/>
  <c r="K212" i="1"/>
  <c r="K210" i="1"/>
  <c r="K209" i="1"/>
  <c r="K208" i="1"/>
  <c r="K207" i="1"/>
  <c r="K206" i="1"/>
  <c r="K205" i="1"/>
  <c r="K204" i="1"/>
  <c r="K203" i="1"/>
  <c r="Z202" i="1"/>
  <c r="K202" i="1"/>
  <c r="K201" i="1"/>
  <c r="K200" i="1"/>
  <c r="K199" i="1"/>
  <c r="K198" i="1"/>
  <c r="K197" i="1"/>
  <c r="K196" i="1"/>
  <c r="Z195" i="1"/>
  <c r="K195" i="1"/>
  <c r="H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3" i="1"/>
  <c r="K152" i="1"/>
  <c r="K151" i="1"/>
  <c r="K150" i="1"/>
  <c r="K149" i="1"/>
  <c r="K148" i="1"/>
  <c r="K147" i="1"/>
  <c r="K146" i="1"/>
  <c r="K145" i="1"/>
  <c r="K144" i="1"/>
  <c r="K143" i="1"/>
  <c r="K142" i="1"/>
  <c r="Z141" i="1"/>
  <c r="K141" i="1"/>
  <c r="K140" i="1"/>
  <c r="K139" i="1"/>
  <c r="K138" i="1"/>
  <c r="Z137" i="1"/>
  <c r="K137" i="1"/>
  <c r="K136" i="1"/>
  <c r="K135" i="1"/>
  <c r="K134" i="1"/>
  <c r="K133" i="1"/>
  <c r="K132" i="1"/>
  <c r="K131" i="1"/>
  <c r="K130" i="1"/>
  <c r="K129" i="1"/>
  <c r="K128" i="1"/>
  <c r="K127" i="1"/>
  <c r="K126" i="1"/>
  <c r="K125" i="1"/>
  <c r="K124" i="1"/>
  <c r="K123" i="1"/>
  <c r="K122" i="1"/>
  <c r="K121" i="1"/>
  <c r="K120" i="1"/>
  <c r="K119" i="1"/>
  <c r="K118" i="1"/>
  <c r="K117" i="1"/>
  <c r="K116" i="1"/>
  <c r="K115" i="1"/>
  <c r="Z114" i="1"/>
  <c r="K114" i="1"/>
  <c r="K113" i="1"/>
  <c r="K112" i="1"/>
  <c r="K111" i="1"/>
  <c r="K110" i="1"/>
  <c r="K109" i="1"/>
  <c r="K108" i="1"/>
  <c r="K107" i="1"/>
  <c r="K106" i="1"/>
  <c r="K105" i="1"/>
  <c r="Z104"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H46" i="1"/>
  <c r="K45" i="1"/>
  <c r="K44" i="1"/>
  <c r="K43" i="1"/>
  <c r="K42" i="1"/>
  <c r="K41" i="1"/>
  <c r="K40" i="1"/>
  <c r="K39" i="1"/>
  <c r="K38" i="1"/>
  <c r="K37" i="1"/>
  <c r="K36" i="1"/>
  <c r="K35" i="1"/>
  <c r="K34" i="1"/>
  <c r="K33" i="1"/>
  <c r="H33" i="1"/>
  <c r="K32" i="1"/>
  <c r="K31" i="1"/>
  <c r="K30" i="1"/>
  <c r="K29" i="1"/>
  <c r="H29" i="1"/>
  <c r="K28" i="1"/>
  <c r="K27" i="1"/>
  <c r="H27" i="1"/>
  <c r="K26" i="1"/>
  <c r="K24" i="1"/>
  <c r="K23" i="1"/>
  <c r="K22" i="1"/>
  <c r="K21" i="1"/>
  <c r="K20" i="1"/>
  <c r="K19" i="1"/>
  <c r="K18" i="1"/>
  <c r="K16" i="1"/>
  <c r="K15" i="1"/>
  <c r="K13" i="1"/>
  <c r="K12" i="1"/>
  <c r="K11" i="1"/>
  <c r="K10" i="1"/>
  <c r="K8" i="1"/>
  <c r="K7" i="1"/>
  <c r="H7" i="1"/>
  <c r="K6" i="1"/>
  <c r="K5" i="1"/>
  <c r="K4" i="1"/>
  <c r="K3" i="1"/>
  <c r="I3" i="12"/>
  <c r="L3" i="12"/>
  <c r="AI685" i="5"/>
  <c r="AI680" i="5"/>
  <c r="AI676" i="5"/>
  <c r="AI709" i="5"/>
  <c r="AI679" i="5"/>
  <c r="AI713" i="5"/>
  <c r="AI723" i="5"/>
  <c r="AI697" i="5"/>
  <c r="AI740" i="5"/>
  <c r="AI735" i="5"/>
  <c r="AI677" i="5"/>
  <c r="AI667" i="5"/>
  <c r="AI694" i="5"/>
  <c r="AI728" i="5"/>
  <c r="AI738" i="5"/>
  <c r="AI706" i="5"/>
  <c r="AI721" i="5"/>
  <c r="AI702" i="5"/>
  <c r="AI727" i="5"/>
  <c r="AI684" i="5"/>
  <c r="AI717" i="5"/>
  <c r="AI693" i="5"/>
  <c r="AI725" i="5"/>
  <c r="AI682" i="5"/>
  <c r="AI711" i="5"/>
  <c r="AI736" i="5"/>
  <c r="AI683" i="5"/>
  <c r="AI703" i="5"/>
  <c r="AI708" i="5"/>
  <c r="AI690" i="5"/>
  <c r="AI724" i="5"/>
  <c r="L2" i="12" s="1"/>
  <c r="M2" i="12" s="1"/>
  <c r="E2" i="12" s="1"/>
  <c r="AI726" i="5"/>
  <c r="AI704" i="5"/>
  <c r="AI691" i="5"/>
  <c r="AI688" i="5"/>
  <c r="AI681" i="5"/>
  <c r="AI687" i="5"/>
  <c r="AI686" i="5"/>
  <c r="AI719" i="5"/>
  <c r="AI722" i="5"/>
  <c r="AI732" i="5"/>
  <c r="AI710" i="5"/>
  <c r="AI733" i="5"/>
  <c r="AI696" i="5"/>
  <c r="AI699" i="5"/>
  <c r="AI729" i="5"/>
  <c r="AI692" i="5"/>
  <c r="AI720" i="5"/>
  <c r="AI715" i="5"/>
  <c r="AI718" i="5"/>
  <c r="AI739" i="5"/>
  <c r="AI707" i="5"/>
  <c r="AI737" i="5"/>
  <c r="AI712" i="5"/>
  <c r="AI678" i="5"/>
  <c r="AI689" i="5"/>
  <c r="AI695" i="5"/>
  <c r="AI716" i="5"/>
  <c r="AI705" i="5"/>
  <c r="AI730" i="5"/>
  <c r="AI734" i="5"/>
  <c r="AI714" i="5"/>
  <c r="AI731" i="5"/>
  <c r="AI701" i="5"/>
  <c r="AI653" i="5"/>
  <c r="AI700" i="5"/>
  <c r="AI698" i="5"/>
  <c r="AI674" i="5"/>
  <c r="J3" i="12"/>
  <c r="D3" i="12" s="1"/>
  <c r="F3" i="12" s="1"/>
  <c r="I2" i="12" l="1"/>
  <c r="J2" i="12" s="1"/>
  <c r="D2" i="12" s="1"/>
  <c r="F2" i="12" s="1"/>
</calcChain>
</file>

<file path=xl/sharedStrings.xml><?xml version="1.0" encoding="utf-8"?>
<sst xmlns="http://schemas.openxmlformats.org/spreadsheetml/2006/main" count="25459" uniqueCount="3682">
  <si>
    <t>Processo SEI</t>
  </si>
  <si>
    <t>Data de distribuição do processo</t>
  </si>
  <si>
    <t>Data de Assinatura</t>
  </si>
  <si>
    <t>Convênio/TCT</t>
  </si>
  <si>
    <t>Tipo</t>
  </si>
  <si>
    <t>Natureza</t>
  </si>
  <si>
    <t>Situação</t>
  </si>
  <si>
    <t>Vigência</t>
  </si>
  <si>
    <t>Prestação de Contas</t>
  </si>
  <si>
    <t>N° do Processo</t>
  </si>
  <si>
    <t>Objeto</t>
  </si>
  <si>
    <t>Convenente</t>
  </si>
  <si>
    <t>CNPJ/CPF</t>
  </si>
  <si>
    <t>Representantes</t>
  </si>
  <si>
    <t>Valor do Repasse</t>
  </si>
  <si>
    <t>Contrapartida</t>
  </si>
  <si>
    <t>Data da Publicação</t>
  </si>
  <si>
    <t>Tem Termo Aditivo?</t>
  </si>
  <si>
    <t>Valor do bem</t>
  </si>
  <si>
    <t>Dotação</t>
  </si>
  <si>
    <t>Fonte</t>
  </si>
  <si>
    <t>Elaboração</t>
  </si>
  <si>
    <t>Data de envio das vias para assinatura</t>
  </si>
  <si>
    <t>Data de recebimento das vias assinadas</t>
  </si>
  <si>
    <t>Intervenientes pela PGJ</t>
  </si>
  <si>
    <t>Servidores cedidos</t>
  </si>
  <si>
    <t>Data de conclusão do processo</t>
  </si>
  <si>
    <t>Nº</t>
  </si>
  <si>
    <t>Ano</t>
  </si>
  <si>
    <t>Inicio</t>
  </si>
  <si>
    <t>Término</t>
  </si>
  <si>
    <t>Nome</t>
  </si>
  <si>
    <t>RG</t>
  </si>
  <si>
    <t>CPF</t>
  </si>
  <si>
    <t>MAMP</t>
  </si>
  <si>
    <t>s/n°</t>
  </si>
  <si>
    <t>Termo de Cooperação</t>
  </si>
  <si>
    <t>Outros</t>
  </si>
  <si>
    <t>Prazo Indeterminado</t>
  </si>
  <si>
    <t>NA</t>
  </si>
  <si>
    <t>Estabelecer uma sistemática de cooperação técnica e operacional entre a ANP e os Ministérios Públicos dos Estados e do Distrito Federal e Territórios visando, de um lado, dotar o Ministério Público de instrumentos técnicos relevantes para a persecução ao crimes e aos abusos praticados no mercado de consumo, que envolvam a impropriedade ou inadequação de combustíveis e seus derivados, em todo o território nacional, e de outro, tornar mais eficaz a fiscalização empreendida em todo o território nacional, e de outro, tonar mais eficaz a fiscalização empreendida em todo o territorio nacional pela ANP, nos limites estabelecidos no instrumento, na forma das legislações federal e estaduais, e conforme as normas técnicas brasileiras em vigor.</t>
  </si>
  <si>
    <t>Agência Nacional do Petróleo</t>
  </si>
  <si>
    <t>02.313.673/0001-27</t>
  </si>
  <si>
    <t>Sebastião do Rego Barros</t>
  </si>
  <si>
    <t>Não</t>
  </si>
  <si>
    <t xml:space="preserve">Estabelecimento de condições que possibilitem o desenvolvimento de mecanismos para o permanente intercâmbio de informações sobre os objetivos da Lei nº 9.613/98,  regulamentada pelo Decreto nº 2.799, de 08/10/1988, que dispõe sobre os crimes de "lavagem" ou ocultação de bens, direitos, valores e a prevenção da utilização do sistema financeiro para ilícitos previstos na mesma Lei. </t>
  </si>
  <si>
    <t>Conselho Nacional dos Procuradores-Gerais de Justiça e Conselho de Controle de Atividades Financeiras</t>
  </si>
  <si>
    <t>07.452.511/0001-93 e 00.394.460/0437-03</t>
  </si>
  <si>
    <t>Cláudio Barros Silva e Adrienne G.N. Senna</t>
  </si>
  <si>
    <t>CAOET</t>
  </si>
  <si>
    <t>Estabelecimento de condições que possibilitem à SRF atender a solicitações de fornecimento de dados cadastrais efetuadas pelo MP, observados, no que couber, os termos das Instruções Normativas SRF n° 19 e 20, de 17 de fevereiro de 1998.</t>
  </si>
  <si>
    <t>Secretaria da Receita Federal e Ministérios Públicos dos Estados e do Distrito Federal</t>
  </si>
  <si>
    <t>00.394.460.0058-87 e outros</t>
  </si>
  <si>
    <t>Everardo Maciel e outros</t>
  </si>
  <si>
    <t>Antigo</t>
  </si>
  <si>
    <t>COPLI</t>
  </si>
  <si>
    <t>Ampliar a articulação, a integração e o intercâmbio entre os partícipes, visando à maior efetividade da proteção do patrimônio Público.</t>
  </si>
  <si>
    <t>Controladoria-Geral da União</t>
  </si>
  <si>
    <t>00.394.460/0386-29</t>
  </si>
  <si>
    <t>Francisco Waldir Pires de Souza</t>
  </si>
  <si>
    <t>CAOPP e CEAT</t>
  </si>
  <si>
    <t>Cessão do software E-CNJ ao MPMG, permitindo-se a adaptação do sistema às suas necessidades internas, com acompanhamento recíproco das atualizações tecnológicas promovidas pelos partícipes.</t>
  </si>
  <si>
    <t>Conselho Nacional de Justiça - CNJ</t>
  </si>
  <si>
    <t>07.421.906/0001-29</t>
  </si>
  <si>
    <t>Gilson Langaro Dipp</t>
  </si>
  <si>
    <t>Sim</t>
  </si>
  <si>
    <t>STI</t>
  </si>
  <si>
    <t>Prazo indeterminado</t>
  </si>
  <si>
    <t>Estreitamento das relações
institucionais entre os partícipes, com o estabelecimento de diretrizes de atuação
conjunta, respeitadas suas respectivas esferas de atribuições, para promover uma melhor
relação entre os profissionais da intermediação imobiliária e consumidores dos serviços
por eles prestados e, notadamente, reprimir o exercício ilegal da profissão/atividade
imobiliária (não inscritos) e o exercício irregular da profissão dos corretores de imóveis,
praticados por pessoas físicas e jurídicas (inscritos), no Estado de Minas Gerais.</t>
  </si>
  <si>
    <t>Conselho Regional de Corretores de
Imóveis de Minas Gerais-CRECI</t>
  </si>
  <si>
    <t>17.481.268/0001-95</t>
  </si>
  <si>
    <t>Paulo José Vieira Tavares</t>
  </si>
  <si>
    <t>Juliana Caetano</t>
  </si>
  <si>
    <t>Centro de Apoio Técnico-CEAT</t>
  </si>
  <si>
    <t>Integrar esforços para implementar o Programa de Ambientação - Educação Ambiental em Prédios do Governo de Minas Gerais, nas edificações do Ministério Público do Estado de Minas, através da coleta seletiva do lixo, para separação dos  materiais recicláveis.</t>
  </si>
  <si>
    <t>Associação dos Catadores de Papel, Papelão e Material Reaproveitável - ASMARE</t>
  </si>
  <si>
    <t>38.743.035/0001-93</t>
  </si>
  <si>
    <t>Fernando Godoy Alves</t>
  </si>
  <si>
    <t>Coordenadoria de Inclusão e Mobilização Sociais - CIMOS</t>
  </si>
  <si>
    <t>Estabelecer mecanismos e instrumentos de Cooperação mútua, objetivando diagnosticar as principais dificuldades  e demandas que ensejam a atuação especializada dos partícipes , no que se refere,sobretudo, às violações à ordem urbanística nos diversos Municípios da Região Metropolitana de Belo Horizonte.</t>
  </si>
  <si>
    <t>Agência de Desenvolvimento da Região Metropolitana</t>
  </si>
  <si>
    <t>10.745.790/0001-98</t>
  </si>
  <si>
    <t>José Osvaldo Guimarães Lasmar</t>
  </si>
  <si>
    <t>Conferidas pela Juliana Caetano</t>
  </si>
  <si>
    <t>Promotoria de Justiça Metropolitana de Habitação e Urbanismo</t>
  </si>
  <si>
    <t>Ampliar e aprimorar, de modo expresso e efetivo, a articulação de parcerias entre os órgãos públicos e as entidades partícipes, nas diversas esferas da Administração Pública com atuação do Estado mediante a formação de rede de âmbito estadual, e, adicionalmente, a interação da rede formada pelos signatários deste Acordo com a Rede de Controle de Gestão Pública, com a finalidade de desenvolver ações direcionadas à fiscalização da gestão pública, ao diagnóstico e combate à corrupção, ao incentivo e fortalecimento do controle social, ao tráfico de informações e documentos, ao intercâmbio de experiências e à capacidade dos seus quadros.</t>
  </si>
  <si>
    <t xml:space="preserve">Tribunal de Contas da União 
Auditoria-Geral do Estado
Controladoria-Regional da União em MG
Gerência Regional de Administração do Ministério da Fazenda em MG
Superintendência Regional Sudeste II
Procuradoria da República em MG
Procuradoria da União em MG
Procuradoria Federal em MG
Procuradoria Regional do Traballho em MG
4ª Superintendência da Polícia Rodoviária Federal
SEAUD/MG
Superintendência Regional da Receita Federal 6ª Região
Superintendência Regional do Departamento de Polícia Federal em MG
Tribunal de Contas do Estado de Minas Gerais
</t>
  </si>
  <si>
    <t xml:space="preserve"> 00.414.607/0010-09
05.585.681/0001-10
05.049.940/0001-99
00.394.460/0014-66
29.979.036/1159-83
17.486.275/0001-80
26.989.715/0016-99
26.994.558/0017-90
05.489.410/0006-76
26.898.715/0034-70
00.394.460/0216-53
00.394.494/0110-90
00.394.544/0186-37
00.394.460/0096-02
00.394.494/0029-37
21.154.877/0001-07
</t>
  </si>
  <si>
    <t>Benjamim Zymler
Maria  Celeste Morais Guimarães
Cláudio Azevedo Costa Chefe
Eugênio Ferraz
Maria Alice Rocha Silva
Daniela Batista Ribeiro
Hilton de Castro Coelho
Fábio Guimarães Bensoussan
Elaine Noronha Nassif
Waltair Vasconcelos Sobrinho
Jerry Antunes de Oliveira
Wanderley Geraldo de Ávilla</t>
  </si>
  <si>
    <t>Centro de Apoio Operacional - Patrimônio Público</t>
  </si>
  <si>
    <t>Consultoria</t>
  </si>
  <si>
    <t>Cooperação entre os partícipes e a promoção de ações que viabilizem prevenir, coibir e repreender toda e qualquer conduta efetiva ou potencialmente degradadora da bacia do Rio São Francisco, tendo em vista sua preservação, conservação e recuperação.</t>
  </si>
  <si>
    <t>Associação Regional de Proteção Ambiental - ARPA</t>
  </si>
  <si>
    <t>03.817.553/0001-20</t>
  </si>
  <si>
    <t>Rafael Baía Capanema</t>
  </si>
  <si>
    <t>Aline</t>
  </si>
  <si>
    <t>CAOMA</t>
  </si>
  <si>
    <t>Estabelecimento de um sistema de cooperação no âmbito de defesa do consumidor, com vistas à realização de ações especiais previamente identificadas pelo MAPA-MG e PROCON-MG.</t>
  </si>
  <si>
    <t>Ministério da Agricultura, Pecuária e Abastecimento, por intermédio da Superintendência Federal de Agricultura de Minas Gerais</t>
  </si>
  <si>
    <t>00.396895/0026-83</t>
  </si>
  <si>
    <t>Marcílio de Sousa Magalhães</t>
  </si>
  <si>
    <t>PROCON-MG</t>
  </si>
  <si>
    <t>Cessão a título gratuito do software Sistema de Registro Único doravante denominado SRU ao MP-AC, permitindo-se a adaptação do sistema às suas necessidades internas, com acompanhamento recíproco das atualizações tecnológicas promovidas pelos partícipes.</t>
  </si>
  <si>
    <t>Ministério Público do Acre</t>
  </si>
  <si>
    <t>04.034.450/0001-56</t>
  </si>
  <si>
    <t>Oswaldo D'Albuquerque Lima Neto</t>
  </si>
  <si>
    <t>Anotado por Pati Fern.</t>
  </si>
  <si>
    <t>19.16.3897.0007601/2020-55</t>
  </si>
  <si>
    <t>prazo indeterminado</t>
  </si>
  <si>
    <t>Cooperação técnica, científica e operacional entre os partícipes, com vistas:
1.à centralização do recebimento, processamento, encaminhamento e acompanhamento on-line de notícias
de crimes contra os direitos humanos praticados com o uso da rede mundial de computadores – Internet – no Brasil;
2. à integração da Procuradoria ao sistema centralizado de recebimento, processamento e encaminhamento
de denúncias desenvolvido e mantido pela Safernet;
3. ao intercâmbio e à disponibilização de tecnologias para serem gratuitamente utilizadas pela Procuradoria;
   4.ao desenvolvimento de projetos e atividades voltadas para o treinamento de recursos humanos, editoração e publicação, planejamento e desenvolvimento institucional abrangendo as áreas de pesquisa, ensino e extensão, com o intuito de debater e assegurar as efetivas proteção e promoção dos Direitos Humanos na Sociedade da Informação.</t>
  </si>
  <si>
    <t>Safernet Brasil e Núcleo de Informação e Coordenação do Ponto BR/NIC-BR</t>
  </si>
  <si>
    <t>07.837.984/0001-09 e 05.506.560/0001-36</t>
  </si>
  <si>
    <t>Thiago Tavares Nunes de Oliveira e Antônio Valente Tavares</t>
  </si>
  <si>
    <t>COECIBER e GAECO</t>
  </si>
  <si>
    <t>Verificação da conformidade de laudos de vistoria de engenharia e estabilidade estrutural quanto ao cumprimento dos padrões mínimos estabelecidos pelo Decreto nº 6795/2009 e pela Portaria nº 124/2009, do Ministério do Esporte.</t>
  </si>
  <si>
    <t>Conselho Regional de Engenharia, Arquitetura e Agronomia de Minas Gerais - CREA-MG</t>
  </si>
  <si>
    <t>17.254.509/0001-63</t>
  </si>
  <si>
    <t>Gilson de Carvalho Queiroz Filho</t>
  </si>
  <si>
    <t xml:space="preserve">Aline </t>
  </si>
  <si>
    <t>14ª Promotoria de Justiça de Defesa do Consumidor e PROCON-MG</t>
  </si>
  <si>
    <t>Adesão do Ministério Público do Estado de Minas Gerais, passando a integrar o Fórum Global de Direito, Justiça e Desenvolvimento.</t>
  </si>
  <si>
    <t>Grupo Banco Mundial /Vice-Presidência Jurídica</t>
  </si>
  <si>
    <t>Assessoria Especial do Procurador-Geral de Justiça</t>
  </si>
  <si>
    <t>19.16.3897.0027098/2020-55</t>
  </si>
  <si>
    <t>Estreitamento da comunicação entre a SDE e o Ministério Público, de modo a imprimir-se maior agilidade e efetividade nas ações de repressão às práticas de cartel;_x000D_
         - Troca de informações e documentos quando da apuração de práticas de cartel, respeitadas as prerrogativas e atribuições legais cometidas à SDE e ao Ministério Público;_x000D_
   - Desenvolvimento e aprimoramento das técnicas e procedimentos empregados na apuração de práticas de cartel.</t>
  </si>
  <si>
    <t>União, representada pelo Ministério da Justiça, por intermédio da Secretaria de Direito Econômico</t>
  </si>
  <si>
    <t>00.394.494/0013-70</t>
  </si>
  <si>
    <t>Ana Maria Melo Netto</t>
  </si>
  <si>
    <t>Coordenadoria de Planejamento Institucional-COPLI</t>
  </si>
  <si>
    <t>A execução de ações conjuntas entre os Ministérios Públicos dos Estados de Minas Gerais e do Espírito Santo e as Secretarias de Fazenda dos Estados de Minas Gerais e do Espírito Santo, no âmbito de suas atribuições legais, visando à apuração e repressão de práticas voltadas para a estruturação de esquemas de sonegação fiscal que afetem o fisco de ambas as unidades federadas.</t>
  </si>
  <si>
    <t>Estado de Minas Gerais, por intermédio da Secretaria de Estado de Fazenda de Minas Gerais, o Estado de Espírito Santo, por intermédio da Secretaria de Estado de Fazenda e o Ministério Público do Estado do Espírito Santo</t>
  </si>
  <si>
    <t>18.715.615/0001-60, 27.080.571/0001-30 e 02.304.470/0001-74</t>
  </si>
  <si>
    <t>Leonardo Maurício Colombini Lima, Maurício Cézar Duque e Fernando Zardini Antônio</t>
  </si>
  <si>
    <t>Ju Caetano</t>
  </si>
  <si>
    <t>Cooperação técnica entre os partícipes com o intuito de acompanhamento e apoio a projetos ambientais e desenvolvimento de pesquisas acerca do meio ambiente na região do Alto Paranaíba e Noroeste de Minas.</t>
  </si>
  <si>
    <t>Fundação Educacional de Patos de Minas  e Polícia Militar do Estado de Minas Gerais</t>
  </si>
  <si>
    <t>23.354.848/0001-14 e 16.695.025/0001-97</t>
  </si>
  <si>
    <t>Nilton Roberto de Castro Teixeira, Comandante Coronel Marco Aurélio do Valle e Coronel Geraldo Donizete Luciano</t>
  </si>
  <si>
    <t>Conferido por Aline</t>
  </si>
  <si>
    <t>CEAT e Coordenadoria Regional das Promotorias de Justiça do Meio Ambiente das Bacias dos Rios Paracatu e Urucuia</t>
  </si>
  <si>
    <t>Propiciar o desenvolvimento conjunto de atividades técnicas de interesse comum dos partícipes, tais como a realização de estudos e elaboração de pareceres técnicos, a publicação conjunta de materiais de educação patrimonial, o intercâmbio de informações, a realização de eventos e a publicação de material informativo, especialmente na área das plantas úteis nativas de Minas Gerais.</t>
  </si>
  <si>
    <t>Universidade Federal de Minas Gerais, por intermédio do Museu de História Natural e Jardim Botânico</t>
  </si>
  <si>
    <t>17.217.985/0001-04</t>
  </si>
  <si>
    <t>Clélio Campolina Diniz e 
Fabrício Fernandino</t>
  </si>
  <si>
    <t>CPPC</t>
  </si>
  <si>
    <t>Estreitamento das relações institucionais entre os partícipes, com o estabelecimento de diretrizes de atuação conjunta, respeitadas suas respectivas esferas de atribuições, visando à apuração de fatos decorrentes da má prática da odontologia e à efetivação dos princípios ético-profissionais estabelecidos pelo código de Ética dos Profissionais de Odontologia em vigor.</t>
  </si>
  <si>
    <t>Associação Brasileira de Odontologia de Minas Gerais</t>
  </si>
  <si>
    <t>17.469.966/0001-75</t>
  </si>
  <si>
    <t>Carlos Augusto Jayme Machado
Eucide Souza</t>
  </si>
  <si>
    <t>CEAT</t>
  </si>
  <si>
    <t>Articulação, a integração e o intercâmbio entre os partícipes, visando à implantação de uma câmara de mediação de conflitos ambientais em Nova Lima.</t>
  </si>
  <si>
    <t>Centro Educacional de Formação Superior - CEFOS</t>
  </si>
  <si>
    <t>16.694.697/0001-88</t>
  </si>
  <si>
    <t>José Barcelos de Souza</t>
  </si>
  <si>
    <t>Promtoria de Justiça de Defesa do Meio Ambiente de Nova Lima</t>
  </si>
  <si>
    <t>Apoio técnico-científico ao Ministério Público do Estado de Minas Gerais - MPMG junto à Coordenadoria Geral das Promotorias de Justiça de Defesa no Meio Ambiente, para estudo e avaliação de impactos de projetos submetidos ao licenciamento ambiental ou à investigação ministerial, contribuindo para o bom exercício das atribuições funcionais através da Cooperação, do Intercâmbio de dados entre os partícipes e da integração de ações de divulgação e proteção dos direitos ao meio ambiente e outros interesses difusos e coletivos.</t>
  </si>
  <si>
    <t>Instituto Prístino</t>
  </si>
  <si>
    <t>16.629.770/0001-38</t>
  </si>
  <si>
    <t>Luciana Himori Uoshino Kamino</t>
  </si>
  <si>
    <t>Coordenadoria Geral das PJ de Defesa do Meio Ambiente</t>
  </si>
  <si>
    <t>Promover o desenvolvimento de projetos e programas de pesquisa na área jurídica, ensino e extensão de interesse comum, com a promoção ou realização de cursos, seminários e outras modalidades de estudo e/ou atividades acadêmicas.</t>
  </si>
  <si>
    <t>Academia Brasileira de Direito Civil - ABDC</t>
  </si>
  <si>
    <t>09.278.113/0001-28</t>
  </si>
  <si>
    <t>Ricardo-César Pereira Lira</t>
  </si>
  <si>
    <t>Adaptado por Ju Caetano</t>
  </si>
  <si>
    <t>Assegurar às Promotorias Especializadas de Fundações os meios e recursos necessários à implementação de projetos e atividades que serão desenvolvidos em parceria e com apoio da FUNDAMIG.</t>
  </si>
  <si>
    <t>Federação Mineira de Fundações de Direito Privado - FUNDAMIG</t>
  </si>
  <si>
    <t>00.416.862/0001-08</t>
  </si>
  <si>
    <t>Sueli Maria Baliza Dias</t>
  </si>
  <si>
    <t>dari</t>
  </si>
  <si>
    <t>CAO-TS</t>
  </si>
  <si>
    <t>Cooperação técnica e operacional para a prestação de assistência judiciária gratuita, cuja necessidade seja constatada através de Procedimentos Administrativos instaurados no âmbito da 2ª Promotoria de Justiça da Comarca de Leopoldina, notadamente nas situações nas quais faltar legitimidade ministerial para o ajuizamento da ação respectiva.</t>
  </si>
  <si>
    <t>Instituto Ensinar Brasil, mantenedor das Faculdades Unificadas Doctum de Leopoldina</t>
  </si>
  <si>
    <t>19.322.494/0001-59</t>
  </si>
  <si>
    <t>Cláudio Cezar Azevedo de Almeida Leitão e Ludmila Carvalho Maia Ventura</t>
  </si>
  <si>
    <t>2ª PJ da Comarca de Leopoldina</t>
  </si>
  <si>
    <t>Estabelecimento de mecanismos e instrumentos de Cooperação mútua, objetivando a criação de um Núcleo de Prevenção e Tratamento dos Superendividados no PROCON Estadual.</t>
  </si>
  <si>
    <t>Universidade Federal de Uberlândia, por intermédio do Escritório de Assessoria Jurídica Popular</t>
  </si>
  <si>
    <t>25.648.387/0001-18</t>
  </si>
  <si>
    <t>Elmiro dos Santos Resende e Helvécio Damis de Oliveira Cunha</t>
  </si>
  <si>
    <t>Patrícia Fernandes</t>
  </si>
  <si>
    <t>PJ de Defesa do Consumidor da Comarca de Uberlândia e Procon-MG ( Regional Uberlândia)</t>
  </si>
  <si>
    <t>19.16.2256.0008870/2019-13</t>
  </si>
  <si>
    <t>Articulação e a interação dos partícipes, para a atuação em conjunto visando a proteção dos idosos institucionalizados em entidades asilares no Estado de Minas Gerais.</t>
  </si>
  <si>
    <t>Serviço Voluntário de Assistência Social - SERVAS</t>
  </si>
  <si>
    <t>17.385.840/0001-12</t>
  </si>
  <si>
    <t>Ana Maria Guimarães de Campos Lima</t>
  </si>
  <si>
    <t>Débora</t>
  </si>
  <si>
    <t>CAOPPDI</t>
  </si>
  <si>
    <t>19.16.2256.0000191/2018-94</t>
  </si>
  <si>
    <t>Articulação e a interação dos partícipes, visando à identificação dos depositantes nas contas referentes às execuções cujo valor será destinado ao FEPDC e ao FUNEMP.</t>
  </si>
  <si>
    <t>Banco do Brasil S/A</t>
  </si>
  <si>
    <t>00.000.000/0001-91</t>
  </si>
  <si>
    <t>Antônio Eustáquio da Silveira</t>
  </si>
  <si>
    <t>FUNEMP</t>
  </si>
  <si>
    <t>Cooperação mútua e o Intercâmbio técnico e científico de dados entre os partícipes, a intensificação de iniciativas que possibiitem a execução de planos integrados, a execução em comum de trabalhos especializados e consultoria, a formação e o treinamento de pessoal, a promoção e organização de cursos, encontros artísticos, culturais e outras modalidades de Cooperação que visem divulgar, tornar efetivos e assegurar os direitos aoa meio ambiente, do consumidor e outros direitos difusos e coletivos.</t>
  </si>
  <si>
    <t>Universidade Federal de São João Del Rei</t>
  </si>
  <si>
    <t>21.186.804/0001-05</t>
  </si>
  <si>
    <t>Valéria Heloisa Kemp</t>
  </si>
  <si>
    <t xml:space="preserve">Promover a formalização do compromisso de atuação conjunta do ESTADO e do MPMG em busca da concretização eficiente do Programa Metropolitano de Gestão de Resíduos, visando a garantir a destinação ambientalmente adequada dos resíduos sólidos urbanos gerados na Região Metropolitana de Belo Horizonte e Colar Metropolitano, com a erradicação e recuperação dos “lixões” e a promoção da implantação e manutenção da Coleta Seletiva, com participação das Organizações de Catadores de Materiais Recicláveis, na forma da lei, com vistas  a conciliar o desenvolvimento social, com geração de emprego e renda, e a proteção do meio ambiente.
</t>
  </si>
  <si>
    <t xml:space="preserve">Estado de Minas Gerais, por intermédio da Secretaria de Estado de Cidades e Integração Regional – SECIR, com a interveniência da Agência de Desenvolvimento da Região Metropolitana de Belo Horizonte. 
 Ministério Público do Estado De Minas Gerais, por intermédio da Procuradoria-Geral De Justiça, com a interveniência do Centro de Apoio Operacional das Promotorias de Justiça de Defesa do Meio Ambiente, Patrimônio, Histórico e Cultural, Urbanismo E Habitação (CAO-MA).
</t>
  </si>
  <si>
    <t>05.475.097/0001-02
10.745.790/0001-98</t>
  </si>
  <si>
    <t>Carlos Moura Murta e Flávia Mourão Parreira do Amaral</t>
  </si>
  <si>
    <t>A articulação e a interação dos partícipes que o firmam, para atuação em conjunto visando ao eficaz cumprimento dos propósitos do Programa Minas Solidária e à fiel observância do projeto e da execução das unidades habitacionais a serem construídas com recursos do referido programa.</t>
  </si>
  <si>
    <t>Serviço Voluntário de Assistência Social-SERVAS</t>
  </si>
  <si>
    <t>Celia Maria Pinto Coelho</t>
  </si>
  <si>
    <t>Fernanda</t>
  </si>
  <si>
    <t>19.16.3897.0012419/2020-46</t>
  </si>
  <si>
    <t>Estabelecimento de Cooperação técnica mútua entre os partícipes, visando a articulação para execução, implementação e promoção de projetos sociais em Minas Gerais: _x000D_
a) estabelecimento de Cooperação técnica mútua entre os partícipes;_x000D_
b) definição de estratégias de Cooperação entre o Ministério Público e a EMATER-MG para viabilizar a inclusão social de grupos vulneráveis e o desenvolvimento sustentável; _x000D_
c) realização de estudos, eventos, análises técnicas e mobilizações sociais; _x000D_
d) articulação interinstitucional com o meio acadêmico e com o terceiro setor destinada à implementação de ações em defesa de grupos vulneráveis e ao desenvolvimento sustentável.</t>
  </si>
  <si>
    <t>Empresa de Assistência Técnica Rural do Estado de Minas Gerais - EMATER</t>
  </si>
  <si>
    <t>19.198.118/0001-02</t>
  </si>
  <si>
    <t>José Ricardo Ramos Roseno</t>
  </si>
  <si>
    <t>CIMOS</t>
  </si>
  <si>
    <t>Parceria estratégica e Cooperação técnica e operacional entre os partícipes no desenvolvimento da ação institucional “Ministério Público Itinerante”, visando à promoção de um contato mais próximo com o cidadão e a sociedade mineira em geral, potencializando-se o exercício do funcionamento constitucional de uma cidadania ativa.</t>
  </si>
  <si>
    <t>Centro de Formação Superior – CEFOS, Entidade Mantedora das Faculdades Milton Campos</t>
  </si>
  <si>
    <t>José Barcelos de Souza e Lúcia Massara</t>
  </si>
  <si>
    <t>Adaptado por Aline</t>
  </si>
  <si>
    <t>Cessão a título gratuito do software Sistema de Ouvidoria ao MPCE, permitindo-se a adaptação do sistema às suas necessidades internas, com acompanhamento recíproco das atualizações tecnológicas promovidas pelos partícipes.</t>
  </si>
  <si>
    <t>Ministério Público do Estado do Ceará, por intermédio da Procuradoria-Geral de Justiça do Estado do Ceará</t>
  </si>
  <si>
    <t>06.928.790/0001-58</t>
  </si>
  <si>
    <t xml:space="preserve"> Alfredo Ricardo de Holanda Cavalcante Machado</t>
  </si>
  <si>
    <t>19.16.2256.0000146/2019-45</t>
  </si>
  <si>
    <t>047</t>
  </si>
  <si>
    <t>Cooperação técnica entre os Partícipes viando à fiscalização da execução dos programas e projetos educacionais de competência do Ministério da Educação, que são executados pelo FNDE no Estado de Minas Gerais, por meio de convênios, ajustes, acordos, contratos e instrumentos congêneres, bem como mediante transferências de recursos financeiros autorizados por lei, com órgão ou entidade estadual, municipal ou não governamental.</t>
  </si>
  <si>
    <t>Fundo Nacional de Desenvolvimento da Educação - FNDE</t>
  </si>
  <si>
    <t>00.378.257/0001-81</t>
  </si>
  <si>
    <t>Romeu Weliton Caputo</t>
  </si>
  <si>
    <t>13/01/2012</t>
  </si>
  <si>
    <t>15/05/2014</t>
  </si>
  <si>
    <t>048</t>
  </si>
  <si>
    <t>Assegurar o acesso do MPMG às informações contidas no Cadastro de Clientes do Sistema Financeiro Nacional (CCS), objeto do Convênio de Cooperação BCB/CNMP nº 01/2013.</t>
  </si>
  <si>
    <t>Conselho  Nacional do Ministério Público, Banco Central do Brasil</t>
  </si>
  <si>
    <t>11.439.520/0001-11, 00.038.166/0001-05</t>
  </si>
  <si>
    <t>Rodrigo Janot Monteiro de Barros, Isaac Sidney Menezes Ferreira</t>
  </si>
  <si>
    <t>08/05/2014 e 20/05/2014 (retificadora)</t>
  </si>
  <si>
    <t>02/04/2014</t>
  </si>
  <si>
    <t>7/5/2014</t>
  </si>
  <si>
    <t>19.16.2256.0005448/2019-63</t>
  </si>
  <si>
    <t>Cooperação técnica entre os partícipes com vistas a estabelecer ações conjuntas para o desenvolvimento de estudos técnicos e científicos, inclusive sobre os impactos ambientais causados por empreendimentos, a serem disponibilizados aos órgãos de execução competentes nos processos de licenciamento ambiental, procedimentos preliminares, inquéritos civis e ações judiciais, objetivando a fornecer informações e dados técnicos que possam, quando pertinentes, subsidiar os trabalhos por eles desenvolvidos, especialmente na defesa do meio ambiente, no âmbito do Estado de Minas Gerais.</t>
  </si>
  <si>
    <t>Luciana Hiromi Yoshino Kamino</t>
  </si>
  <si>
    <t>CAOMA / Débora</t>
  </si>
  <si>
    <t>CEAT, CAOMA e NUCAM</t>
  </si>
  <si>
    <t>Cooperação mútua entre os partícipes, objetivando o desenvolvimento do projeto "Diálogos", que visa aprimorar o relacionamento entre o MPMG e a sociedade civil, em ordem a contribuir para o desenvolvimento socioeconômico da comunidade mineira.</t>
  </si>
  <si>
    <t>Instituto de Defesa da Cidadania e da Transparência (IDCT)</t>
  </si>
  <si>
    <t>16.894.466/0001-18</t>
  </si>
  <si>
    <t>Márcio José Scarpone Pinto</t>
  </si>
  <si>
    <t>Procuradoria-Geral de Justiça Adjunta Institucional - PGJAI</t>
  </si>
  <si>
    <t>Articulação e a interação dos partícipes que o firmam, para atuação em conjunto na manutenção e funcionamento do Núcleo de Estudos Jurídicos “Promotor de Justiça Carlos Ferreira Brandão”.</t>
  </si>
  <si>
    <t>Faculdade de Direito do Sul de Minas, com anuência de sua mantenedora, a Fundação Sul Mineira de Ensino</t>
  </si>
  <si>
    <t>23.955.214/0001-17</t>
  </si>
  <si>
    <t>Rafael Tadeu Simões</t>
  </si>
  <si>
    <t>Mútua cooperação entre os partícipes, de forma a possibilitar ao MPMG o acesso à base de dados do Cadastro Estadual de Empresas Mercantis, organizado, mantido e atualizado pela JUCEMG, na forma prevista no art. 7º, alínea “a”, inciso VIII, do Decreto Federal nº 1800/1996, que contém o Regulamento do Registro Público de Empresas Mercantis e Atividades Afins, visando à obtenção de informações cadastrais, atos e eventos de registro empresarial e documentos digitalizados disponíveis.</t>
  </si>
  <si>
    <t>Junta Comercial do Estado de Minas Gerais-JUCEMG</t>
  </si>
  <si>
    <t>17.486.275/0001-80</t>
  </si>
  <si>
    <t>José Donaldo Bittencourt Júnior</t>
  </si>
  <si>
    <t>Articulação e interação dos partícipes visando a inscrição em dívida ativa e cobrança de multas decorrentes de infração a normas de proteção ao consumidor, aplicadas pelo Procon-MG com fundamento no art. 273 da Lei Complementar nº 34, de 12 de setembro de 1994.</t>
  </si>
  <si>
    <t>Estado de Minas Gerais/Advocacia-Geral do Estado</t>
  </si>
  <si>
    <t>16.745.465/0001-01</t>
  </si>
  <si>
    <t>Roney Luiz Torres Alves da Silva</t>
  </si>
  <si>
    <t>Pati Fernandes</t>
  </si>
  <si>
    <t>Procon/MG</t>
  </si>
  <si>
    <t>Estimular a implantação do Projeto "Ministério Público pela Educação" (MPEDUC) em municípios do Estado de Minas Gerais, mediante a atuação conjunta entre Promotores de Justiça e Procuradores da República.</t>
  </si>
  <si>
    <t>Ministério Público Federal, através da Procuradoria da República no Estado de Minas Gerais, com a interveniência da Procuradoria Regional dos Direitos do Cidadão - PRDC.</t>
  </si>
  <si>
    <t>26.989.715/0016-99</t>
  </si>
  <si>
    <t>Procurador-Chefe Adailton Ramos do Nascimento</t>
  </si>
  <si>
    <t>Adaptado por Débora</t>
  </si>
  <si>
    <t>COORDENADORIA ESTADUAL DE DEFESA DA EDUCAÇÃO - PROEDUC</t>
  </si>
  <si>
    <t>Cooperação técnica entre os partícipes com vistas a promover o Intercâmbio de dados e informações técnicas e científicas de interesse dos partícipes, resguardadas as determinações de salvaguarda de assuntos sigilosos, bem como o desenvolvimento de ações conjuntas que viabilizem a prevenção, a recuperação e a conservação do meio ambiente, no âmbito do Estado de Minas Gerais.</t>
  </si>
  <si>
    <t>Instituto Brasileiro de Desenvolvimento e Sustentabilidade - IABS</t>
  </si>
  <si>
    <t>05.902.038/0001-73</t>
  </si>
  <si>
    <t>Luis Tadeu Assad</t>
  </si>
  <si>
    <t>Conferido por Débora</t>
  </si>
  <si>
    <t>CAOMA E NUCAM</t>
  </si>
  <si>
    <t>19.16.2256.0002743/2019-57</t>
  </si>
  <si>
    <t>Convênio</t>
  </si>
  <si>
    <t>Desenvolvimento de um programa de Cooperação técnica e científica mútua, entre a Procuradoria e a Fipe, buscando aumentar a eficiência das atividades da Procuradoria relacionadas ao velamento  das fundações e acompanhamento das entidades de interesse social que atuam no Estado de Minas Gerais e, simultaneamente, proporcionar a realização de atividades científicas, a capacitação acadêmica e o desenvolvimento profissional dos alunos, pesquisadores e professores da Fipe.</t>
  </si>
  <si>
    <t>FIPE - Fundação Instituto de Pesquisas Econômicas</t>
  </si>
  <si>
    <t>43.942.358/0001-46</t>
  </si>
  <si>
    <t>Doutor Carlos Antônio Luque 
Doutora Maria Helena Garcia Pallares Zockun</t>
  </si>
  <si>
    <t>Max</t>
  </si>
  <si>
    <t>Dentro do prazo de 30 dias</t>
  </si>
  <si>
    <t>19.16.3897.0017080/2020-08</t>
  </si>
  <si>
    <t>Cooperação técnica e operacional para o Intercâmbio técnico, científico e a promoção de ações para prevenir, coibir e repreender toda e qualquer conduta efetiva ou potencialmente degradadora dos direitos e interesses difusos e coletivos tutelados pelo Ministério Público, tendo em vista sua preservação, conservação e recuperação.</t>
  </si>
  <si>
    <t>Conselho Regional de Biologia da 4ª Região</t>
  </si>
  <si>
    <t>02.505.297/0001-72</t>
  </si>
  <si>
    <t>Gladstone Corrêa de Araújo</t>
  </si>
  <si>
    <t>Marcela</t>
  </si>
  <si>
    <t>19.16.3897.0017081/2020-78</t>
  </si>
  <si>
    <t>Cento Universitáio do Leste de Minas Gerais - UNILESTE, por intermédio de sua entidade mantenedora União Brasiliense de Educação e Cultura-UBEC</t>
  </si>
  <si>
    <t>00.331.801/0001-30</t>
  </si>
  <si>
    <t>Genésio Zeferino da Silva Filho</t>
  </si>
  <si>
    <t>CEAT e FUNEMP</t>
  </si>
  <si>
    <t>19.16.3897.0017082/2020-51</t>
  </si>
  <si>
    <t xml:space="preserve"> Intercâmbio técnico, científico e a promoção de ações para prevenir, coibir e repreender toda e qualquer conduta efetiva ou potencialmente degradadora dos direitos e interesses difusos e coletivos tutelados pelo Ministério Público, tendo em vista sua preservação, conservação e recuperação e que visa, ainda, proporcionar ao Ministério Público assessoramento técnico-científico em atividades que necessitem de assunção de responsabilidade técnica, bem como dar efetividade às ações promovidas pelo Ministério Público nas suas diversas áreas de atuação, em conformidade com o Plano de Trabalho, parte integrante do convênio.</t>
  </si>
  <si>
    <t>Fundação Gorceix</t>
  </si>
  <si>
    <t>23.063.118/0001--64</t>
  </si>
  <si>
    <t>Cristovam Paes de Oliveira</t>
  </si>
  <si>
    <t>Adriana</t>
  </si>
  <si>
    <t>CEAT e Funemp</t>
  </si>
  <si>
    <t>Permitir o acesso à opção de consulta do sistema Cadastro NIS, de propriedade da CAIXA, a 100 servidores do Ministério Público do Estado de Minas Gerais para que possam obter dados da inscrição do PIS, que são importantes nos processos investigativos instaurados no MPE.</t>
  </si>
  <si>
    <t>Caixa Econômica Federal</t>
  </si>
  <si>
    <t>00.360.305/0001-04</t>
  </si>
  <si>
    <t>Ronaldo José Gouvêa Roggini</t>
  </si>
  <si>
    <t>19.16.3897.0017083/2020-24</t>
  </si>
  <si>
    <t>Cooperativa dos Empreendedores em Ações Culturais, História e Memória - Cooperativa Cultura</t>
  </si>
  <si>
    <t>05.499.944/0001-79</t>
  </si>
  <si>
    <t>Catherine Fonseca Horta Salgarello</t>
  </si>
  <si>
    <t>CEAT E FUNEMP</t>
  </si>
  <si>
    <t>Rescindido</t>
  </si>
  <si>
    <t>Cooperação Técnica e e Operacional entre os partícipes, com vistas a apoiar a estratégia da qualificação da atenção à saúde do paciente, nas maternidades, públicas e privadas, no município de Belo Horizonte, em cumprimento às normas da RDC nº 36/2008, nº 36/2013 e legislação correlata, por meio da implementação das normativas de saúde baseada em evidências, direitos e na segurança do paciente.</t>
  </si>
  <si>
    <t>Município de Belo Horizonte</t>
  </si>
  <si>
    <t>18.715.383/0001-45</t>
  </si>
  <si>
    <t>Fabiano Geraldo Pimenta Júnior  e
Sônia Lansky</t>
  </si>
  <si>
    <t>CAOSAÚDE e Promotoria de Justiça de Defesa da Saúde da Comarca de Belo Horizonte</t>
  </si>
  <si>
    <t>19.16.3897.0017085/2020-67</t>
  </si>
  <si>
    <t>Fundação Santo Agostinho de Monstes Claros</t>
  </si>
  <si>
    <t>05.574.154/0001-00</t>
  </si>
  <si>
    <t>Cleidis Beatriz Nogueira Martins</t>
  </si>
  <si>
    <t xml:space="preserve">A articulação, a integração e o Intercâmbio institucional entre os partícipes, visando anualmente, facilitar e otimizar as contribuições a favor dos Fundos Municipal e Estadual da Criança e do Adolescente, por parte de membros do Ministério Público do Estado de Minas Gerais e pensionistas nos termos do art. 260 da Lei Federal nº 8.069/90, de modo a viabilizar o Programa Ministério Público Solidário com a Infância e Juventude. </t>
  </si>
  <si>
    <t>Associação Mineira do Ministério Público-AMMP; Cooperativa de Crédito dos Integrantes do Poder Judiciário e do Ministério Público do Estado de Minas Gerais LTDA-Sicoob Jus MP; Conselho Estadual dos Direitos da Criança e do Adolescente-CEDCA e Conselho Municipal dos Direitos da Criança e do Adolescente de Belo Horizonte-CMDCA</t>
  </si>
  <si>
    <t>19.905.462/0001-86, 03.519.240/0001-95, 05.662.446/0001-03 e 18.715.383/0001-40</t>
  </si>
  <si>
    <t xml:space="preserve">Nedens Ulisses Freire Vieira, Amando Prates, Ananias Neves Ferreira e Márcia Cristina Alves </t>
  </si>
  <si>
    <t>Estreitamento das relações instituicionais entre os partícipes buscando auxílio mútuo, no âmbito de suas finalidades institucionais, para promover ações educativas e compartilhar o conhecimento específico das duas instituições, envolvendo os direitos do consumidor e direito de seguros.</t>
  </si>
  <si>
    <t>Sindicato dos Corretores e Empresas Corretoras de Seguros, Capitalização, Previdência Complementar Privada e Saúde no Estado de Minas Gerais (SINCOR-MG)</t>
  </si>
  <si>
    <t>17.432.279/0001-85</t>
  </si>
  <si>
    <t>Maria Filomena Magalhães Branquinho</t>
  </si>
  <si>
    <t>19.16.3897.0001972/2020-39</t>
  </si>
  <si>
    <t>SINDEC</t>
  </si>
  <si>
    <t>Implementação do Sistema Nacional de Informações de Defesa do Consumidor (SINDEC) no Procon Municipal, compreendendo 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políticos públicas integradas para a defesa do consumidor.</t>
  </si>
  <si>
    <t xml:space="preserve">Município de Visconde do Rio Branco </t>
  </si>
  <si>
    <t>18.137.927/0001-33</t>
  </si>
  <si>
    <t>Iran Silva Couri</t>
  </si>
  <si>
    <t>Procon-MG (Jacinta)</t>
  </si>
  <si>
    <t>Procon-MG</t>
  </si>
  <si>
    <t>19.16.3897.0001977/2020-98</t>
  </si>
  <si>
    <t xml:space="preserve">Município de Campo Belo </t>
  </si>
  <si>
    <t>18.659.334/0001-37</t>
  </si>
  <si>
    <t xml:space="preserve">Marco Túlio Miguel </t>
  </si>
  <si>
    <t>19.16.3897.0001983/2020-33</t>
  </si>
  <si>
    <t xml:space="preserve">Município de Guapé </t>
  </si>
  <si>
    <t>18.239.616/0001-85</t>
  </si>
  <si>
    <t>Luciano Maciel</t>
  </si>
  <si>
    <t>19.16.3897.0001989/2020-65</t>
  </si>
  <si>
    <t xml:space="preserve">Município de Pains </t>
  </si>
  <si>
    <t>20.920.575/0001-30</t>
  </si>
  <si>
    <t>Robson Rodarte Lopes</t>
  </si>
  <si>
    <t>19.16.3897.0001993/2020-54</t>
  </si>
  <si>
    <t>Município de João Monlevade</t>
  </si>
  <si>
    <t>18.401.059/0001-57</t>
  </si>
  <si>
    <t xml:space="preserve">Teófilo Faustino Miranda Torres Duarte </t>
  </si>
  <si>
    <t>19.16.3897.0001996/2020-70</t>
  </si>
  <si>
    <t>Município de Contagem</t>
  </si>
  <si>
    <t>18.715.508/0001-31</t>
  </si>
  <si>
    <t>Carlos Magmo de Moura Soares</t>
  </si>
  <si>
    <t>19.16.3897.0001999/2020-86</t>
  </si>
  <si>
    <t>Município de Salinas</t>
  </si>
  <si>
    <t>24.359.333/0001-70</t>
  </si>
  <si>
    <t>Joaquim Neres Xavier Dias</t>
  </si>
  <si>
    <t>19.16.3897.0002035/2020-84</t>
  </si>
  <si>
    <t>Município de Ponte Nova</t>
  </si>
  <si>
    <t>23.804.149/0001-29</t>
  </si>
  <si>
    <t>Paulo Augusto Malta Moreira</t>
  </si>
  <si>
    <t>19.16.2256.0007961/2019-15</t>
  </si>
  <si>
    <t>Procon de Juiz de Fora</t>
  </si>
  <si>
    <t>07.040.601/0001-77</t>
  </si>
  <si>
    <t>Nilson Ferreira Neto</t>
  </si>
  <si>
    <t>19.16.3897.0002037/2020-30</t>
  </si>
  <si>
    <t>Município de Guaranésia</t>
  </si>
  <si>
    <t>17.900.473/0001-48</t>
  </si>
  <si>
    <t>João Carlos Minchillo</t>
  </si>
  <si>
    <t>19.16.3897.0002059/2020-18</t>
  </si>
  <si>
    <t>Município de Itabirito</t>
  </si>
  <si>
    <t>18.307.835/0001-54</t>
  </si>
  <si>
    <t>Alexander Silva Salvador de Oliveira</t>
  </si>
  <si>
    <t>19.16.3897.0002042/2020-89</t>
  </si>
  <si>
    <t>Município de Pirapora</t>
  </si>
  <si>
    <t>23.539.463/0001-21</t>
  </si>
  <si>
    <t>Heliomar Valle da Silveira</t>
  </si>
  <si>
    <t>19.16.3897.0002045/2020-08</t>
  </si>
  <si>
    <t>Município de Leopoldina</t>
  </si>
  <si>
    <t>17.733.643/0001-47</t>
  </si>
  <si>
    <t>José Roberto de Oliveira</t>
  </si>
  <si>
    <t>19.16.3897.0002050/2020-67</t>
  </si>
  <si>
    <t>Município de Paracatu</t>
  </si>
  <si>
    <t>18.278.051/0001-45</t>
  </si>
  <si>
    <t>Olavo Remigio Condé</t>
  </si>
  <si>
    <t xml:space="preserve">Procon-MG </t>
  </si>
  <si>
    <t>19.16.3897.0002052/2020-13</t>
  </si>
  <si>
    <t>Município de Piumhi</t>
  </si>
  <si>
    <t>16.781.346/0001-04</t>
  </si>
  <si>
    <t>Wilson Marega Craide</t>
  </si>
  <si>
    <t>19.16.3897.0002053/2020-83</t>
  </si>
  <si>
    <t>Município de São Francisco do Glória</t>
  </si>
  <si>
    <t>18.114.231/0001-91</t>
  </si>
  <si>
    <t>José Bissiati Filho</t>
  </si>
  <si>
    <t>19.16.3897.0002054/2020-56</t>
  </si>
  <si>
    <t>Município de Cambuí - MG</t>
  </si>
  <si>
    <t>18.675.975/0001-85</t>
  </si>
  <si>
    <t>Dirceu Marques Dias</t>
  </si>
  <si>
    <t>Adesão aos Sistema de Solução Alternativa de Conflitos CONSUMIDOR.GOV.BR, mantido pela Senacon por meio de plataforma tecnológica de informação, interação e compartilhamento de dados.</t>
  </si>
  <si>
    <t xml:space="preserve">União Federal - Secretaria Nacional do Consumidor </t>
  </si>
  <si>
    <t>00.394.494/0005-60</t>
  </si>
  <si>
    <t>Juliana Pereira da Silva</t>
  </si>
  <si>
    <t>Elaboração, confecção e distribuição de materiais informativos e educativos sobre direitos e deveres de fornecedores no mercado de consumo, bem como a realização de atividades educativas sobre os mencionados temas.</t>
  </si>
  <si>
    <t>Federação do Comércio de Bens, Serviços e Turismo do Estado de Minas Gerais - FECOMÉRCIO-MG</t>
  </si>
  <si>
    <t>17.271.982/0001-59</t>
  </si>
  <si>
    <t>Lázaro Luiz Gonzaga</t>
  </si>
  <si>
    <t>PROGRAMA ESTADUAL DE PROTEÇÃO E DEFESA DO CONSUMIDOR - PROCON-MG</t>
  </si>
  <si>
    <t>Cooperação técnica entre os partícipes com vistas a promover ações conjuntas que viabilizem a elaboração e a implementação de Planos Municipais de Saneamento Básico dos Municípios integrantes da Bacia Hidrográfica do Rio Paraopeba.</t>
  </si>
  <si>
    <t>Consórcio Intermunicipal da Bacia Hidrográfica do Rio Paraopeba - CIBAPAR</t>
  </si>
  <si>
    <t>00.693.745/0001-83</t>
  </si>
  <si>
    <t>Breno de Castro Alves Carone</t>
  </si>
  <si>
    <t>CAOMA e Coordenadoria Regional das Promotorias de Justiça do Meio Ambiente das Bacias dos Rios das Velhas e Paraopeba (CRVP)</t>
  </si>
  <si>
    <t>Elaboração, confecção e distribuição de materiais informativos/educativos sobre direitos e deveres de fornecedores no mercado de consumo, bem como a realização de atividades educativas sobre os mencionados temas.</t>
  </si>
  <si>
    <t>Associação Mineira de Supermercados</t>
  </si>
  <si>
    <t>17.511.734/0001-38</t>
  </si>
  <si>
    <t>Luiz Alexandre Brognaro Poni</t>
  </si>
  <si>
    <t>19.16.3897.0001962/2020-18</t>
  </si>
  <si>
    <t xml:space="preserve">Viabilização de consultorias, laudos e vistorias para a instrução de procedimentos a cargo do Ministério Público do Estado de Minas Gerais, que viabilizem prevenir, coibir e repreender toda e qualquer conduta efetiva ou potencialmente degradadora do meio ambiente no âmbito da Bacia Hidrográfica do Rio Doce, tendo em vista a sua presevação, conservação e recuperação. </t>
  </si>
  <si>
    <t>Associação Mineira de Proteção Ambiental - AMPA</t>
  </si>
  <si>
    <t>06.011.804/0001-72</t>
  </si>
  <si>
    <t>Miton Alexandre de Freitas, Márcio Marcelino de Freitas e Marina Adelaide Barbosa Soares</t>
  </si>
  <si>
    <t>CEAT e Coordenadoria Regional das Promotorias de Justiça do Meio Ambiente da Bacia do Rio Doce</t>
  </si>
  <si>
    <t>Cooperação técnica entre os partícipes com vistas a promover o Intercâmbio de dados e informações técnicas e científicas de interesse dos partícipes, observadas as determinações de salvaguarda de assuntos sigilosos, bem como o desenvolvimento conjunto de ações, programas e projetos destinados à promoção, preservação e recuperação do meio ambiente natural, cultural e urbanístico, no âmbito do Estado de Minas Gerais.</t>
  </si>
  <si>
    <t>Carolina Oliveira Pereira</t>
  </si>
  <si>
    <t>CAOMA, NUCAM</t>
  </si>
  <si>
    <t xml:space="preserve">Implementação do Sistema Nacional de Informações de Defesa do Consumidor (SINDEC) no Procon Municipal, compreendendo a autorização de uso do software licenciado pela União ao Estado de Minas Gerais, a realização de cursos e treianmentos para sua aplicação, a fim de que possibilite registro, armazenamento e compatilhamento da base municipal de dados de demandas de consumo com as bases estadual e nacional, resultando, in clusive, na elaboração dos Cadastros Estadual e Nacional de Reclamações Fundamentadas, entre outras ações que promovam políticas públicas integradas para a defesa do consumidor. </t>
  </si>
  <si>
    <t>Município de  Conceição da Aparecida</t>
  </si>
  <si>
    <t>18.243.295/0001-92</t>
  </si>
  <si>
    <t>Ruberval José Gonçalves</t>
  </si>
  <si>
    <t>Procon/MG (Jacinta)</t>
  </si>
  <si>
    <t>Procon/MG, representado pelo seu coordenador, Dr. Fernando Ferreira Abreu</t>
  </si>
  <si>
    <t>Município de Pitangui, Pagaaios, Maravilhas, Conceição do Pará, Leandro Ferreira, por intermédio da Prefeitura Municipal de Pitangui</t>
  </si>
  <si>
    <t>18.315.226/0001-47</t>
  </si>
  <si>
    <t>Marcílio Valadares</t>
  </si>
  <si>
    <t>PRCON-MG</t>
  </si>
  <si>
    <t>19.16.3897.0006994/2020-51</t>
  </si>
  <si>
    <t>Município de Poços de Caldas</t>
  </si>
  <si>
    <t>18.629.840/0001-83</t>
  </si>
  <si>
    <t>Eloísio do Carmo Lourenço</t>
  </si>
  <si>
    <t xml:space="preserve">Cooperação técnica, científica e operacional entre os partícipes, visando ao Intercâmbio de informações, notadamente o acesso  dos membros e servidores do MPMG aos serviços de informação jurídica disponibilizados pela Revista Eletrônica DOMTOTAL, por meio de envio de newsletter e acesso ao conteúdo integral da publicação. </t>
  </si>
  <si>
    <t>Fundação Movimento Direito e Cidadania, por intermédio da Revista Eletrônica DOMTOTAL</t>
  </si>
  <si>
    <t>02.475.083/0001-09</t>
  </si>
  <si>
    <t>Paulo Umberto Stumpf</t>
  </si>
  <si>
    <t>CEAF</t>
  </si>
  <si>
    <t>Implementação do Sistema Nacional de Informações de Defesa do Consumidor (SINDEC) no Procon Municipal, compreendendo 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políticas públicas integradas para a defesa do consumidor.</t>
  </si>
  <si>
    <t>Município de Sacramento</t>
  </si>
  <si>
    <t>18.140.764/0001-48</t>
  </si>
  <si>
    <t>Bruno Scalon</t>
  </si>
  <si>
    <t>Município de Brasília de Minas</t>
  </si>
  <si>
    <t>18.017.442/0001-06</t>
  </si>
  <si>
    <t>Jair Oliva Junior</t>
  </si>
  <si>
    <t>Município de Coromandel</t>
  </si>
  <si>
    <t>18.591.149/0001-58</t>
  </si>
  <si>
    <t>Osmar Martins Borges</t>
  </si>
  <si>
    <t>Silviene</t>
  </si>
  <si>
    <t>Município de Cataguases</t>
  </si>
  <si>
    <t>17.702.499/0001-81</t>
  </si>
  <si>
    <t>José César Samor</t>
  </si>
  <si>
    <t>Município de Ibiá</t>
  </si>
  <si>
    <t>18.584.961/0001-56</t>
  </si>
  <si>
    <t>Hélio Paiva da Silveira</t>
  </si>
  <si>
    <t>19.16.3897.0003928/2020-92</t>
  </si>
  <si>
    <t>Município de Indianópolis</t>
  </si>
  <si>
    <t>18.259.390/0001-84</t>
  </si>
  <si>
    <t>Sérgio Pazini</t>
  </si>
  <si>
    <t>Município de Botelhos</t>
  </si>
  <si>
    <t>17.847.641/0001-89</t>
  </si>
  <si>
    <t>Mateus Jerônimo Guidi</t>
  </si>
  <si>
    <t>Procon-MG (Jacinta) / Maria Amélia</t>
  </si>
  <si>
    <t>19.16.3897.0004689/2020-12</t>
  </si>
  <si>
    <t>Município de Andradas</t>
  </si>
  <si>
    <t>17.884.412/0001-34</t>
  </si>
  <si>
    <t>Rodrigo Aparecido Lopes</t>
  </si>
  <si>
    <t>Município de Aimorés</t>
  </si>
  <si>
    <t>18.348.094/0001-50</t>
  </si>
  <si>
    <t>Alaerte da Silva</t>
  </si>
  <si>
    <t>Município de Monte Carmelo</t>
  </si>
  <si>
    <t>18.593.103/0001-78</t>
  </si>
  <si>
    <t>Fausto Reis Nogueira</t>
  </si>
  <si>
    <t>Município de Lagoa da Prata</t>
  </si>
  <si>
    <t>18.318.618/0001-60</t>
  </si>
  <si>
    <t>Paulo César Teodoro</t>
  </si>
  <si>
    <t>19.16.3897.0004018/2020-87</t>
  </si>
  <si>
    <t xml:space="preserve">Implementação do Sistema Nacional de Informações de Defesa do Consumidor (SINDEC) no Procon Municipal, compreendendo 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políticos públicas integradas para a defesa do consumidor. </t>
  </si>
  <si>
    <t>Município de São Lourenço</t>
  </si>
  <si>
    <t>18.188.219/0001-21</t>
  </si>
  <si>
    <t>José Sacido Barcia Neto</t>
  </si>
  <si>
    <t>PROCON-MG / Aline</t>
  </si>
  <si>
    <t>PROCON/MG</t>
  </si>
  <si>
    <t>19.16.3897.0004022/2020-76</t>
  </si>
  <si>
    <t>Município deVarginha</t>
  </si>
  <si>
    <t>18.240.119/0001-05</t>
  </si>
  <si>
    <t>Antônio Silva</t>
  </si>
  <si>
    <t>Procon-MG(Jacinta)</t>
  </si>
  <si>
    <t>Município de Itapagipe</t>
  </si>
  <si>
    <t>21.226.840/0001-47</t>
  </si>
  <si>
    <t>Wildirlei Queiroz  Menezes Barbosa</t>
  </si>
  <si>
    <t>19.16.3897.0042094/2020-41</t>
  </si>
  <si>
    <t>O interesse comum dos partícipes de cooperar entre si, visando ações conjuntas para garantir o processamento das infrações penais de menor potencial ofensivo de que trata a Lei nº 9.099, de 26 de Setembro de 1995, e para o atendimento dos atos infracionais praticados por adolescentes equivalentes aos citados crimes de menor potencial ofensivo (artigo 103, da Lei nº 8.069/90), decorrentes da lavratura de Termos Circunstanciados de Ocorrência e Boletins de Ocorrência Circunstanciados, pelos policiais rodoviários federais no Estado de Minas Gerais.</t>
  </si>
  <si>
    <t>Departamento de Polícia Rodoviária Federal, por intermédio da 4º Superintendência Regional de Polícia Rodoviária Federal em Minas Gerais.</t>
  </si>
  <si>
    <t>00.394.494/0110-90</t>
  </si>
  <si>
    <t>Guido Marcelo Mayol</t>
  </si>
  <si>
    <t>Adaptada por Débora</t>
  </si>
  <si>
    <t>CAOCRIM</t>
  </si>
  <si>
    <t>Município de Três Corações</t>
  </si>
  <si>
    <t>17.955.535/0001-19</t>
  </si>
  <si>
    <t>Cláudio Cosme Pereira Souza</t>
  </si>
  <si>
    <t>PROCON (Jacinta) / Débora</t>
  </si>
  <si>
    <t>19.16.3897.0004688/2020-39</t>
  </si>
  <si>
    <t>Município de Sete Lagoas</t>
  </si>
  <si>
    <t>24.996.969/0001-22</t>
  </si>
  <si>
    <t>Márcio Reinaldo Dias Moreira</t>
  </si>
  <si>
    <t xml:space="preserve">PROCON (Jacinta) / Débora </t>
  </si>
  <si>
    <t>19.16.3897.0004690/2020-82</t>
  </si>
  <si>
    <t>Município de Ubá</t>
  </si>
  <si>
    <t>18.128.207/0001-01</t>
  </si>
  <si>
    <t>Edvaldo Baião Albino</t>
  </si>
  <si>
    <t>Estreitamento das relações institucionais entre os partícipes, com o estabelecimento de diretrizes de atuação conjunta, respeitadas suas respectivas esferas de atribuições, visando à apuração de fatos decorrentes da má prática da odontologia e à efetivação dos princípios ético-profissionais estabelecidos pelo Código de Ética dos Profissionais de Odontologia em vigor.</t>
  </si>
  <si>
    <t>Conselho Regional de Odontologia de Minas Gerais - CRO-MG</t>
  </si>
  <si>
    <t>17.231.564/0001-38</t>
  </si>
  <si>
    <t>Luciano Eloi Santos</t>
  </si>
  <si>
    <t>CAO-Saúde</t>
  </si>
  <si>
    <t>19.16.3897.0009309/2020-14</t>
  </si>
  <si>
    <t>Município de Rosário da Limeira</t>
  </si>
  <si>
    <t>01.616.837/0001-22</t>
  </si>
  <si>
    <t>Cristóvam Gonzaga da Luz</t>
  </si>
  <si>
    <t>Município de Montes Claros</t>
  </si>
  <si>
    <t>22.678.874/0001-35</t>
  </si>
  <si>
    <t>Ruy Adriano Borges Muniz</t>
  </si>
  <si>
    <t>19.16.3897.0003063/2020-70</t>
  </si>
  <si>
    <t>Implementação do Sistema Nacional de Inoramções de Defesa do Consumidor- SINDEC no Procon Municipal de Muzambinho/MG.</t>
  </si>
  <si>
    <t>Município de Muzambinho</t>
  </si>
  <si>
    <t>18.668.624/0001-47</t>
  </si>
  <si>
    <t>Ivan Antônio de Freitas</t>
  </si>
  <si>
    <t>19.16.3897.0006763/2020-80</t>
  </si>
  <si>
    <t>Implementação do Sistema Nacional de Informações de Defesa do Consumidor-SINDEC no Procon Municipal de Nova Serrana/MG.</t>
  </si>
  <si>
    <t>Município de Nova Serrana</t>
  </si>
  <si>
    <t>18.291.385/0001-59</t>
  </si>
  <si>
    <t>Joel Pinto Martins</t>
  </si>
  <si>
    <t>Pati-Cristiane</t>
  </si>
  <si>
    <t>19.16.3897.0008337/2020-68</t>
  </si>
  <si>
    <t>Implementação do Sistema Nacional de Informações de Defesa do Consumidor- SINDEC no Procon Municipal de Ouro Preto/MG.</t>
  </si>
  <si>
    <t>Muncípio de Ouro Preto</t>
  </si>
  <si>
    <t>18.295.295/0001-36</t>
  </si>
  <si>
    <t>José Leandro Filho</t>
  </si>
  <si>
    <t>Pati- Cristiane</t>
  </si>
  <si>
    <t>19.16.3897.0004440/2020-42</t>
  </si>
  <si>
    <t>Implementação do Sistema Nacional de Informações de Defesa do Consumidor- SINDEC no Procon Municipal de Ribeirão das Neves/MG.</t>
  </si>
  <si>
    <t>Muncípio de Ribeirão das Neves</t>
  </si>
  <si>
    <t>18.314.609/0001-09</t>
  </si>
  <si>
    <t>Daniela Correa Nogueira</t>
  </si>
  <si>
    <t>Conferido por Pati Fernandes</t>
  </si>
  <si>
    <t>19.16.3897.0006926/2020-44</t>
  </si>
  <si>
    <t>Implementação  do Sistema Nacional de Informações de Defesa do Consumidor- SINDEC no Procon Municipal de Rio Pomba/MG.</t>
  </si>
  <si>
    <t>Muncípio de Rio Pomba</t>
  </si>
  <si>
    <t>17.744.434/0001-07</t>
  </si>
  <si>
    <t>Fernando Antônio Dutra Macedo</t>
  </si>
  <si>
    <t>19.16.3897.0004131/2020-43</t>
  </si>
  <si>
    <t>Implementação do Sistema Nacional de Informações de Defesa do Consumidor- SINDEC no Procon Municipal de Teófilo Otoni/MG.</t>
  </si>
  <si>
    <t>Muncípio de Teófilo Otoni</t>
  </si>
  <si>
    <t>18.404.780/0001-09</t>
  </si>
  <si>
    <t>Getúlio Afonso Porto Neiva</t>
  </si>
  <si>
    <t>19.16.3897.0009327/2020-13</t>
  </si>
  <si>
    <t>Implementação do Sistema Nacional de Informações de Defesa do Consumidor-SINDEC no Procon Municipal de Janaúba/MG.</t>
  </si>
  <si>
    <t>Município de Janaúba</t>
  </si>
  <si>
    <t>18.017.392/0001-67</t>
  </si>
  <si>
    <t>Yugi Yamada</t>
  </si>
  <si>
    <t>Procon/Aline</t>
  </si>
  <si>
    <t>PROCON</t>
  </si>
  <si>
    <t>19.16.3897.0006758/2020-21</t>
  </si>
  <si>
    <t>Cooperação técnica e operacional entre os partícipes de forma a possibilitar o acesso gratuito, pela Procuradoria/CEAT/GSI, ao banco de dados do Mercado Mineiro, no que tange aos preços praticados por diversos seguimentos da atividade econômica, subsidiando, assim, a elaboração de pareceres técnicos nas investigações de superfaturamento praticado pela Administração Pública.</t>
  </si>
  <si>
    <t>Instituto de Pesquisa Mercado Nacional Ltda - ME (Mercado Mineiro)</t>
  </si>
  <si>
    <t>005.141.955/0001-82</t>
  </si>
  <si>
    <t>Feliciano Lopes de Abreu</t>
  </si>
  <si>
    <t>CEAT/GSI</t>
  </si>
  <si>
    <t>Cooperação técnica, científica e operacional entre os partícipes, visando ao intercâmbio de informações, especialmente sobre o Direito Urbanístico, proporcionando  uma aproximação entre Promotores de Habitação e Urbanismo, Advogados e Registradores Imobiliários.</t>
  </si>
  <si>
    <t>Ordem dos Advogados do Brasil - Seção Minas Gerais, com a Interveniência da Comissão de Direito Urbanístico da Ordem dos Advogados do Brasil - Seção Minas Gerais e o Colégio Registral Imobiliário de Minas Gerais - CORI-MG</t>
  </si>
  <si>
    <t>19.984.848/0001-20 e 20.754.964/0001-32</t>
  </si>
  <si>
    <t>Luiz Cláudio da Silva Chaves, Paulo Viana Cunha , Eduardo Moreira Reis,Francisco José Rezende dos Santos e Fernando Pereira do Nascimento</t>
  </si>
  <si>
    <t>COORDENADORIA ESTADUAL DAS PROMOTORIAS DE HABITAÇÃO E URBANISMO DO MINISTÉRIO PÚBLICO DE MINAS GERAIS- CEPJHU</t>
  </si>
  <si>
    <t>19.16.3897.0017086/2020-40</t>
  </si>
  <si>
    <t>Cooperação técnica e operacional para o intercâmbio técnico, científico e a promoção de ações para prevenir, coibir e repreender toda e qualquer conduta efetiva ou potencialmente degradadora dos direitos e interesses difusos e coletivos tutelados pelo Ministério Público, tendo em vista sua preservação, conservação e recuperação.</t>
  </si>
  <si>
    <t>Conselho Regional de Engenharia e Agronomia de Minas Gerais - CREA-MG</t>
  </si>
  <si>
    <t>Jobson Nogueira de Andrade</t>
  </si>
  <si>
    <t>19.16.3897.0004049/2020-26</t>
  </si>
  <si>
    <t>Município de Boa Esperança</t>
  </si>
  <si>
    <t>18.239.950/0001-75</t>
  </si>
  <si>
    <t>Antônio Carlos Vilela</t>
  </si>
  <si>
    <t>Procon/MG/Adriana</t>
  </si>
  <si>
    <t>Município de Itajubá</t>
  </si>
  <si>
    <t>18.025.940/0001-09</t>
  </si>
  <si>
    <t>Rodrigo Imar Martinez Riera</t>
  </si>
  <si>
    <t>19.16.3897.0012344/2020-34</t>
  </si>
  <si>
    <t>Município de Carandaí</t>
  </si>
  <si>
    <t>18.094.797/0001-07</t>
  </si>
  <si>
    <t>Antônio Sebastião de Andrade</t>
  </si>
  <si>
    <t>Jacinta-PATI</t>
  </si>
  <si>
    <t>Município de Caratinga</t>
  </si>
  <si>
    <t>18.334.268/0001-25</t>
  </si>
  <si>
    <t>Marco Antônio Ferraz Junqueira</t>
  </si>
  <si>
    <t>19.16.3897.0008160/2020-94</t>
  </si>
  <si>
    <t>Município de Cruzília</t>
  </si>
  <si>
    <t>18.008.904/0001-29</t>
  </si>
  <si>
    <t>Joaquim José Paranaíba</t>
  </si>
  <si>
    <t>Município de Ipatinga</t>
  </si>
  <si>
    <t>19.876.424/0001-42</t>
  </si>
  <si>
    <t>Maria Cecília Ferramenta Delfino</t>
  </si>
  <si>
    <t xml:space="preserve">19.16.3897.0003172/2020-37 </t>
  </si>
  <si>
    <t>Município de Itaúna</t>
  </si>
  <si>
    <t>18.309.724/0001-87</t>
  </si>
  <si>
    <t>Osmando Pereira da Silva</t>
  </si>
  <si>
    <t>19.16.3897.0011258/2020-62</t>
  </si>
  <si>
    <t>Município de Curvelo</t>
  </si>
  <si>
    <t>17.695.024/0001-05</t>
  </si>
  <si>
    <t>Maurilio Soares Guimarães</t>
  </si>
  <si>
    <t>19.16.3897.0003173/2020-10</t>
  </si>
  <si>
    <t>Município de Conselheiro Pena</t>
  </si>
  <si>
    <t>19.769.660/0001-60</t>
  </si>
  <si>
    <t>Roberto Balbino de Oliveira</t>
  </si>
  <si>
    <t>19.16.3897.0009201/2020-20</t>
  </si>
  <si>
    <t xml:space="preserve">Implementação do Sistema Nacional de Informações de Defesa do Consumidor (SINDEC) no Procon Municipal, compreendendo a autorização de uso do software licenciado pela União ao Estado de Minas Gerais, a realização de cursos e treianmentos para sua aplicação, a fim de que possibilite registro, armazenamento e compatilhamento da base municipal de dados de demandas de consumo com as bases estadual e nacional, resultando, in clusive, na elaboração dos Cadastros Estadual e Nacional de Reclamações Fundamentadas, entre outras ações que promovam políticos públicas integradas para a defesa do consumidor. </t>
  </si>
  <si>
    <t>Município de Viçosa</t>
  </si>
  <si>
    <t>18.132.449/0001-79</t>
  </si>
  <si>
    <t>Ângelo Chequer</t>
  </si>
  <si>
    <t>Jacinta-Pati</t>
  </si>
  <si>
    <t>19.16.3897.0004142/2020-37</t>
  </si>
  <si>
    <t>Município de Nova Lima</t>
  </si>
  <si>
    <t>22.934.889/0001-17</t>
  </si>
  <si>
    <t>Cássio Magnani Júnior</t>
  </si>
  <si>
    <t>Jacinta- Pati</t>
  </si>
  <si>
    <t>19.16.3897.0010979/2020-29</t>
  </si>
  <si>
    <t>Município de Carangola</t>
  </si>
  <si>
    <t>19.279.827/0001-04</t>
  </si>
  <si>
    <t>Luiz Cezar Soares Ricardo</t>
  </si>
  <si>
    <t>Cristiane Procon/Adriana</t>
  </si>
  <si>
    <t>19.16.3897.0013890/2020-02</t>
  </si>
  <si>
    <t>Município de Formiga</t>
  </si>
  <si>
    <t>16.784.720/0001-25</t>
  </si>
  <si>
    <t>Moacir Ribeiro da Silva</t>
  </si>
  <si>
    <t>Cristine - Pati</t>
  </si>
  <si>
    <t>19.16.3897.0025824/2020-18</t>
  </si>
  <si>
    <t>Mútua cooperação entre os partícipes, de forma a possibilitar ao MPMG o acesso às informações cadastrais constantes da base de dados da Relação Anual de Informações Sociais (RAIS), sob responsabilidade do Ministério do Trabalho e Emprego.</t>
  </si>
  <si>
    <t>Ministério do Trabalho e Emprego (MTE)</t>
  </si>
  <si>
    <t>37.115.367/0033-48</t>
  </si>
  <si>
    <t>Manoel Dias</t>
  </si>
  <si>
    <t>Gabinete de Segurança Institucional - GSI</t>
  </si>
  <si>
    <t>19.16.3897.0013892/2020-45</t>
  </si>
  <si>
    <t>Município de Araguari/MG/Prefeitura Municipal .</t>
  </si>
  <si>
    <t>16.829.640/0001-49</t>
  </si>
  <si>
    <t>Raul José de Belém</t>
  </si>
  <si>
    <t xml:space="preserve">Procon-Estadual </t>
  </si>
  <si>
    <t>Programa Estadual de Defesa do Consumidor - Procon-MG</t>
  </si>
  <si>
    <t>Município de Capelinha</t>
  </si>
  <si>
    <t>19.229.921/0001-59</t>
  </si>
  <si>
    <t>José Antônio Alves de Sousa</t>
  </si>
  <si>
    <t>Procon Estadual/Conferido por Fernanda</t>
  </si>
  <si>
    <t>Programa Estadual de Defesa do Consumidor-Procon-MG</t>
  </si>
  <si>
    <t>19.16.3897.0035295/2020-90</t>
  </si>
  <si>
    <t>Município de Alfenas</t>
  </si>
  <si>
    <t>18.243.220/0001-01</t>
  </si>
  <si>
    <t>Maurílio Peloso</t>
  </si>
  <si>
    <t>Procon Estadual/Conferido por Pati Fernandes</t>
  </si>
  <si>
    <t>19.16.3897.0037607/2020-37</t>
  </si>
  <si>
    <t>Município de Raul Soares</t>
  </si>
  <si>
    <t>18.836.965/0001-84</t>
  </si>
  <si>
    <t>Célio David Nesce</t>
  </si>
  <si>
    <t xml:space="preserve">Marcela </t>
  </si>
  <si>
    <t>19.16.3897.0037614/2020-42</t>
  </si>
  <si>
    <t>Município de Carmo do Rio Claro</t>
  </si>
  <si>
    <t>18.243.287/0001-46</t>
  </si>
  <si>
    <t>Maria Aparecida Vilela</t>
  </si>
  <si>
    <t>Implementação do Sistema Nacional de Informações de Defesa do Consumidor(Sindec) no Procon Municipal de Bom Despacho/MG.</t>
  </si>
  <si>
    <t>Município de Bom Despacho</t>
  </si>
  <si>
    <t>18.301.002/0001-86</t>
  </si>
  <si>
    <t>Fernando José Castro Cabral</t>
  </si>
  <si>
    <t>Implementação do Sistema Nacional de Informações de Defesa do Consumidor(Sindec) no Procon Municipal de Mariana/MG.</t>
  </si>
  <si>
    <t>Município de Mariana</t>
  </si>
  <si>
    <t>18.295.303/0001-44</t>
  </si>
  <si>
    <t>Duarte Eustáquio Gonçalves Júnior</t>
  </si>
  <si>
    <t>Procon Estadual/Adriana</t>
  </si>
  <si>
    <t>Realização de atividades educativas sobre os direitos e deveres de consumidores e fornecedores, incluindo a elaboração, confecção e distribuição de materiais informativos e educativos.</t>
  </si>
  <si>
    <t>Federação das Câmaras de Dirigentes Lojistas do Estado de Minas Gerais - FCDL-MG</t>
  </si>
  <si>
    <t>16.640.765/0001-26</t>
  </si>
  <si>
    <t>Frank Sinatra Santos Chaves</t>
  </si>
  <si>
    <t>Implementação do Sistema Nacional de Informações de Defesa do Consumidor(Sindec) no Procon Municipal de Sabará/MG.</t>
  </si>
  <si>
    <t>Município de Sabará</t>
  </si>
  <si>
    <t>18.715.441/0001-35</t>
  </si>
  <si>
    <t>Diógenes Gonçalves Fantini</t>
  </si>
  <si>
    <t>19.16.3897.0021771/2020-33</t>
  </si>
  <si>
    <t>Estabelecimento de um programa de mútua cooperação, abrangendo atividades de pesquisa, desenvolvimento, inovação científicos e tecnológicos, formação e treinamento de recursos humanos, absorção e transferência de tecnologias e aprimoramento e otimização do uso da infraestrutura laboratorial, bem como outras iniciativas em assuntos de interesse comum.</t>
  </si>
  <si>
    <t xml:space="preserve">Instituto Nacional de Telecomunicações – INATEL,  mantido pela Fundação Instituto Nacional de Telecomunicações - FINATEL </t>
  </si>
  <si>
    <t>24.492.886/0001-04</t>
  </si>
  <si>
    <t>CAOCRIMO e STI</t>
  </si>
  <si>
    <t>19.16.3897.0024892/2020-59</t>
  </si>
  <si>
    <t>Implementação do Sistema Nacional de Informações de Defesa do Consumidor(Sindec) no Procon Municipal de Coronel Fabiciano/MG.</t>
  </si>
  <si>
    <t>Município de Coronel Fabriciano</t>
  </si>
  <si>
    <t>19.875.046/0001-82</t>
  </si>
  <si>
    <t>Rosângela Mendes Alves</t>
  </si>
  <si>
    <t>19.16.3897.0024896/2020-48</t>
  </si>
  <si>
    <t>Implementação do Sistema Nacional de Informações de Defesa do Consumidor - SINDEC no Procon Municipal de Arcos/MG.</t>
  </si>
  <si>
    <t>Município de Arcos</t>
  </si>
  <si>
    <t>18.306.662/0001-50</t>
  </si>
  <si>
    <t>Claudenir José de Melo</t>
  </si>
  <si>
    <t>Estágio</t>
  </si>
  <si>
    <t>Estágio curricular supervisionado.</t>
  </si>
  <si>
    <t>Município de Periquito</t>
  </si>
  <si>
    <t>01.613.077/0001-08</t>
  </si>
  <si>
    <t>Geraldo Martins Godoy</t>
  </si>
  <si>
    <t>Iêda/Adriana</t>
  </si>
  <si>
    <t>19.16.3897.0025258/2020-71</t>
  </si>
  <si>
    <t>Regulamentar o estabelecimento dos serviços de abertura de contas específicas destinadas a abrigar os recursos retidos referentes aos encargos trabalhistas dos contratos de mão de obra firmados pela Administração Pública ou Tribunal com empresas privadas para prestar serviços de forma contínua, por meio de deicação exclusiva, bem como viabilizar o acesso aos saldos e extratos e/ou autorizar a movimentação das contas abertas, através dos sistema GOVCONTA CAIXA.</t>
  </si>
  <si>
    <t>Ronaldo José Gouvea Roggini</t>
  </si>
  <si>
    <t>CEF/Dari</t>
  </si>
  <si>
    <t>19.16.3897.0026753/2020-58</t>
  </si>
  <si>
    <t>Articulação e interação entre os partícipes visando o compartilhamento do conhecimento sobre a atmosfera acústica e o uso do medidor de nível de pressão acústica e/ou do calibrador acústico e a cooperação mútua para o incremento da atuação na proteção e defesa do Meio Ambiente e combate à poluição sonora e perturbação do sossego.</t>
  </si>
  <si>
    <t>Município de Araxá, por intermédio da Prefeitura Municipal</t>
  </si>
  <si>
    <t>18.140.756/0001-00</t>
  </si>
  <si>
    <t xml:space="preserve">Aracely de Paula </t>
  </si>
  <si>
    <t>19.16.3897.0036346/2020-37</t>
  </si>
  <si>
    <t>Município de Mathias Lobato</t>
  </si>
  <si>
    <t>18.332.619/0001-69</t>
  </si>
  <si>
    <t>Valdir Batista Gonçalves</t>
  </si>
  <si>
    <t>IEDA-PATI</t>
  </si>
  <si>
    <t>Cessão de Servidor</t>
  </si>
  <si>
    <t>Estabelecer condições de cooperação mútua para cessão de servidor público municipal para prestar serviços na Promotoria de Justiça de Dores do Indaiá, a fim de aperfeiçoar a prestação do serviço público e assim contribuir para a proteção da coletividade e do bem-estar social.</t>
  </si>
  <si>
    <t xml:space="preserve">Município de Dores do Indaiá </t>
  </si>
  <si>
    <t>18.301.010/0001-22</t>
  </si>
  <si>
    <t>Ronaldo Campos Zica da Costa</t>
  </si>
  <si>
    <t>PATRÍCIA ALVES DE SOUSA MELO</t>
  </si>
  <si>
    <t>MG-11.552.280</t>
  </si>
  <si>
    <t>053.482.906-61</t>
  </si>
  <si>
    <t xml:space="preserve">NA </t>
  </si>
  <si>
    <t>19.16.3897.0026900/2020-66</t>
  </si>
  <si>
    <t xml:space="preserve">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de Defesa do Consumidor do Ministério Público do Estado de Minas Gerais, e cuja cessação demande a adoção de medidas administrativas e/ou regulatórias por parte de agências reguladoras e/ou de outros órgãos públicos federais. </t>
  </si>
  <si>
    <t>Ministério Público Federal e 
Associação Nacional do Ministério Público do Consumidor</t>
  </si>
  <si>
    <t>26.989.715/0052-52 e 
04.963.860/0001-81</t>
  </si>
  <si>
    <t>José Elaeres Marques Teixeira e 
Plínio Lacerda Martins</t>
  </si>
  <si>
    <t>Município de Marilac</t>
  </si>
  <si>
    <t>18.409.193/0001-02</t>
  </si>
  <si>
    <t>Aldo França Souto</t>
  </si>
  <si>
    <t>Município de Frei Inocêncio</t>
  </si>
  <si>
    <t>16.945.990/0001-70</t>
  </si>
  <si>
    <t>Carlos Vinicio de Carvalho Soares</t>
  </si>
  <si>
    <t>IEDA- PATI</t>
  </si>
  <si>
    <t>Centro Federal de Educação Tecnológica de Minas Gerais- CEFET-MG</t>
  </si>
  <si>
    <t>17.220.203/0001-96</t>
  </si>
  <si>
    <t>Flávio Antônio dos Santos</t>
  </si>
  <si>
    <t xml:space="preserve"> IEDA-DRI</t>
  </si>
  <si>
    <t>Escola da Magistratura Federal-ESMAFE</t>
  </si>
  <si>
    <t>07.561.031/0001-60</t>
  </si>
  <si>
    <t>Gerson Godinho da Costa</t>
  </si>
  <si>
    <t>Universidade de Itaúna</t>
  </si>
  <si>
    <t>21.256.425/0001-36</t>
  </si>
  <si>
    <t>Faiçal David Freire Chequer e Eunice Batista Gonçalves</t>
  </si>
  <si>
    <t>19.16.3897.0031305/2020-53</t>
  </si>
  <si>
    <t>Cessão a título gratuito, pelo MP-MG ao MP-PR, dos seguintes sistemas, permitindo-se a adaptação às suas necessidades internas, com acompanhamento recíproco das atualizações tecnológicas promovidas pelos partícipes: "Sistema de Registro Único - SRU", "SCPJ - Sistema de Gestão de Processos Jurídicos", "Gestão de Pareceres", "Distribuidor", "GESCOM" e "SICAP - Patrimônio".</t>
  </si>
  <si>
    <t>Ministério Público do Estado do Paraná</t>
  </si>
  <si>
    <t>78.206.307/0001-30</t>
  </si>
  <si>
    <t>Gilberto Giacoia</t>
  </si>
  <si>
    <t>STI e SOC</t>
  </si>
  <si>
    <t>19.16.3897.0027099/2020-28</t>
  </si>
  <si>
    <t>A cooperação técnica entre os partícipes com vistas a promover o intercâmbio de dados e informações técnicas e científicas de interesse dos partícipes, para fins de desenvolvimento de ações, programas e projetos conjuntos que visem ao aperfeiçoamento das atividades institucionais do Ministério Público.</t>
  </si>
  <si>
    <t>Instituto Terra</t>
  </si>
  <si>
    <t>02.776.897/0001-75</t>
  </si>
  <si>
    <t>Lélia Deluiz Wanick Salgado</t>
  </si>
  <si>
    <t>Município de Lagoa Santa</t>
  </si>
  <si>
    <t>73.357.469/0001-56</t>
  </si>
  <si>
    <t>Fernando Pereira Gomes Neto</t>
  </si>
  <si>
    <t>Iêda/Maria Amélia</t>
  </si>
  <si>
    <t>Município de São Joaquim de Bicas</t>
  </si>
  <si>
    <t>01.612.516/0001-50</t>
  </si>
  <si>
    <t>Luciano Gustavo do Amaral Passos</t>
  </si>
  <si>
    <t>Faculdade de Sabará</t>
  </si>
  <si>
    <t>02.182.338/0001-37</t>
  </si>
  <si>
    <t>Mário de Lima Guerra</t>
  </si>
  <si>
    <t>Instituto Master de  Ensino Presidente Antônio Carlos</t>
  </si>
  <si>
    <t>11.010.877/0001-80</t>
  </si>
  <si>
    <t>José Júlio Antunes Lafayete Silveira Martins Rodrigues Pereira</t>
  </si>
  <si>
    <t>19.16.3897.0027101/2020-71</t>
  </si>
  <si>
    <t>Desenvolvimento conjunto de atividades técnicas de interesse comum dos partícipes, tais como a realização de estudos e elaboração de pareceres técnicos, a publicação conjunta de materiais de educação patrimonial, o intercâmbio de informações, a realização de eventos e a publicação de material informativo.
Constitui também objeto deste Termo a utilização de casos concretos em trâmite na Promotoria de Justiça de Defesa do Patrimônio Cultural e Turístico de Minas Gerais pelos alunos da UFMG-EA, como referências de temas para os trabalhos finais de graduação, monografias de especialização, dissertações de mestrado ou teses de doutorado.</t>
  </si>
  <si>
    <t>Universidade Federal de Minas Gerais, através da Escola de Arquitetura</t>
  </si>
  <si>
    <t>Jaime Arturo Ramírez e
Frederico de Paula Tofani</t>
  </si>
  <si>
    <t>Município de Santos Dumont</t>
  </si>
  <si>
    <t>17.747.924/0001-59</t>
  </si>
  <si>
    <t>Carlos Alberto Ramos de Faria</t>
  </si>
  <si>
    <t>Município de Divinópolis</t>
  </si>
  <si>
    <t>18.291.351/0001-64</t>
  </si>
  <si>
    <t>Vladimir de Faria Azevedo</t>
  </si>
  <si>
    <t>Município de Congonhas</t>
  </si>
  <si>
    <t>16.752.446/0001-02</t>
  </si>
  <si>
    <t>José de Freitas Cordeiro</t>
  </si>
  <si>
    <t>Pati</t>
  </si>
  <si>
    <t>Articulação e a interação entre os partícipes visando ao compartilhamento do conhecimento sobre a atmosfera acústica e ao uso do medidor de nível de pressão acústica e/ou do calibrador acústico e a cooperação mútua para o incremento da atuação na proteção e defesa do Meio Ambiente e combate à poluição sonora e perturbação do sossego.</t>
  </si>
  <si>
    <t>Município de Perdizes</t>
  </si>
  <si>
    <t>18.140.772/0001-94</t>
  </si>
  <si>
    <t>Fernando Marangoni</t>
  </si>
  <si>
    <t xml:space="preserve"> Débora</t>
  </si>
  <si>
    <t>Centro Universitário de Lavras - Unilavras</t>
  </si>
  <si>
    <t>22.075.444/0001-29</t>
  </si>
  <si>
    <t>João Antônio Argenta</t>
  </si>
  <si>
    <t>Ieda/Adriana</t>
  </si>
  <si>
    <t>Fundação Educacional de Oliveira - FEOL</t>
  </si>
  <si>
    <t>03.446.931/0001-06</t>
  </si>
  <si>
    <t>Maria José de Jesus Firmino</t>
  </si>
  <si>
    <t>Município de Toledo</t>
  </si>
  <si>
    <t>18.677.617/0001-01</t>
  </si>
  <si>
    <t>Vicente Pereira de Souza Neto</t>
  </si>
  <si>
    <t>Município de Laranjal</t>
  </si>
  <si>
    <t>17.947.615/0001-22</t>
  </si>
  <si>
    <t>João Soares da Silva</t>
  </si>
  <si>
    <t>Centro Universitário de Formiga - UNIFOR MG</t>
  </si>
  <si>
    <t>20.521.128/0001-46</t>
  </si>
  <si>
    <t>Marco Antônio de Sousa Leão</t>
  </si>
  <si>
    <t>Faculdade Dinâmica do Vale do Piranga - FADIP</t>
  </si>
  <si>
    <t>05.126.777/0001-10</t>
  </si>
  <si>
    <t>José Cláudio Maciel de Oliveira</t>
  </si>
  <si>
    <t>Universidade Paulista-UNIP</t>
  </si>
  <si>
    <t>06.099.229/0001-01</t>
  </si>
  <si>
    <t>Fernando Di Genio</t>
  </si>
  <si>
    <t>Universidade Estadual Paulista Júlio de Mesquita Filho- UNESP</t>
  </si>
  <si>
    <t>48.031.918/0001-24</t>
  </si>
  <si>
    <t>Célia Maria David</t>
  </si>
  <si>
    <t>Faculdade de Ciências Jurídicas Santos Dumont</t>
  </si>
  <si>
    <t>00.684.397/0001-88</t>
  </si>
  <si>
    <t>Odílio Fernandes da Fonseca</t>
  </si>
  <si>
    <t xml:space="preserve">Estágio </t>
  </si>
  <si>
    <t>Faculdade Santo Antônio de Pádua -FASAP</t>
  </si>
  <si>
    <t>05.035.176/0001-00</t>
  </si>
  <si>
    <t>Francisco Simonini da Silva</t>
  </si>
  <si>
    <t>Ieda- Adriana</t>
  </si>
  <si>
    <t xml:space="preserve">Convênio </t>
  </si>
  <si>
    <t>Companhia Nacional de Escolas da Comundade - CNEC</t>
  </si>
  <si>
    <t>33.621.384/2021-70</t>
  </si>
  <si>
    <t>Romualdo Neiva Gonzaga</t>
  </si>
  <si>
    <t>19.16.3897.0027102/2020-44</t>
  </si>
  <si>
    <t>Cessão a título gratuito, pelo MP-MG ao MP-PE, dos softwares “Sistema de Registro Único – SRU” e “Sistema Integrado de Compras, Contratos, Almoxarifado e Patrimônio – SICCAP”, permitindo-se a adaptação às suas necessidades internas, com acompanhamento recíproco das atualizações tecnológicas promovidas pelos partícipes.</t>
  </si>
  <si>
    <t>Ministério Público do Estado de Pernambuco</t>
  </si>
  <si>
    <t>24.417.065/0001-03</t>
  </si>
  <si>
    <t>Carlos Augusto Arruda Guerra de Holanda</t>
  </si>
  <si>
    <t>19.16.2256.0007004/2019-52</t>
  </si>
  <si>
    <t>Desenvolvimento de projetos interinstitucionais e em parceria com os movimentos sociais, visando o aprimoramento da atuação do Ministério Público na defesa dos direitos fundamentais.</t>
  </si>
  <si>
    <t>Conselho Nacional do Ministério Público</t>
  </si>
  <si>
    <t>11.439.520/0001-11</t>
  </si>
  <si>
    <t>Ela Wiecko Volkmer de Castilho</t>
  </si>
  <si>
    <t>Meiry Andréa Borges David-MAMP 5235-00</t>
  </si>
  <si>
    <t>Estabelecer a cooperação mútua entre os partícipes, visando a realização de ações que viabilizem consultorias e elaboração de documentos de avaliação em áreas rurais objeto de ações, inquéritos e sindicâncias realizadas pelo MPMG, através de solicitação da CEAT.</t>
  </si>
  <si>
    <t>Empresa de Assistência Técnica e Extensão Rural do Estado de Minas Gerais (EMATER/MG)</t>
  </si>
  <si>
    <t>Amarildo José Brumano Kalil</t>
  </si>
  <si>
    <t>Cooperação técnica e operacional entre os partícipes, com vistas à integração do Ministério Público do Estado de Minas Gerais - MPMG - na campanha de combate ao mosquito "aedes aegypti", do Governo do Estado de Minas Gerais, em conjunto com os municípios, coordenada pelo Comitê Gestor Estadual de Políticas de Enfrentamento à Dengue, Chikungunya e Zika Vírus, instituído por meio do Decreto n° 46.922, de 29 de dezembro de 2015.</t>
  </si>
  <si>
    <t>Governo do Estado de Minas Gerais, por intermédio do Comitê Gestor Estadual de Políticas de Enfrentamento à Dengue, Chikungunya e Zika Vírus, e da Secretaria de Estado de Saúde de Minas Gerais, e a Associação Mineira de Muncípios (AMM)</t>
  </si>
  <si>
    <t>18.715.615/0001-60 e 20.513.859/0001-01</t>
  </si>
  <si>
    <t>Fernando Damata Pimentel, Antônio Andrade, Fausto Pereira dos Santos e Antônio Júlio de Faria</t>
  </si>
  <si>
    <t>Instituto Faceb Educação</t>
  </si>
  <si>
    <t>03.099.921/0001-41</t>
  </si>
  <si>
    <t>Diogo Barros de Moura Lima</t>
  </si>
  <si>
    <t>19.16.3897.0017087/2020-13</t>
  </si>
  <si>
    <t>Cooperação técnica e operacional para o intercâmbio técnico, científico e a promoção de ações para prevenir, coibir e repreender toda e qualquer conduta efetiva ou potencialmente degradadora dos direitos e interesses difusos e coletivos tutelados pelo Ministério Público.</t>
  </si>
  <si>
    <t>Universidade Estadual de Montes Claros - UNIMONTES</t>
  </si>
  <si>
    <t>22.675.359/0001-00</t>
  </si>
  <si>
    <t>João dos Reis Canela</t>
  </si>
  <si>
    <t>Aline/Dari</t>
  </si>
  <si>
    <t>CEAT e FUNEMP.</t>
  </si>
  <si>
    <t>Instituto Federal de Educação, Ciência e Tecnologia do Sul de Minas Gerais</t>
  </si>
  <si>
    <t>10.648.539/0001-05</t>
  </si>
  <si>
    <t>Marcelo Bregagnoli</t>
  </si>
  <si>
    <t>Faculdade Santa Rita de Cássia - Unifasc</t>
  </si>
  <si>
    <t>02.124.897/0001-90</t>
  </si>
  <si>
    <t>Marta Furtado Freire</t>
  </si>
  <si>
    <t>Faculdades Integradas Vianna Júnior</t>
  </si>
  <si>
    <t>21.591.052/0001-50</t>
  </si>
  <si>
    <t>Célia Maria da Silva Fassheber</t>
  </si>
  <si>
    <t xml:space="preserve">Cooperação mútua entre os partícipes para viabilizar a capacitação de presos, seus familiares e egressos do sistema prisional, mediante a criação e implantação de empreendimentos solidários como forma de geração de trabalho e renda. </t>
  </si>
  <si>
    <t>Ministério Público do Trabalho, por intermédio da Procuradoria Regional do Trabalho da 3ª Região, e o Instituto DH:Promoção, pesquisa e Intervenção em Direitos Humanos e Cidadania</t>
  </si>
  <si>
    <t>26.989.715/0034-70 e 09.583.515/0001-36</t>
  </si>
  <si>
    <t>Adriana Augusta de Moura e João Batista Moreira Pinto</t>
  </si>
  <si>
    <t>Conferida por Fernanda</t>
  </si>
  <si>
    <t>CAO-DH</t>
  </si>
  <si>
    <t>Município de Uberlândia</t>
  </si>
  <si>
    <t>18.431.312/0001-15</t>
  </si>
  <si>
    <t>Gilmar Alves Machado</t>
  </si>
  <si>
    <t xml:space="preserve"> Max</t>
  </si>
  <si>
    <t xml:space="preserve">Município de Santa Rita do Sapucaí </t>
  </si>
  <si>
    <t>18.192.898/0001-02</t>
  </si>
  <si>
    <t>Jefferson Gonçalves Mendes</t>
  </si>
  <si>
    <t>Fundação Educacional Lucas Machado- FELUMA ( Faculdade de Ciencias Médicas )</t>
  </si>
  <si>
    <t>17.178.203/0012-28</t>
  </si>
  <si>
    <t>Wagner Eduardo Ferreira</t>
  </si>
  <si>
    <t>PATI-IEDA</t>
  </si>
  <si>
    <t>Município de Jaíba</t>
  </si>
  <si>
    <t>25.209.149/0001-06</t>
  </si>
  <si>
    <t>Valdemir Soares da Silva</t>
  </si>
  <si>
    <t>Viabilizar ao MPMG a utilização do Sistema de Ofício Eletrônico® para pesquisa de bens imóveis e solicitação de certidões digitais.</t>
  </si>
  <si>
    <t>Associação dos Registradores Imobiliários de São Paulo – ARISP</t>
  </si>
  <si>
    <t>69.287.639/0001-04</t>
  </si>
  <si>
    <t>Francisco Raymundo</t>
  </si>
  <si>
    <t>Gabinete de Segurança Institucional</t>
  </si>
  <si>
    <t>19.16.3897.0041067/2020-28</t>
  </si>
  <si>
    <t>Ativo</t>
  </si>
  <si>
    <t>22/03/2021 (prorrogação automática)</t>
  </si>
  <si>
    <t>Conjugação de esforços entre os partícipes para assegurar o direito de voto dos presos provisórios e dos adolescentes em cumprimento de medida socioeducativa de internação ou em situação de internação provisória, nos municípios onde for tecnicamente viável.</t>
  </si>
  <si>
    <t>Tribunal Regional Eleitoral de Minas Gerais, Procuradoria Regional Eleitoral,  Defensoria Pública do Estado de Minas Gerais, Secretaria de Estado de Defesa Social e Ordem dos Advogados do Brasil - Seção Minas Gerais</t>
  </si>
  <si>
    <t xml:space="preserve">05.940.740/0001-21, 26.989.715/0016-99, 05.599.094/0001-80, 05.487.631/0001-09 e 19.984.848/0001-20 </t>
  </si>
  <si>
    <t>Paulo Cézar Dias, Patrick Salgado Martins, Christiane Neves Procópio Malard, Bernardo Santana de Vasconcelos e Antônio Fabrício de Matos Gonçalves</t>
  </si>
  <si>
    <t>TRE/Anotado por Dari</t>
  </si>
  <si>
    <t>CAEL</t>
  </si>
  <si>
    <t xml:space="preserve">Desenvolver programas específicos de cooperação, tanto nos aspectos técnicos e profissionais quanto nas áreas de pesquisas institucionais, bem como colaborar no desenvolvimento conjunto de pesquisas e estudos relacionados às suas áreas de atuação, bem como facilitar a cooperação nos campos da investigação em programas de pós-graduação, cursos, seminários, formação profissional e outros programas relacionados com o tema do direito comunitário, direito de integração e a proteção de direitos fundamentais.
</t>
  </si>
  <si>
    <t>Universidade Federal do Estado de Minas Gerais, por intermédio da Faculdade de Direito e interveniência da Cátedra Jean Monett</t>
  </si>
  <si>
    <t>Jaime Arturo Ramírez
Fernando Gonzaga Jayme
Jamile Bergamaschine Mata Diniz</t>
  </si>
  <si>
    <t>Município de Galiléia</t>
  </si>
  <si>
    <t>17.005.000/0001-87</t>
  </si>
  <si>
    <t>Rômulo Gonçalves de Oliveira</t>
  </si>
  <si>
    <t>Adriana-Ieda</t>
  </si>
  <si>
    <t>Escola de Governo Professor Paulo Neves de Carvalho da Fundação João Pinheiro</t>
  </si>
  <si>
    <t>17.464.652/0001-80</t>
  </si>
  <si>
    <t>Roberto do Nascimento Rodrigues</t>
  </si>
  <si>
    <t>Município de Divino das Laranjeiras</t>
  </si>
  <si>
    <t>18.357.079/0001-78</t>
  </si>
  <si>
    <t>Maicon Brito Oliveira</t>
  </si>
  <si>
    <r>
      <t xml:space="preserve">Cooperação técnica entre os partícipes, objetivando o aperfeiçoamento funcional dos membros e servidores da Procuradoria, mediante a montagem e a ministração de cursos de pós-graduação </t>
    </r>
    <r>
      <rPr>
        <i/>
        <sz val="8"/>
        <color indexed="55"/>
        <rFont val="Arial"/>
        <family val="2"/>
      </rPr>
      <t>stricto e lato sensu</t>
    </r>
    <r>
      <rPr>
        <sz val="8"/>
        <color indexed="55"/>
        <rFont val="Arial"/>
        <family val="2"/>
      </rPr>
      <t>, oferecidos pela CEFOS/ FDMC.</t>
    </r>
  </si>
  <si>
    <t xml:space="preserve"> Centro Educacional de Formação Superior Ltda-CEFOS, com interveniência da Faculdade de Direito Milton Campos - FDMC</t>
  </si>
  <si>
    <t>Pedro José de Paula Gelape</t>
  </si>
  <si>
    <t xml:space="preserve">Cooperação técnica entre os partícipes, objetivando a realização conjunta de ações sobre métodos autocompositivos de tratamento de conflitos, assim como outros temas, destinadas ao desenvolvimento de capacidades individuais e coletivas dos membros, servidores e estagiários do MPMG e estudantes da NEWTON PAIVA. </t>
  </si>
  <si>
    <t>Centro Universitário Newton Paiva, com a interveniência do Centro de Exercício Jurídico - CEJU</t>
  </si>
  <si>
    <t>16.521.155/0001-03</t>
  </si>
  <si>
    <t>João Paulo Barros Beldi e 
Emerson Luiz de Castro</t>
  </si>
  <si>
    <t>CEAF E NINA</t>
  </si>
  <si>
    <t>Cooperação técnica entre os partícipes com vistas a promover ações conjuntas que viabilizem a implementação do projeto de conservação de águas Guardião dos Igarapés, criado pela Lei Municipal nº. 1.672, de 14 de outubro de 2014.</t>
  </si>
  <si>
    <t>Município de Igarapé</t>
  </si>
  <si>
    <t>18.715.474/0001-85</t>
  </si>
  <si>
    <t>José Carlos Gomes Dutra</t>
  </si>
  <si>
    <t>CAOMA e Coordenadoria Regional das Promotorias de Justiça do Meio Ambiente das Bacias dos Rios Velhas e Paraopeba-CRVP</t>
  </si>
  <si>
    <t>Município de Almenara</t>
  </si>
  <si>
    <t>18.349.894/0001-95</t>
  </si>
  <si>
    <t>Fabiany Ferraz Gil Figueiredo</t>
  </si>
  <si>
    <t xml:space="preserve">Cooperação técnica e operacional entre os partícipes para a implementação de projetos sociais no Estado de Minas Gerais, em especial o projeto Ministério Público Itinerante, objetivando fomentar a aproximação do Ministério Público com a sociedade e promover a cidadania, através de atividades de atendimento e formação, numa perspectiva de garantia de direitos e fomento à participação popular. </t>
  </si>
  <si>
    <t>Carolina de Oliveira Pimentel</t>
  </si>
  <si>
    <t>Conferido por Fernanda</t>
  </si>
  <si>
    <t>Cooperação técnica entre os partícipes visando à prestação de assistência jurídica para pessoas vulneráveis financeiramente e que figuram como parte nos inquéritos civis e nos procedimentos preparatórios em curso junto à 4ª Promotoria de Justiça de Ponte Nova, notadamente na área de meio ambiente.</t>
  </si>
  <si>
    <t>Sociedade Educacional Superior de Ponte Nova, entidade mantenedora da Faculdade Dinâmica do Vale do Piranga</t>
  </si>
  <si>
    <t>4ª Promotoria de Justiça de Ponte Nova</t>
  </si>
  <si>
    <t>Município de Campo Belo</t>
  </si>
  <si>
    <t>Richard Miranda Resende</t>
  </si>
  <si>
    <t>Município de São Geraldo do Baixio</t>
  </si>
  <si>
    <t>01.613.075/0001-00</t>
  </si>
  <si>
    <t>Marcos Vicente Mendes</t>
  </si>
  <si>
    <t>Centro Universitário da Fundação Educacional Guaxupé - UNIFEG</t>
  </si>
  <si>
    <t>20.773.214/0003-70</t>
  </si>
  <si>
    <t>Antônio Carlos Pereira</t>
  </si>
  <si>
    <t>Cooperação técnica, científica e operacional entre os partícipes, visando à cessão de vagas em cursos de capacitação realizados pelos partícipes e a elaboração conjunta de eventos destinados à formação e desenvolvimento de capacidades individuais, coletivas e sociais dos membros e servidores das instituições.</t>
  </si>
  <si>
    <t>Advocacia-Geral do Estado, com a interveniência do Centro de Estudos Celso Barbi Filho</t>
  </si>
  <si>
    <t>Onofre Alves Batista Júnior
Alberto Guimarães Andrade</t>
  </si>
  <si>
    <t xml:space="preserve">Mútua cooperação entre os partícipes, para o desenvolvimento de projetos e ações conjuntas, com a finalidade de garantir a observância do direito de crianças, adolescentes, idosos e pessoas com deficiência, incapazes de exprimir sua vontade, à convivência familiar, possibilitando-lhes maior tempo de permanência e interação com seus genitores descontínuos, irmãos, avós e outros familiares, de forma a preservar seus vínculos parentais. </t>
  </si>
  <si>
    <t>Universidade Federal de Minas Gerais, por meio da Faculdade de Filosofia e Ciências Humanas/FAFICH</t>
  </si>
  <si>
    <t>Orestes Diniz Neto</t>
  </si>
  <si>
    <t>Coordenadoria de Defesa do Direito de Família - CDDF</t>
  </si>
  <si>
    <t>Instituto Superior de Educação Ibituruna - ISEIB</t>
  </si>
  <si>
    <t>07.435.771/0001-50</t>
  </si>
  <si>
    <t>Valdir Henrique Valério</t>
  </si>
  <si>
    <t>Faculdade de Ciências Sociais Aplicadas de Belo Horizonte - FACISA BH</t>
  </si>
  <si>
    <t>73.581.118/0001-24</t>
  </si>
  <si>
    <t>Antonio Baião de Amorim</t>
  </si>
  <si>
    <t>Mútua cooperação entre os partícipes, para o desenvolvimento de projetos e ações conjuntas, com vistas à sensibilização e ao envolvimento da sociedade mineira, principalmente da comunidade acadêmica, no crescente comprometimento com a ética, a transparência, o controle social e a cidadania.</t>
  </si>
  <si>
    <t>Sociedade Mineira de Cultura, entidade mantenedora da Pontifícia Universidade Católica de Minas Gerais, PUC/MG</t>
  </si>
  <si>
    <t>17.178.195/0001-67</t>
  </si>
  <si>
    <t>Walmor Oliveira de Azevedo e Joaquim Giovani Mol Guimarães</t>
  </si>
  <si>
    <t>Faculdade de Tecnologia e Ciências -FTC</t>
  </si>
  <si>
    <t>04.670.333/0006-93</t>
  </si>
  <si>
    <t>Sérgio Souza Magalhães</t>
  </si>
  <si>
    <t xml:space="preserve">Mútua cooperação entre os partícipes, com vistas a permitir o acesso pela Coordenadoria Estadual de Combate aos Crimes Cibernéticos e pelo Programa Estadual de Proteção e Defesa do Consumidor à base de dados de denúncias do site RECLAME AQUI para que, através da apuração e do acompanhamento de delitos praticados por sites de comércio eletrônico, seja alcançada a correta e efetiva proteção ao consumidor. </t>
  </si>
  <si>
    <t>Obvio Brasil Software e Serviços Ltda</t>
  </si>
  <si>
    <t>13.114.403/0001-03</t>
  </si>
  <si>
    <t>Felipe Paniago Lopes e Edú Queiroz Neves Neto</t>
  </si>
  <si>
    <t>Coordenadoria Estadual de Combate aos Crimes Cibernéticos e Programa Estadual de Proteção e Defesa do Consumidor</t>
  </si>
  <si>
    <t>Sindec</t>
  </si>
  <si>
    <t>Implementação do Sistema Nacional de Informações de Defesa do Consumidor (Sindec) no Procon Municipal, compreendendo 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políticas públicas integradas para a defesa do consumidor.</t>
  </si>
  <si>
    <t>Município de São João Del Rei</t>
  </si>
  <si>
    <t>17.749.896/0001-09</t>
  </si>
  <si>
    <t>Helvécio Luiz Reis</t>
  </si>
  <si>
    <t>Implementação do Sistema Nacional de Informações de Defesa do Consumidor - SINDEC no Procon Municipal de Uberaba/MG, compreendendo a autorização de uso do software licenciado pela União ao Estado de Minas Gerais, a realização de cursos e treinamentos para sua aplicação, que possibilitem o registro, armazenamento e compartilhamento da base de dados municipal de demandas de consumo com as bases estadual e nacional, resultando, inclusive, na elaboração dos Cadastros Estadual e Nacional de Reclamações Fundamentadas, dentre outras ações que promovam políticas públicas integradas para a defesa do consumidor.</t>
  </si>
  <si>
    <t>Fundação Municipal de Proteção e Defesa do Consumidor PROCON Uberaba (MG)</t>
  </si>
  <si>
    <t>22.716.125/0001-55</t>
  </si>
  <si>
    <t>Morena Prais Alves Pinto Sivieri</t>
  </si>
  <si>
    <t>Cooperação mútua entre os partícipes na realização de perícias médicas diretas em membros e servidores do MPMG,  bem como em magistrados e servidores do TJMG, com vistas à adequada prestação dos serviços de saúde,  relacionadas à atuação funcional, aos respectivos usuários</t>
  </si>
  <si>
    <t>Tribunal de Justiça do Estado de Minas Gerais</t>
  </si>
  <si>
    <t>21.154.554/0001-13</t>
  </si>
  <si>
    <t>Luzia Divina de Paula Peixôto</t>
  </si>
  <si>
    <t>Setor Médico e SRH</t>
  </si>
  <si>
    <t>Município de Guanhães</t>
  </si>
  <si>
    <t>18.307.439/0001-27</t>
  </si>
  <si>
    <t xml:space="preserve">Geraldo José Pereira </t>
  </si>
  <si>
    <t>Mútua cooperação técnica entre os partícipes com o intuito de acompanhamento e apoio a projetos ambientais e  desenvolvimento de pesquisas acerca do meio ambiente na região da Comarca de Araguari.</t>
  </si>
  <si>
    <t>Universidade Federal de Uberlândia - UFU</t>
  </si>
  <si>
    <t>Elmiro Santos Resende</t>
  </si>
  <si>
    <t>Promotoria de Justiça de Defesa do Meio Ambiente da Comarca de Araguari
Central de Apoio Técnico - CEAT
Coordenadoria Regional das PJs das Bacias dos Rios Paranaíba e Baixo Rio Grande</t>
  </si>
  <si>
    <t>Implantação do Sistema Nacional de Informações de Defesa do Consumidor - SINDEC no Procon Municipal de Governador Valadares/MG, compreendendo a autorização de uso do software licenciado pela União ao Estado de Minas Gerais, a realização de cursos e treinamentos para sua aplicação, que possibilitem o registro, armazenamento e compartilhamento da base de dados municipal de demandas de consumo com as bases estadual e nacional, resultando, inclusive, na elaboração dos Cadastros Estadual e Nacional de Reclamações Fundamentadas, dentre outras ações que promovam políticas públicas integradas para a defesa do consumidor.</t>
  </si>
  <si>
    <t>Município de Governador Valadares</t>
  </si>
  <si>
    <t>20.622.890/0001-80</t>
  </si>
  <si>
    <t>Elisa Maria Costa</t>
  </si>
  <si>
    <t>Implantação do Sistema Nacional de Informações de Defesa do Consumidor - SINDEC no Procon Municipal de São Sebastião do Paraíso/MG, compreendendo a autorização de uso do software licenciado pela União ao Estado de Minas Gerais, a realização de cursos e treinamentos para sua aplicação, que possibilitem o registro, armazenamento e compartilhamento da base de dados municipal de demandas de consumo com as bases estadual e nacional, resultando, inclusive, na elaboração dos Cadastros Estadual e Nacional de Reclamações Fundamentadas, dentre outras ações que promovam políticas públicas integradas para a defesa do consumidor.</t>
  </si>
  <si>
    <t>Município de São Sebastião do Paraíso</t>
  </si>
  <si>
    <t>18.241.349/0001-80</t>
  </si>
  <si>
    <t xml:space="preserve">Remolo Aloise </t>
  </si>
  <si>
    <t>Eduardo</t>
  </si>
  <si>
    <t>PROCON ESTADUAL</t>
  </si>
  <si>
    <t>Faculdade de Ciências Humanas de Cruzeiro - FACIC</t>
  </si>
  <si>
    <t>07.747.668/0001-46</t>
  </si>
  <si>
    <t>Tarcisio Ezequiel Teixeira</t>
  </si>
  <si>
    <t>Iêda / Maria Amélia</t>
  </si>
  <si>
    <t>Faculdade de Ensino de Minas Gerais - FACEMG</t>
  </si>
  <si>
    <t>01.711.282/0034-66</t>
  </si>
  <si>
    <t>Magno Nascimento Veloso</t>
  </si>
  <si>
    <t>Fixação de critérios e normas de ação conjunta, por intermédio dos órgãos envolvidos, para a efetivação do combate aos crimes contra a ordem tributária.</t>
  </si>
  <si>
    <t>Estado de Minas Gerais, por intermédio da Secretaria de Estado de Fazenda e
Município de Belo Horizonte,  por intermédio da  Secretaria Municipal de Finanças</t>
  </si>
  <si>
    <t>18.715.615/0001-60 e 
18.715.383/0001-40</t>
  </si>
  <si>
    <t>Fernando Damata Pimentel e 
José Afonso Bicalho Beltrão da Silva;
Márcio Araújo de Lacerda, 
Rúsvel Beltrame Rocha e 
Pedro Meneguetti.</t>
  </si>
  <si>
    <t>Débora/ Finalizado por Max</t>
  </si>
  <si>
    <t>Município de Engenheiro Caldas</t>
  </si>
  <si>
    <t>18.080.655/0001-82</t>
  </si>
  <si>
    <t>Juarez Contim Júnior</t>
  </si>
  <si>
    <t xml:space="preserve"> Pati/Ieda</t>
  </si>
  <si>
    <t xml:space="preserve"> NA</t>
  </si>
  <si>
    <t>Implementação do Sistema Nacional de Informações de Defesa do Consumidor - SINDEC no Procon Municipal de Três Pontas/MG, compreendendo a autorização de uso do software licenciado pela União ao Estado de Minas Gerais, a realização de cursos e treinamentos para sua aplicação, que possibilitem o registro, armazenamento e compartilhamento da base municipal de dados de demandas de consumo com as bases estadual e nacional, resultando, inclusive, na elaboração dos Cadastros Estadual e Nacional de Reclamações Fundamentadas, dentre outras ações que promovam políticas públicas integradas para a defesa do consumidor.</t>
  </si>
  <si>
    <t>Município de Três Pontas</t>
  </si>
  <si>
    <t>18.245.167/0001-88</t>
  </si>
  <si>
    <t>Paulo Luis Rabello</t>
  </si>
  <si>
    <t>A cooperação mútua entre os partícipes na realização de perícias e elaboração de laudos técnicos envolvendo normas de saúde no trabalho, visando à promoção de medidas para a adequada prestação de ações e serviços na área de cardiologia e psiquiatria, no âmbito, das instituições signatárias deste instrumento.</t>
  </si>
  <si>
    <t>ALMG - Assembleia Legislativa do Estado de Minas Gerais</t>
  </si>
  <si>
    <t>17.516.113/0001-47</t>
  </si>
  <si>
    <t xml:space="preserve">Deputado Adalclever Ribeiro Lopes
Deputado Ulysses Gomes de Oliveira
</t>
  </si>
  <si>
    <t>Conferido por Max</t>
  </si>
  <si>
    <t>Fundação Getúlio Vargas - FGV DIREITO RIO</t>
  </si>
  <si>
    <t>33.641.663/0001-44</t>
  </si>
  <si>
    <t>Thiago Bottino do Amaral</t>
  </si>
  <si>
    <t>Centro Universitário Salesiano de São Paulo - UNISAL - Unidade de Ensino Lorena</t>
  </si>
  <si>
    <t>60.463.072/0005-20</t>
  </si>
  <si>
    <t>Padre Ronaldo Zacharias</t>
  </si>
  <si>
    <t>Estabelecer condições de cooperação técnica e operacional para utilização, pela PROCURADORIA, do Sistema de Administração da Receita Estadual - SIARE, mantido pela SEF/MG, a fim de possibilitar o processamento de títulos para cobrança de inscrições em Concursos Públicos, realizados no âmbito da PROCURADORIA, por intermédio do Documento de Arrecadação Estadual – DAE.</t>
  </si>
  <si>
    <t>Estado de Minas Gerais, por intermédio da Secretaria de Estado de Fazenda</t>
  </si>
  <si>
    <t>16.907.746/0001-13</t>
  </si>
  <si>
    <t>José Afonso Bicalho Beltrão da Silva</t>
  </si>
  <si>
    <t>PGJAA
CEAF</t>
  </si>
  <si>
    <t>Município de Cláudio</t>
  </si>
  <si>
    <t>18.308.775/0001-94</t>
  </si>
  <si>
    <t>José Rodrigues Barroso de Araújo</t>
  </si>
  <si>
    <t>1.1 Formalização da situação jurídica do PATROCINADOR do Plano de Benefícios PREVPLAN, sob a administração da PREVCOM/MG. 1.2 O Plano de Benefícios PREVPLAN, plano de benefícios previdenciários complementares, destina-se aos servidores titulares de cargos efetivos ou aos membros da magistratura, do Ministério Público e da Defensoria Pública, bem como os Conselheiros do Tribunal de Contas vinculados ao PATROCINADOR, nos termos do parágrafo único do art. 1º da Lei Complementar nº 132, de 7 de janeiro de 2014. 1.2.1 O Plano de Benefícios PREVPLAN adota a modalidade de contribuição definida.</t>
  </si>
  <si>
    <t>Fundação de Previdência Complementar do Estado de Minas Gerais - PREVCOM/MG</t>
  </si>
  <si>
    <t>21.275.737/0001-97</t>
  </si>
  <si>
    <t>Maria Ester Veras Nascimento</t>
  </si>
  <si>
    <t xml:space="preserve">Cooperação técnica e operacional entre os partícipes para a execução das ações do projeto Ministério Público Itinerante e CEJUSC Itinerante. </t>
  </si>
  <si>
    <t>Luzia Divina de Paula Peixôto
Saulo Versiani Penna</t>
  </si>
  <si>
    <t>O intercâmbio técnico e científico para a promoção de ações que possibilitem a organização de cursos técnicos e de capacitação dos profissionais de contabilidade que atuam junto às entidades do Terceiro Setor, visando à melhoria das informações contábeis prestadas, bem como o compartilhamento de informações e troca de experiências.</t>
  </si>
  <si>
    <t>Conselho Regional de Contabilidade de Minas Gerais</t>
  </si>
  <si>
    <t>17.188.574/0001-38</t>
  </si>
  <si>
    <t>Rogério Marques Noé</t>
  </si>
  <si>
    <t>CAO-TS - Coordenadoria de Apoio Operacional do Terceiro Setor</t>
  </si>
  <si>
    <t>Cooperação técnica entre os partícipes com o intuito de acompanhamento e apoio a projetos ambientais e desenvolvimento de pesquisas acerca do meio ambiente na região do Triângulo Mineiro e Alto Paranaíba.</t>
  </si>
  <si>
    <t xml:space="preserve">Universidade do Triângulo Mineiro - UFTM
Instituto Federal de Educação, Ciência e Tecnologia do Triângulo Mineiro - IFTM
Polícia Militar do Estado de Minas Gerais - PMMG
</t>
  </si>
  <si>
    <t>25.347.484/0001-61
10.695.891/0001-00
16.695.025/0001-97</t>
  </si>
  <si>
    <t>Ana Lúcia de Assis Simões e Luiz Fernando Resende dos Santos Anjo
Roberto Gil Rodrigues Almeida
Coronel PM Marco Antônio Badaró Bianchini</t>
  </si>
  <si>
    <t>Finalizador por Max</t>
  </si>
  <si>
    <t>Coordenadoria Regional das Promotorias de Justiça do Meio Ambiente das Bacias  dos Rios Paranaíba e Baixo Rio Grande
Central de Apoio Técnico - CEAT</t>
  </si>
  <si>
    <t>21.809.340/0001-38</t>
  </si>
  <si>
    <t>Gilson de Melo Rocha</t>
  </si>
  <si>
    <t>A cooperação técnica entre os partícipes e a promoção de ações que visam à prevenção, à coibição e à repreensão de condutas efetivas ou potencialmente degradadoras do meio ambiente afetas as áreas de abrangência da Bacia do Rio Grande, a fim de promover a sua preservação, conservação e recuperação.</t>
  </si>
  <si>
    <t>Associação Regional de Proteção Ambiental da Bacia do Rio Grande - ARPA-Rio Grande</t>
  </si>
  <si>
    <t>17.067.402/0001-06</t>
  </si>
  <si>
    <t>Maria Auxiliadora Miguel Jacob</t>
  </si>
  <si>
    <t>CRRG - Coordenadoria Regional das Promotorias de Justiça do Meio Ambiente do Rio Grande
CEAT - Central de Apoio Técnico</t>
  </si>
  <si>
    <t>Cooperação técnica entre os partícipes com vistas a promover ações conjuntas que possibilitem contribuir, de forma efetiva, para o fortalecimento da atuação do Ministério Público Mineiro na tutela do meio ambiente, bem como para o aprimoramento da gestão dos projetos contemplados por meio de medidas compensatórias ambientais, garantindo maior segurança jurídica e transparência na escolha dos parceiros institucionais e melhor acompanhamento dos resultados alcançados com a sua execução.</t>
  </si>
  <si>
    <t xml:space="preserve">Centro Mineiro de Alianças Intersetoriais - CEMAIS </t>
  </si>
  <si>
    <t>08.415.255/0001-27</t>
  </si>
  <si>
    <t>Diretora Presidente Marcela Giovanna Nascimento de Souza</t>
  </si>
  <si>
    <t>Aline - Finalizado por Max</t>
  </si>
  <si>
    <t>CAOMA e NUCAM</t>
  </si>
  <si>
    <t>Outros instrumentos</t>
  </si>
  <si>
    <t>Termo de adesão ao Acordo de Cooperação celebrado entre o Ministério do Trabalho e Previdência Social – MTPS, o Instituto Nacional de Seguro Social – INSS, e o Conselho Nacional do Ministério Público – CNMP, celebrado em 10 de maio de 2016, publicado no Diário Oficial da União n° 90, de  12/05/2016, Seção 3, pág. 129, visando ao acesso aos dados constantes de cadastros geridos pelo MTPS e pelo INSS, pelos órgãos do Ministério Público brasileiro.</t>
  </si>
  <si>
    <t xml:space="preserve">Conselho Nacional do Ministério Público - CNMP
Instituto Nacional do Seguro Social - INSS
Ministério do Trabalho e Previdência Social - MTPS
</t>
  </si>
  <si>
    <t xml:space="preserve">11.439.520/0001-11
29.979.036/0001-40
00.394.528/0001-92
</t>
  </si>
  <si>
    <t>Rodrigo Janot Monteiro de Barros
Elisete Berchiol da Silva Iwai
Miguel Soldatelli Rosseto</t>
  </si>
  <si>
    <t>GSI - Gabinete de Segurança Institucional</t>
  </si>
  <si>
    <t>19.16.3897.0031921/2020-08</t>
  </si>
  <si>
    <t>Promoção da cooperação técnica entre os partícipes, com vistas à produção de informe técnico acerca de manejo de cães e gatos em área urbana, nos termos da Lei estadual n° 21.970/2016.</t>
  </si>
  <si>
    <t>Sociedade Mundial de Proteção Animal-WAP BRASIL</t>
  </si>
  <si>
    <t>01.004.691/0001-64</t>
  </si>
  <si>
    <t>Rosangela Ribeiro Gebara</t>
  </si>
  <si>
    <t>GEDEF</t>
  </si>
  <si>
    <t>Sindicato Intermunicipal das Indústrias de Calçados de Nova Serrana - Sindinova</t>
  </si>
  <si>
    <t>64.476.781/0001-78</t>
  </si>
  <si>
    <t>Pedro Gomes da Silva</t>
  </si>
  <si>
    <t>19.16.2256.0012149/2019-41</t>
  </si>
  <si>
    <t>Disponibilização de jovens aprendizes</t>
  </si>
  <si>
    <t>Estabelecer condições de cooperação mútua para disponibilização de jovens aprendizes, a fim de aperfeiçoar a prestação do serviço público e assim contribuir para o bem-estar social e também promover o desenvolvimento dos jovens.</t>
  </si>
  <si>
    <t>Instituição Cristã de Assistência Social de Uberlândia  – ICASU Uberlândia</t>
  </si>
  <si>
    <t>25.642.455/0001-31</t>
  </si>
  <si>
    <t>Antônio Naves de Oliveira</t>
  </si>
  <si>
    <t>Promotorias de Justiça da Comarca de Uberlândia</t>
  </si>
  <si>
    <t>Diversos jovens aprendizes</t>
  </si>
  <si>
    <t>Município de Jequeri</t>
  </si>
  <si>
    <t>18.316.166/0001-87</t>
  </si>
  <si>
    <t>Adilson Lopss Silva</t>
  </si>
  <si>
    <t>Instituto Politécnico de Ensino Ltda.</t>
  </si>
  <si>
    <t>03.387.092/0001-00</t>
  </si>
  <si>
    <t>Eduardo Galassi Cunha</t>
  </si>
  <si>
    <t>Ieda-Pati</t>
  </si>
  <si>
    <t>Secretaria de Estado de Fazenda - SEF-MG</t>
  </si>
  <si>
    <t>Paulo de Souza Duarte</t>
  </si>
  <si>
    <t>Utilização, exclusivamente para fins institucionais, pelo MPMG, do Banco de Dados Eletrônico de Registro de Imóveis do CORI-MG, possibilitando-se, deste modo, a pesquisa concentrada de bens imóveis nos Cartórios de Registro de Imóveis de Minas Gerais associados ao CORI-MG, bem como a visualização de matrículas on-line, e a solicitação de certidões eletrônicas das matrículas pesquisadas.</t>
  </si>
  <si>
    <t>Colégio Registral Imobiliário de Minas Gerais - CORI-MG</t>
  </si>
  <si>
    <t>20.754.964/0001-32</t>
  </si>
  <si>
    <t>Fernando Pereira Nascimento e Francisco José Rezende dos Santos</t>
  </si>
  <si>
    <t>A cooperação técnica e operacional entre os partícipes, com vistas a apoiar a estratégia da qualificação da atuação constitucional do Ministério Público, com atribuições na Defesa da Saúde, no âmbito da Região Ampliada de Saúde Sudeste, por meio da produção de indicadores, análises e avaliação comparativa das políticas de saúde e seus resultados para a sociedade.</t>
  </si>
  <si>
    <t>Universidade Federal de Juiz de Fora</t>
  </si>
  <si>
    <t>21.195.755/0001-69</t>
  </si>
  <si>
    <t>Marcus Vinícius David</t>
  </si>
  <si>
    <t>CAOSAUDE/Pati Fernandes</t>
  </si>
  <si>
    <t>CAOSAUDE e CRDS-SUDESTE</t>
  </si>
  <si>
    <t>Mútua cooperação entre os partícipes, para o desenvolvimento de projetos e ações conjuntas, com a finalidade de garantir a observância do direito de crianças, adolescentes, idosos e pessoas com deficiência, incapazes de exprimir sua vontade, à convivência familiar, possibilitando-lhes maior tempo de permanência e interação com seus genitores descontínuos, irmãos, avós e outros familiares, de forma a preservar seus vínculos parentais.</t>
  </si>
  <si>
    <t>Fundação Mineira de Educação e Cultura - FUMEC</t>
  </si>
  <si>
    <t>17.253.253/0001-70</t>
  </si>
  <si>
    <t>Fernando de Melo Nogueira</t>
  </si>
  <si>
    <t>CDDF - Coordenadoria de Defesa e Direito da Família</t>
  </si>
  <si>
    <t>Implementação do Sistema Nacional de Informações de Defesa do Consumidor - SINDEC no Procon Municipal de Lavras/MG, compreendendo a autorização de uso do software licenciado pela União ao Estado de Minas Gerais, a realização de cursos e treinamentos para sua aplicação, que possibilitem o registro, armazenamento e compartilhamento da base municipal de dados de demandas de consumo com as bases estadual e nacional, resultando, inclusive, na elaboração dos Cadastros Estadual e Nacional de Reclamações Fundamentadas, dentre outras ações que promovam políticas públicas integradas para a defesa do consumidor.</t>
  </si>
  <si>
    <t>Município de Lavras</t>
  </si>
  <si>
    <t>18.244.376/0001-07</t>
  </si>
  <si>
    <t>José Cherem</t>
  </si>
  <si>
    <t>Procon-MG/Pati Fernandes</t>
  </si>
  <si>
    <t>Implementação do Sistema Nacional de Informações de Defesa do Consumidor - SINDEC no Procon Municipal de Ituiutaba/MG, compreendendo a autorização de uso do software licenciado pela União ao Estado de Minas Gerais, a realização de cursos e treinamentos para sua aplicação, que possibilitem o registro, armazenamento e compartilhamento da base municipal de dados de demandas de consumo com as bases estadual e nacional, resultando, inclusive, na elaboração dos Cadastros Estadual e Nacional de Reclamações Fundamentadas, dentre outras ações que promovam políticas públicas integradas para a defesa do consumidor.</t>
  </si>
  <si>
    <t>Município de Ituiutaba</t>
  </si>
  <si>
    <t>18.457.218/0001-35</t>
  </si>
  <si>
    <t xml:space="preserve">Fued José Dib </t>
  </si>
  <si>
    <t>Procon-MG (Jacinta) / Marcela</t>
  </si>
  <si>
    <t>Procon/MG, representado pelo seu coordenador, Dr. Amauri Atimos da Matta</t>
  </si>
  <si>
    <t>Município de Abaeté</t>
  </si>
  <si>
    <t>18.296.632/0001-00</t>
  </si>
  <si>
    <t>Armando Greco Filho</t>
  </si>
  <si>
    <t>Centro Universitário Unihorizontes</t>
  </si>
  <si>
    <t>03.516.376/0001-41</t>
  </si>
  <si>
    <t>Hideraldo Freire Fonseca</t>
  </si>
  <si>
    <t>Sociedade Técnica Educacional da Lapa S/A</t>
  </si>
  <si>
    <t>02.558.975/0001-65</t>
  </si>
  <si>
    <t>Francisco Carlos Sardo</t>
  </si>
  <si>
    <t>19.16.2154.0016123/2019-03</t>
  </si>
  <si>
    <t>Associação Regional de Proteção Ambiental - ARPA 2</t>
  </si>
  <si>
    <t>José Fernandes de Paula</t>
  </si>
  <si>
    <t>Município de Itabira</t>
  </si>
  <si>
    <t>18.299.446/0001-24</t>
  </si>
  <si>
    <t>Ronaldo Lage Magalhães</t>
  </si>
  <si>
    <t>19.16.3897.0029075/2020-26</t>
  </si>
  <si>
    <t xml:space="preserve">Estabelecer condições de cooperação mútua para cessão de servidor público municipal, com ônus para o Município, para prestar serviços na Promotoria de Justiça da Comarca de Bocaiúva, a fim de aperfeiçoar a prestação do serviço público e assim contribuir para a proteção da coletividade e do bem-estar social. </t>
  </si>
  <si>
    <t>Município de Guaraciama</t>
  </si>
  <si>
    <t>01.612.549/0001/08</t>
  </si>
  <si>
    <t>Azemar Cardoso de Oliveira</t>
  </si>
  <si>
    <t>02.03.01.04.122.002.2017.3.1.90.11</t>
  </si>
  <si>
    <t>PJ Bocaiúva</t>
  </si>
  <si>
    <t>Bruna Ramony Rocha da Cruz</t>
  </si>
  <si>
    <t>MG-17.540.096</t>
  </si>
  <si>
    <t>110.567.026-05</t>
  </si>
  <si>
    <t>Instituto Federal de Educação, Ciência e Tecnologia de Minas Gerais- Campus Sabará</t>
  </si>
  <si>
    <t>10.626.896/0001-72</t>
  </si>
  <si>
    <t>Wanderci Alves Bittencourt</t>
  </si>
  <si>
    <t>Município de Ouro Preto</t>
  </si>
  <si>
    <t>Júlio Ernesto de Grammont Machado de Araujo</t>
  </si>
  <si>
    <t>19.16.3897.0031298/2020-48</t>
  </si>
  <si>
    <t xml:space="preserve">Estabelecer condições de cooperação mútua para cessão de servidor público municipal para prestar serviços na Promotoria de Justiça de Santo Antônio do Monte, com ônus para o Município, a fim de aperfeiçoar a prestação do serviço público e assim contribuir para a proteção da coletividade e do bem-estar social. </t>
  </si>
  <si>
    <t xml:space="preserve">Município de Santo Antônio do Monte </t>
  </si>
  <si>
    <t>16.870.974/0001-66</t>
  </si>
  <si>
    <t xml:space="preserve">Edmilson Aparecido da Costa </t>
  </si>
  <si>
    <t xml:space="preserve">Crsitiane Costa </t>
  </si>
  <si>
    <t>M-5.035.359</t>
  </si>
  <si>
    <t>667.271.116-34</t>
  </si>
  <si>
    <t>Implantação do Sistema Nacional de Informações de Defesa do Consumidor (SINDEC) no Procon Municipal, compreendendo 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políticas públicas integradas para a defesa do consumidor.</t>
  </si>
  <si>
    <t>Município de Cristais</t>
  </si>
  <si>
    <t>17.888.082/0001-55</t>
  </si>
  <si>
    <t>Djalma Francisco Carvalho</t>
  </si>
  <si>
    <t xml:space="preserve">Procon-MG / Eduardo </t>
  </si>
  <si>
    <t>Município de Conselheiro Lafaiete</t>
  </si>
  <si>
    <t>19.718.360/0001-51</t>
  </si>
  <si>
    <t>Mário Marcus Leão Dutra</t>
  </si>
  <si>
    <t>Procon-MG / Laura</t>
  </si>
  <si>
    <t>Município de São Gonçalo do Rio Abaixo</t>
  </si>
  <si>
    <t>24.380.651/0001-12</t>
  </si>
  <si>
    <t>Antônio Carlos de Noronha Bicalho</t>
  </si>
  <si>
    <t>Universidade São Francisco - USF</t>
  </si>
  <si>
    <t>33.495.870/0001-38</t>
  </si>
  <si>
    <t>Joel Alves de Sousa Júnior</t>
  </si>
  <si>
    <t>19.16.3897.0029080/2020-85</t>
  </si>
  <si>
    <t>Estabelecer condições de cooperação mútua visando à cessão de servidor público municipal, com ônus para a Câmara Municipal, para prestar serviços na Promotoria de Justiça de Igarapé, a fim de aperfeiçoar a prestação do serviço público e assim contribuir para a proteção da coletividade e do bem-estar social.</t>
  </si>
  <si>
    <t>Câmara Municipal de São Joaquim de Bicas</t>
  </si>
  <si>
    <t>02.563.728/0001-57</t>
  </si>
  <si>
    <t>Fábio Cândido Correa</t>
  </si>
  <si>
    <t xml:space="preserve">3.1.90.11.00 </t>
  </si>
  <si>
    <t>Ficha 05</t>
  </si>
  <si>
    <t>PJ Igarapé</t>
  </si>
  <si>
    <t xml:space="preserve">Flávia da Silva Borges  Romão </t>
  </si>
  <si>
    <t>MG-16.397.422</t>
  </si>
  <si>
    <t>071.439.506-45</t>
  </si>
  <si>
    <t>Município de Matipó</t>
  </si>
  <si>
    <t>18.385.104/0001-27</t>
  </si>
  <si>
    <t>Valter Mageste de Ornelas</t>
  </si>
  <si>
    <t>Ieda -Pati</t>
  </si>
  <si>
    <t>Faculdade  Verde Norte-FAVENORTE</t>
  </si>
  <si>
    <t>04.124.091/0001-28</t>
  </si>
  <si>
    <t>Oscar Lisandro Teixeira</t>
  </si>
  <si>
    <t>Ieda- Pati</t>
  </si>
  <si>
    <t>Fundação Educacional Dom André Arcoverde-FAA</t>
  </si>
  <si>
    <t>32.354.011/0001-66</t>
  </si>
  <si>
    <t>José Rogério Moura de Almeida Filho</t>
  </si>
  <si>
    <t>19.16.3897.0017293/2020-77</t>
  </si>
  <si>
    <t xml:space="preserve">Estabelecer condições de cooperação mútua para cessão de servidor público municipal, com ônus para o Município, para prestar serviços na Promotoria de Justiça da Comarca de Aiuruoca, a fim de aperfeiçoar a prestação do serviço público e assim contribuir para a proteção da coletividade e do bem-estar social. </t>
  </si>
  <si>
    <t>Município de Aiuruoca</t>
  </si>
  <si>
    <t>18.008.896/0001-10</t>
  </si>
  <si>
    <t>Paulo Roberto Senador</t>
  </si>
  <si>
    <t>02-02.061-02.061.002</t>
  </si>
  <si>
    <t>Promotoria de Justiça da Comarca de Aiuruoca</t>
  </si>
  <si>
    <t>Edimara Aparecida da Silva</t>
  </si>
  <si>
    <t>MG-12.209.651</t>
  </si>
  <si>
    <t>051.417.126-05</t>
  </si>
  <si>
    <t>19.16.3897.0029094/2020-95</t>
  </si>
  <si>
    <t xml:space="preserve">Estabelecer condições de cooperação mútua visando à cessão de servidor público municipal, com ônus para o Município, para prestar serviços nas Promotorias de Justiça da Comarca de Araguari, a fim de aperfeiçoar a prestação do serviço público e assim contribuir para a proteção da coletividade e do bem-estar social. </t>
  </si>
  <si>
    <t xml:space="preserve">Município de Araguari </t>
  </si>
  <si>
    <t>Marcos Coelho de Carvalho</t>
  </si>
  <si>
    <t xml:space="preserve">Eduardo </t>
  </si>
  <si>
    <t>Promotoria de Justiça da Comarca de Araguari</t>
  </si>
  <si>
    <t>Mário Augusto de Freitas</t>
  </si>
  <si>
    <t>M-6.174.950</t>
  </si>
  <si>
    <t>951.267.246-49</t>
  </si>
  <si>
    <t>19.16.3897.0029098/2020-84</t>
  </si>
  <si>
    <t xml:space="preserve">Estabelecer condições de cooperação mútua para cessão de servidor público municipal para prestar serviços na Promotoria de Justiça de Formiga, com ônus para o Município, a fim de aperfeiçoar a prestação do serviço público e assim contribuir para a proteção da coletividade e do bem-estar social. </t>
  </si>
  <si>
    <t>16.784.720/0201-25</t>
  </si>
  <si>
    <t>Eugênio Vilela Júnior</t>
  </si>
  <si>
    <t>4ª Promotoria de Justiça da Comarca de Formiga</t>
  </si>
  <si>
    <t>Stéfany Maria Teixeira Costa Silva</t>
  </si>
  <si>
    <t>MG 16.394.980</t>
  </si>
  <si>
    <t>097.586.716-42</t>
  </si>
  <si>
    <t>Câmara Municipal do Prata</t>
  </si>
  <si>
    <t>22.236.517/0001-17</t>
  </si>
  <si>
    <t>João Batista Alves Silva</t>
  </si>
  <si>
    <t>Iêda / Adriana</t>
  </si>
  <si>
    <t>Município de Patos de Minas</t>
  </si>
  <si>
    <t>18.602.011/0001-07</t>
  </si>
  <si>
    <t>José Eustáquio Rodrigues Alves</t>
  </si>
  <si>
    <t>Associação Catalana de Educação</t>
  </si>
  <si>
    <t>01.067.420/0001-58</t>
  </si>
  <si>
    <t>Paulo Antônio de Azevedo Lima</t>
  </si>
  <si>
    <t>Pati-Ieda</t>
  </si>
  <si>
    <t>Município de Santo Antônio do Monte</t>
  </si>
  <si>
    <t>Edmilson Aparecido da Costa</t>
  </si>
  <si>
    <t>Pati -Ieda</t>
  </si>
  <si>
    <t>Município de João Pinheiro</t>
  </si>
  <si>
    <t>16.930.299/0001-13</t>
  </si>
  <si>
    <t>Edmnar Xavier Maciel</t>
  </si>
  <si>
    <t>19.16.3897.0029108/2020-08</t>
  </si>
  <si>
    <t>Cooperação mútua para cessão de servidor(a) público(a) municipal para prestar serviços na Promotoria de Justiça da Comarca de Andradas, com ônus para o Município, a fim de aperfeiçoar a prestação do serviço público e assim contribuir para a proteção da coletividade e do bem-estar social.</t>
  </si>
  <si>
    <t>PJ de Andradas</t>
  </si>
  <si>
    <t>Ana Amélia Lucatelli</t>
  </si>
  <si>
    <t>MG- 18.598.883</t>
  </si>
  <si>
    <t>025.268.626-80</t>
  </si>
  <si>
    <t>19.16.2256.0014578/2019-30</t>
  </si>
  <si>
    <t>Estabelecer condições de cooperação mútua visando à cessão de servidor público municipal, com ônus para o Município, para prestar serviços na Promotoria de Justiça da Comarca de Rio Novo, a fim de aperfeiçoar a prestação do serviço público e assim contribuir para a proteção da coletividade e do bem-estar social.</t>
  </si>
  <si>
    <t>Município de Goianá</t>
  </si>
  <si>
    <t>01.611.137/0001-45</t>
  </si>
  <si>
    <t xml:space="preserve">Estevam de Assis Barreiros </t>
  </si>
  <si>
    <t xml:space="preserve">EDUARDO </t>
  </si>
  <si>
    <t xml:space="preserve">PJ de Rio Novo </t>
  </si>
  <si>
    <t xml:space="preserve">Carlos Alexandre Souza de Aquino </t>
  </si>
  <si>
    <t>MG-11.474.029</t>
  </si>
  <si>
    <t>013.649.426-90</t>
  </si>
  <si>
    <t>Estabelecer ações conjuntas para a elaboração e implementação de estudos científicos, metodologias, projetos, publicações, diagnósticos e serviços direcionados ao desenvolvimento e aprimoramento do MPMG, especialmente das áreas de atuação no controle externo da atividade policial, na defesa dos direitos humanos e na tutela coletiva da segurança pública, cujos objetivos e ações estão relacionadas ao trabalho do Núcleo de Estudos em Segurança Pública da FJP, doravante denominado NESP.</t>
  </si>
  <si>
    <t>Fundação João Pinheiro</t>
  </si>
  <si>
    <t>20.971.057/0001-45</t>
  </si>
  <si>
    <t>CAODH - Centro de Apoio Operacional das Promotorias de Justiça de Defesa dos Direitos Humanos, Apoio Comunitário e Controle Externo da Atividade Policial
COPLI - Coordenadoria de Planejamento Institucional</t>
  </si>
  <si>
    <t>19.16.2256.0002776/2019-39</t>
  </si>
  <si>
    <t>Estabelecer condições de cooperação mútua para cessão de servidor público municipal, com ônus para o Município, para prestar serviços na Promotoria de Justiça da Comarca de Vazante, a fim de aperfeiçoar a prestação do serviço público e assim contribuir para a proteção da coletividade e do bem-estar social.</t>
  </si>
  <si>
    <t>Município de Vazante</t>
  </si>
  <si>
    <t>18.278.069/0001-47</t>
  </si>
  <si>
    <t>Jacques Soares Guimarães</t>
  </si>
  <si>
    <t>PJ Vazante</t>
  </si>
  <si>
    <t>Núbia de Castro Caixeta</t>
  </si>
  <si>
    <t>MG-5.480.905</t>
  </si>
  <si>
    <t>693.187.606-63</t>
  </si>
  <si>
    <t xml:space="preserve">Mútua cooperação entre os partícipes, para o desenvolvimento do Projeto Fortalecimento da Rede de Defesa e Promoção dos Direitos dos Idosos de Minas Gerais com a criação do Centro Dia  e do Centro de Convivência, ambos em Belo Horizonte, e a implantação e qualificação dos Conselhos Municipais do Idoso nos municípios de Minas Gerais. </t>
  </si>
  <si>
    <t>Rede Cidadã e Conselho Central de Belo Horizonte da Sociedade de São Vicente de Paulo-CCBH/SSVP</t>
  </si>
  <si>
    <t>05.461.315/0001-50 e 17.492.398/0001-23</t>
  </si>
  <si>
    <t>Jonacir Dadalto e Walmiki Dolabella Bicalho</t>
  </si>
  <si>
    <t>Coordenadoria Estadual de Defesa do Direito de Família, das Pessoas com Deficiência e dos Idosos – CFDI</t>
  </si>
  <si>
    <t>Termo de adesão ao Acordo de Cooperação Técnica nº 15/2016, celebrado entre o Conselho Nacional do Ministério Público (CNMP) e o Tribunal Regional Federal da 4ª Região, visando à cessão do direito de uso de software SEI - Sistema Eletrônico de Informação, para o trâmite virtual dos processos administrativos.</t>
  </si>
  <si>
    <t>Conselho Nacional do Ministério Público - CNMP
Tribunal Regional Federal da 4ª Região - TRF4</t>
  </si>
  <si>
    <t>11.439.520/0001-11
92.518.737/0001-19</t>
  </si>
  <si>
    <t>Rodrigo Janot Monteiro de Barros
Luiz Fernando Wowk Penteado</t>
  </si>
  <si>
    <t xml:space="preserve">Diretora-Geral - DG
Superintendência de Tecnologia da Informação - STI
</t>
  </si>
  <si>
    <t>Centro Universitário do Planalto de Araxá - Uniaraxá</t>
  </si>
  <si>
    <t>17.806.696/0001-40</t>
  </si>
  <si>
    <t>José Oscar de Melo</t>
  </si>
  <si>
    <t xml:space="preserve">Universidade de Franca </t>
  </si>
  <si>
    <t>46.722831/0001-78</t>
  </si>
  <si>
    <t xml:space="preserve">Arnaldo Nicolella Filho </t>
  </si>
  <si>
    <t>Instituto Santo Tomás de Aquino</t>
  </si>
  <si>
    <t>19.358.632/0002-30</t>
  </si>
  <si>
    <t>Jacir de Freitas Faria</t>
  </si>
  <si>
    <t>Instituto Luterano de Ensino Superior de Itumbiara - ILES/ULBRA</t>
  </si>
  <si>
    <t>88.332.580/0028-85</t>
  </si>
  <si>
    <t>Jeferson Andre Samuelsson</t>
  </si>
  <si>
    <t>Centro Universitário do Cerrado - UNICERP</t>
  </si>
  <si>
    <t>17.839.812/0001-28</t>
  </si>
  <si>
    <t>Humberto Pedro Casagrande</t>
  </si>
  <si>
    <t>Memorando de Entendimento para detecção, comprovação e prevenção de fraude e corrupção.</t>
  </si>
  <si>
    <t>Grupo Banco Mundial / Vice-Presidência de Integridade</t>
  </si>
  <si>
    <t>Leonardo McCarthy</t>
  </si>
  <si>
    <t>Dr. Denilson Feitoza Pacheco Assessor Especial do PGJ</t>
  </si>
  <si>
    <t>Cooperação técnica e operacional entre os partícipes para a utilização imediata do sistema de permutas, desenvolvido pelo SINDSEMP-MG e uma futura integração entre os sistemas de recursos humanos institucionais e o sistema de permutas do SINDSEMP-MG, para subsidiar a adequação das lotações dos servidores do MPMG, permitindo-se a otimização dos recursos humanos da instituição e a adaptação às suas necessidades internas.</t>
  </si>
  <si>
    <t>Sindicato dos Servidores do Ministério Público de Minas Gerais - SINDSEMP-MG</t>
  </si>
  <si>
    <t>07.669.367/0001-41</t>
  </si>
  <si>
    <t>Eduardo de Souza Maia</t>
  </si>
  <si>
    <t>Superintendência de Recursos Humanos e Superintendência de Tecnologia da Informação</t>
  </si>
  <si>
    <t>19.16.3897.0029115/2020-13</t>
  </si>
  <si>
    <t xml:space="preserve">Estabelecer condições de cooperação mútua para cessão de servidor público municipal para prestar serviços na Promotoria de Justiça da Comarca de Medina, com ônus para o Município, a fim de aperfeiçoar a prestação do serviço público e assim contribuir para a proteção da coletividade e do bem-estar social. </t>
  </si>
  <si>
    <t>Município de Medina</t>
  </si>
  <si>
    <t>18.414.607/0001-83</t>
  </si>
  <si>
    <t>Evaldo Lúcio Peixoto Sena</t>
  </si>
  <si>
    <t xml:space="preserve">Não </t>
  </si>
  <si>
    <t>0203.0206100102.010 33304100000</t>
  </si>
  <si>
    <t xml:space="preserve">Fialho </t>
  </si>
  <si>
    <t xml:space="preserve"> Promotoria de Justiça da Comarca de Medina</t>
  </si>
  <si>
    <t>Julianna Pereira Matos</t>
  </si>
  <si>
    <t>MG - 16.839.138</t>
  </si>
  <si>
    <t>095.960.176-75</t>
  </si>
  <si>
    <t>Faculdade de Ciências Sociais Aplicadas de Extrema-FAEX</t>
  </si>
  <si>
    <t>03.769.327/0001-10</t>
  </si>
  <si>
    <t>Terezinha Aparecida Monteiro Onisto</t>
  </si>
  <si>
    <t xml:space="preserve"> Ieda-Pati</t>
  </si>
  <si>
    <t>Fundação Carmelita Mário Palmério- FUCAMP</t>
  </si>
  <si>
    <t>02.345.421/0001-80</t>
  </si>
  <si>
    <t>Guilherme Marcos Ghelli</t>
  </si>
  <si>
    <t>Município de João Pinheiro, por intermédio de sua Câmara Municipal</t>
  </si>
  <si>
    <t>20.582.573/0001-88</t>
  </si>
  <si>
    <t>Erivaldo Emílio de Deus</t>
  </si>
  <si>
    <t>Procon-MG/Débora</t>
  </si>
  <si>
    <t>19.16.3897.0029119/2020-02</t>
  </si>
  <si>
    <t xml:space="preserve">Estabelecer condições de cooperação mútua para cessão de servidor público municipal, com ônus para o Município, para prestar serviços na Promotoria de Justiça da Comarca de Formiga, a fim de aperfeiçoar a prestação do serviço público e assim contribuir para a proteção da coletividade e do bem-estar social. </t>
  </si>
  <si>
    <t>Município de Córrego Fundo</t>
  </si>
  <si>
    <t>01.614.862/0001-77</t>
  </si>
  <si>
    <t>Érica Maria Leão Costa</t>
  </si>
  <si>
    <t>Maria Amélia</t>
  </si>
  <si>
    <t>Promototia de Justiça da Comarca de Formiga</t>
  </si>
  <si>
    <t>Liliane Cristina Bernardes</t>
  </si>
  <si>
    <t>MG-14.738.582</t>
  </si>
  <si>
    <t>087.367.416-20</t>
  </si>
  <si>
    <t>Desenvolver programas específicos de cooperação, tanto nos aspectos técnicos e profissionais quanto nas áreas de pesquisas institucionais; colaborar no desenvolvimento conjunto de pesquisas e estudos relacionados às suas áreas de atuação, bem como facilitar a cooperação nos campos da investigação em programas de pós-graduação, cursos, seminários, formação profissional e outros programas relacionados ao Direito.</t>
  </si>
  <si>
    <t>Fundação Movimento Direito e Cidadania, por meio da Escola Superior Dom Helder Câmara</t>
  </si>
  <si>
    <t>Centro de Estudos e Aperfeiçoamento Funcional - CEAF</t>
  </si>
  <si>
    <t>19.16.3897.0029126/2020-07</t>
  </si>
  <si>
    <t>Estabelecer condições de cooperação mútua para cessão de servidor público municipal, com ônus para o Município, para prestar serviços na 2ª Promotoria de Justiça da Comarca de Frutal, a fim de aperfeiçoar a prestação do serviço público e assim contribuir para a proteção da coletividade e do bem-estar social.</t>
  </si>
  <si>
    <t>Município de Planura</t>
  </si>
  <si>
    <t>18.449.157/0001-64</t>
  </si>
  <si>
    <t>Paulo Roberto Barbosa</t>
  </si>
  <si>
    <t>2ª Promotoria de Justiça da Comarca de Frutal</t>
  </si>
  <si>
    <t>Silza Batista Ribeiro</t>
  </si>
  <si>
    <t>M-7.205.880</t>
  </si>
  <si>
    <t>984.289.506-87</t>
  </si>
  <si>
    <t>19.16.3897.0029129/2020-23</t>
  </si>
  <si>
    <t>Cooperação mútua para cessão de servidor(a) público(a) municipal, com ônus para o Município, para prestar serviços na Promotoria deJustiça de Perdizes, a fim de aperfeiçoar a prestação do serviço público e assim contribuir para a proteção da coletividade e do bem-estar social.</t>
  </si>
  <si>
    <t>Vinícius de Figueiredo Barreto</t>
  </si>
  <si>
    <t xml:space="preserve">PJ de Perdizes </t>
  </si>
  <si>
    <t xml:space="preserve">Soraya  de Castro Oliveira </t>
  </si>
  <si>
    <t>MG-6.930.500</t>
  </si>
  <si>
    <t>919.921.096-72</t>
  </si>
  <si>
    <t>19.16.2256.0001427/2019-87</t>
  </si>
  <si>
    <t xml:space="preserve">Entabular parcerias institucionais, com os fins precípuos de promover a qualidade do conhecimento produzido em assuntos técnico-científicos não jurídicos nas diversas áreas de formações dos profissionais técnicos integrantes das Instituições; ampliar as áreas de conhecimento científicos disponíveis aos membros; formar, futuramente, um banco de dados para melhor aproveitamento do conhecimento científico não jurídico produzido e, subsidiariamente, oferecer aos Membros do Ministério Público Federal e do Ministério Público do Estado de Minas Gerais serviços técnicos especializados não jurídicos, nas especialidades disponíveis nos quadros dos partícipes, a fim de desenvolver perícia com o objetivo de subsidiar a atuação finalística institucional em procedimento extrajudicial ou em processo judicial. </t>
  </si>
  <si>
    <t>Ministério Púbico Federal - MPF</t>
  </si>
  <si>
    <t>26.989.715/0052-52</t>
  </si>
  <si>
    <t>Rodrigo Janot Monteiro de Barros</t>
  </si>
  <si>
    <t>CEAT - Central de Apoio Técnico</t>
  </si>
  <si>
    <t xml:space="preserve">Implementação do Sistema Nacional de Informações de Defesa do Consumidor (Sindec) no Procon Municipal, compreendendo a autorização de uso do software licenciado pela União ao Estado de Minas Gerais, a realização de cursos e treinamentos para sua aplicação, a fim de que possibilite registro, armazenamento e compartilhamento da base municipal de dados de demanda de consumo com as bases estadual e nacional, resultando, inclusive, na elaboração dos Cadastros Estadual e Nacional de Reclamações Fundamentadas, entre outras ações que promovam políticas públicas integradas para a defesa do consumidor. </t>
  </si>
  <si>
    <t>Câmara Municipal de Timóteo</t>
  </si>
  <si>
    <t>17.112.673/0001-36</t>
  </si>
  <si>
    <t>Adriano Costa Alvarenga</t>
  </si>
  <si>
    <t>Eloiza/Pati Fernandes</t>
  </si>
  <si>
    <t>Programa Estadual de Defesa do Consumidor</t>
  </si>
  <si>
    <t>19.16.2256.0000247/2019-34</t>
  </si>
  <si>
    <t>Estabelecer condições de cooperação mútua para disponibilização de guardas mirins municipais, com ônus para o Município, para prestar serviços na Promotoria de Justiça de Salinas,  a fim de aperfeiçoar a prestação do serviço público e assim contribuir para a proteção da coletividade e do bem-estar social.</t>
  </si>
  <si>
    <t>José Antônio Prates</t>
  </si>
  <si>
    <t>PJ de Salinas</t>
  </si>
  <si>
    <t>Karla Joanna Gomes dos Santos;
Wendel Felipe Ferreira Santos e 
Lavínya Gabriele Soares de Jesus</t>
  </si>
  <si>
    <t>MG-22.575.402;
MG-22.685.541 e 
MG-20.344.526</t>
  </si>
  <si>
    <t>151.430.866-55;
1130.150.496-31 e 
135.677.076-20</t>
  </si>
  <si>
    <t xml:space="preserve">Cooperação técnica-científica entre os partícipes, o suporte para realização de ações de conscientização ambiental e o desenvolvimento de ações conjuntas que viabilizem a prevenção, a recuperação e a conservação do meio ambiente, com ênfase na fauna silvestre e doméstica, no âmbito do Estado de Minas Gerais. </t>
  </si>
  <si>
    <t>Instituto Técnico de Educação e Controle Animal</t>
  </si>
  <si>
    <t>07.248.851/0001-05</t>
  </si>
  <si>
    <t>Rita de Cassia Maria Garcia</t>
  </si>
  <si>
    <t>Eduardo/Pati Fernandes</t>
  </si>
  <si>
    <t>CAOMA - Centro de Apoio Operacional das Promotorias de Justiça do Meio Ambiente, do Patrimônio Histórico e Cultural e da Habitação e Urbanismo, por meio do GEDEF - Grupo Especial de Defesa da Fauna.</t>
  </si>
  <si>
    <t>Cooperação técnica-científica entre os partícipes, o suporte para realização de ações de conscientização ambiental e o desenvolvimento de ações conjuntas que viabilizem a prevenção, a recuperação e a conservação do meio ambiente, com ênfase na fauna silvestre e doméstica, no âmbito do Estado de Minas Gerais.</t>
  </si>
  <si>
    <t>Associação Regional de Proteção Ambiental - 2</t>
  </si>
  <si>
    <t>Cooperação técnica e operacional entre os partícipes a fim de viabilizar a veiculação de mídia por parte da Rádio.</t>
  </si>
  <si>
    <t>Rádio Inconfidência Ltda</t>
  </si>
  <si>
    <t>20.234.423/0001-83</t>
  </si>
  <si>
    <t>Flávio Henrique Alves de Oliveira</t>
  </si>
  <si>
    <t>Superintendência de Comunicação Integrada - SCI</t>
  </si>
  <si>
    <t>19.16.3897.0029132/2020-39</t>
  </si>
  <si>
    <t>Estabelecer condições cooperação mútua visando à cessão de servidor público municipal, com ônus para o Município, para prestar serviços na Promotoria de Justiça da Comarca de Araçuaí, a fim de aperfeiçoar a prestação do serviço público e assim contribuir para a proteção da coletividade e do bem-estar social.</t>
  </si>
  <si>
    <t>Município de Itinga</t>
  </si>
  <si>
    <t>18.348.748/0001-45</t>
  </si>
  <si>
    <t>Adhemar Marcos Filho</t>
  </si>
  <si>
    <t>Promotoria de Justiça de Araçuaí</t>
  </si>
  <si>
    <t>Claudinéia Ferreira da Silva</t>
  </si>
  <si>
    <t>MG-13.960.064</t>
  </si>
  <si>
    <t>076.935.616-84</t>
  </si>
  <si>
    <t>Estreitamento das relações institucionais entre os partícipes, com o estabelecimento de diretrizes de atuação conjunta, respeitadas suas respectivas esferas de atribuições, visando à apuração de fatos decorrentes da má prática da enfermagem e à efetivação dos princípios ético-profissionais estabelecidos pelo Código de Ética dos Profissionais de Enfermagem em vigor.</t>
  </si>
  <si>
    <t>Conselho Regional de Enfermagem de Minas Gerais - COREN</t>
  </si>
  <si>
    <t>21.699.889/0001-17</t>
  </si>
  <si>
    <t>Marcos Rubio</t>
  </si>
  <si>
    <t>Centro de Apoio Operacional das Promotorias de Justiça de Defesa da Saúde - CAO-Saúde</t>
  </si>
  <si>
    <t>19.16.3897.0029135/2020-55</t>
  </si>
  <si>
    <t>Estabelecer condições de cooperação mútua visando à cessão de servidor público municipal, com ônus para o Município, para prestar serviços na Promotoria de Justiça da Comarca de Igarapé, a fim de aperfeiçoar a prestação do serviço público e assim contribuir para a proteção da coletividade e do bem-estar social.</t>
  </si>
  <si>
    <t>18.715.747/0001-85</t>
  </si>
  <si>
    <t>Carlos Alberto da Silva</t>
  </si>
  <si>
    <t>Maria Mirtes Rios Sousa</t>
  </si>
  <si>
    <t>MG-4.835.314-SSPMG</t>
  </si>
  <si>
    <t>771.137.486-00</t>
  </si>
  <si>
    <t>Denilson Francisco Teixeira</t>
  </si>
  <si>
    <t>Implementação do Sistema Nacional de Informações de Defesa do Consumidor (SINDEC) no Procon Municipal, compreendendo 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políticas públicas integrada para a defesa do consumidor.</t>
  </si>
  <si>
    <t>Reginaldo Antônio da Silva</t>
  </si>
  <si>
    <t>Procon/Pati Fernandes</t>
  </si>
  <si>
    <t>Procon - Programa Estadual de Defesa do Consumidor</t>
  </si>
  <si>
    <t>Município de Guaxupé</t>
  </si>
  <si>
    <t>18.663.401/0001-97</t>
  </si>
  <si>
    <t>Jarbas Correa Filho</t>
  </si>
  <si>
    <t>Município de Santa Margarida</t>
  </si>
  <si>
    <t>18.385.112/0001-73</t>
  </si>
  <si>
    <t>Geraldo Schiavo</t>
  </si>
  <si>
    <t>Faculdade de Direito de Franca</t>
  </si>
  <si>
    <t>54.157.748/0001-21</t>
  </si>
  <si>
    <t>Décio Antônio Piola</t>
  </si>
  <si>
    <t xml:space="preserve">Estabelecimento de ações integradas e sistematizadas de colaboração entre os partícipes em especial: a) nos controles qualitativo e quantitativo dos estoques públicos vinculados à Política de Garantia de Preços Mínimos - PGPM, Estoques Estratégicos, e demais estoques sob a gestão da CONAB, quando mantidos em depósitos das empresas privadas de armazenagem; e, b) no acompanhamento do Programa de Aquisição de Alimentos da Modalidade Compra com Doação Simultânea (PAA/CDS) para verificar se a execução de aquisição de alimentos e doação simultânea está sendo conduzida de acordo com os normativos pela organização fornecedora, beneficiários fornecedores e unidades recebedoras cadastradas nos projetos, de forma a viabilizar, os procedimentos previstos nos arts. 1º, IV e 8º, §º da Lei Federal nº 7.347, de 24 de julho de 1985, ou de medidas na órbita civil ou criminal. </t>
  </si>
  <si>
    <t>Companhia Nacional de Abastecimento - CONAB</t>
  </si>
  <si>
    <t>26.461.699/0001-80</t>
  </si>
  <si>
    <t>Francisco Marcelo Rodrigues Bezerra</t>
  </si>
  <si>
    <t>Programa Estadual de Proteção e Defesa do Consumidor - PROCON</t>
  </si>
  <si>
    <t>Faculdade da Cidade de Santa Luzia</t>
  </si>
  <si>
    <t>19.347.410/0001-31</t>
  </si>
  <si>
    <t>José Fernado Pinto da Costa</t>
  </si>
  <si>
    <t>Faculdade de Nova Serrana</t>
  </si>
  <si>
    <t>04.149.536/0001-24</t>
  </si>
  <si>
    <t>Fábio Fonseca Saldanha</t>
  </si>
  <si>
    <t xml:space="preserve">19.16.2256.0000116/2018-82 </t>
  </si>
  <si>
    <t>Mútua cooperação entre a SEPLAG-MG, o TJMG, o MPMG, e o TJMMG para criar uma rede estadual de difusão de conhecimento técnico, intercâmbio e compartilhamento de boas práticas referentes ao Sistema Eletrônico de Informações (SEI), desenvolvido pelo Tribunal Regional Federal da 4ª Região (TRF4) e cedido gratuitamente para as instituições públicas.</t>
  </si>
  <si>
    <t>Estado de Minas Gerais, por intermédio da SEPLAG
Tribunal de Justiça do Estado de Minas Gerais
Tribunal de Justiça Militar do Estado de Minas Gerais</t>
  </si>
  <si>
    <t>05.461.142/0001-70
21.154.554/0001-13
16.866.394/0001-03</t>
  </si>
  <si>
    <t>Helvécio Miranda Magalhães Júnior
Desembargador Herbert José Almeida Carneiro
Juiz Fernando Antônio Nogueira Galvão da Rocha</t>
  </si>
  <si>
    <t>Diretoria-Geral 
Superintendência de Planejamento e Coordenação 
Superintendência deTecnologia da Informação</t>
  </si>
  <si>
    <t>19.16.3897.0038441/2020-23</t>
  </si>
  <si>
    <t>Cooperação técnica e operacional entre os partícipes visando ao estabelecimento de procedimento específico para promover o transporte, destruição e aterramento de máquinas caça-níqueis, instrumentos de crime, apreendidas em inquéritos policiais, procedimentos ou processos criminais, nos termos da legislação vigente.</t>
  </si>
  <si>
    <t>Tribunal de Justiça de Minas Gerais e Município de Ibirité</t>
  </si>
  <si>
    <t xml:space="preserve">21.154.554/0001-13 e 18.715.490/0001-78 
</t>
  </si>
  <si>
    <t>Luzia Divina de Paula Peixoto e William Parreira Duarte</t>
  </si>
  <si>
    <t>Promotorias de Justiça da Comarca de Ibirité</t>
  </si>
  <si>
    <t>Intercâmbio técnico, científico e a promoção de ações que viabilizem restaurar e prevenir toda e qualquer conduta efetiva ou potencialmente degradadora do meio ambiente, tendo em vista a sua preservação, conservação e recuperação, especialmente por meio do desenvolvimento de ações de recomposição de flora, manutenção de solo e conservação de água.</t>
  </si>
  <si>
    <t>Associação Regional de Proteção Ambiental de Passos - ARPA Passos</t>
  </si>
  <si>
    <t>03.348.781/0001-06</t>
  </si>
  <si>
    <t>José Cupertino Bento</t>
  </si>
  <si>
    <t>CAOMA - Centro de Apoio Operacional às Promotorias do Meio Ambiente, Patrimônico Cultural, Habitação e Urbanismo</t>
  </si>
  <si>
    <t>19.16.3897.0017088/2020-83</t>
  </si>
  <si>
    <t>Articulação e interação entre os partícipes visando a realização de operações conjuntas e o compartilhamento do conhecimento sobre a atmosfera acústica e o uso do medidor de nível de pressão acústica e/ou do calibrador acústico e a cooperação mútua para a proteção e defesa do meio ambiente.</t>
  </si>
  <si>
    <t>Polícia Militar do Estado de Minas Gerais</t>
  </si>
  <si>
    <t>16.695.025/0001-97</t>
  </si>
  <si>
    <t>Comandante-Geral CEL PM Helbert Figueiró de Lourdes</t>
  </si>
  <si>
    <t>Central de Apoio Técnico - CEAT e Fundo Especial do Ministério Público - FUNEMP</t>
  </si>
  <si>
    <t>Articulação, integração e intercâmbio entre os partícipes, de forma a estabelecer condições para viabilizar a obtenção de crédito pelos membros e servidores, ativos e inativos, ou pensionistas do MPMG, a título de antecipação de valores devidos pela Procuradoria, conforme estabelecido neste instrumento e normas aplicáveis.</t>
  </si>
  <si>
    <t>Financeira Alfa S.A. Crédito, Financiamento e Investimentos</t>
  </si>
  <si>
    <t>17.167.412/0001-13</t>
  </si>
  <si>
    <t>Emerson Lino de Resende e 
Fabiana Muniz Miranda</t>
  </si>
  <si>
    <t>Centro Universitário do Espírito Santo- UNESC</t>
  </si>
  <si>
    <t>27.496.819/0001-48</t>
  </si>
  <si>
    <t>Pergentino de Vasconcelos Junior</t>
  </si>
  <si>
    <t>Cotemig Empresarial S/A</t>
  </si>
  <si>
    <t>17.229.881/0001-10</t>
  </si>
  <si>
    <t>Ilva Lúcia de Bessas</t>
  </si>
  <si>
    <t>19.16.3897.0029138/2020-71</t>
  </si>
  <si>
    <t>Estabelecer condições de cooperação mútua visando à cessão de servidor público municipal, com ônus para o Município, para prestar serviços na Promotoria de Justiça da Comarca de Taiobeiras, a fim de aperfeiçoar a prestação do serviço público e assim contribuir para a proteção da coletividade e do bem-estar social.</t>
  </si>
  <si>
    <t>Município de Taiobeiras</t>
  </si>
  <si>
    <t>18.017.384/0001-10</t>
  </si>
  <si>
    <t xml:space="preserve">Danilo Mendes Rodrigues </t>
  </si>
  <si>
    <t>Eduardo/Laura</t>
  </si>
  <si>
    <t>Promotoria de Justiça da Comarca de Taiobeiras</t>
  </si>
  <si>
    <t>Ronilda Matos Silva</t>
  </si>
  <si>
    <t>MG 14.761.115</t>
  </si>
  <si>
    <t>074.040.076-23</t>
  </si>
  <si>
    <t>Minas Gerais Educação S/A, mantenedora do Centro Universitário UNA</t>
  </si>
  <si>
    <t>05.648.257/0001-78</t>
  </si>
  <si>
    <t>Átila Simões da Cunha e Ricardo Cançado Gonçalves de Souza</t>
  </si>
  <si>
    <t>Município de Santo Antônio do Amparo</t>
  </si>
  <si>
    <t>18.244.335/0001-10</t>
  </si>
  <si>
    <t>Evandro Paiva Carrara</t>
  </si>
  <si>
    <t>Fundação Educacional de Patos de Minas -FEPAM</t>
  </si>
  <si>
    <t>23.354.848/0001-14</t>
  </si>
  <si>
    <t>João Wander Silva</t>
  </si>
  <si>
    <t>Central de Apoio Técnico - CEAT e  Coordenadoria Regional das Promotorias de Justiça do Meio Ambiente das Bacias dos Rios Paracatu,Urucuia e Abaeté</t>
  </si>
  <si>
    <t>19.16.3897.0011643/2020-46</t>
  </si>
  <si>
    <t xml:space="preserve">Estabelecer condições de cooperação mútua para cessão de servidor público municipal, com ônus para o Município, para prestar serviços na Promotoria de Justiça da Comarca de Campos Altos, a fim de aperfeiçoar a prestação do serviço público e assim contribuir para a proteção da coletividade e do bem-estar social. </t>
  </si>
  <si>
    <t>Prefeitura Municipal de Campos Altos</t>
  </si>
  <si>
    <t>18.298.190/0001-30</t>
  </si>
  <si>
    <t>Paulo Cezar de Almeida</t>
  </si>
  <si>
    <t>Promotoria de Justiça da Comarca de Campos Altos</t>
  </si>
  <si>
    <t>Katiana Inácio Cambraia</t>
  </si>
  <si>
    <t>MG 16.168.198 SSP/MG</t>
  </si>
  <si>
    <t>095.144.546-42</t>
  </si>
  <si>
    <t>19.16.2256.0000167/2018-63</t>
  </si>
  <si>
    <t>União de esforços para a realizaçaõ de ações educacionais objetivando o aperfeiçoamento funcional de membros dos Conselhos de Patrimônio Cultural dos municípios mineiros.</t>
  </si>
  <si>
    <t>Associação das Cidades Históricas de Minas Gerais</t>
  </si>
  <si>
    <t>05.844.903/0001-72</t>
  </si>
  <si>
    <t>José Fernando Aparecido de Oliveira</t>
  </si>
  <si>
    <t>CPPC - Coordenadoria da Promotoria Estadual de Defesa do Patrimônio Cultural e Turístico</t>
  </si>
  <si>
    <t>Município de Maravilhas</t>
  </si>
  <si>
    <t>18.313.841/0001-14</t>
  </si>
  <si>
    <t>Diovane Policarpo de Castro</t>
  </si>
  <si>
    <t>Fortalecer e qualificar a articulação interinstitucional entre a SEDESE e o MINISTÉRIO PÚBLICO.</t>
  </si>
  <si>
    <t>Estado de Minas Gerais por meio da Secretaria de Estado de Trabalho e Desenvolvimento Social</t>
  </si>
  <si>
    <t>05.465.167/0001-41</t>
  </si>
  <si>
    <t>Rosilene Cristina Rocha</t>
  </si>
  <si>
    <t>Analisado por Max</t>
  </si>
  <si>
    <t>Implementação do Sistema Nacional de Informações de Defesa do Consumidor (Sindec) no Procon Municipal, compreendendo 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políticas públicas integrada para a defesa do consumidor.</t>
  </si>
  <si>
    <t>Município de Patrocínio</t>
  </si>
  <si>
    <t>18.468.033/0001-26</t>
  </si>
  <si>
    <t>Deiró Moreira Marra</t>
  </si>
  <si>
    <t>Conselho Comunitário de Segurança Pública de Monte Carmelo - CONSEP</t>
  </si>
  <si>
    <t>00.679.096/0001-66</t>
  </si>
  <si>
    <t>Renato Gonçalves de Castro</t>
  </si>
  <si>
    <t>19.16.3897.0027940/2020-19</t>
  </si>
  <si>
    <t>Comunhão de esforços entre os partícipes com vistas à alienação dos bens inservíveis ou antieconômicos pertencentes ao MPMG, por meio da modalidade Leilão, segundo especificação do anexo técnico, com vistas à melhor destinação dos bens sob a sua guarda.</t>
  </si>
  <si>
    <t>Estado de Minas Gerais, por intermédio da Secretaria de Estado de Planejamento - SEPLAG</t>
  </si>
  <si>
    <t>05.461.142/0001-70</t>
  </si>
  <si>
    <t>Dagmar Maria Pereira Soares Dutra</t>
  </si>
  <si>
    <t>SEPLAG/Max</t>
  </si>
  <si>
    <t>Dentro do Prazo de 30 dias</t>
  </si>
  <si>
    <t>SAD - Superintendência Administrativa</t>
  </si>
  <si>
    <t>Faculdade Venda Nova do Imigrante - FAVENI</t>
  </si>
  <si>
    <t>04.004.880/0001-25</t>
  </si>
  <si>
    <t>Leandro Xavier Timóteo</t>
  </si>
  <si>
    <t>Estabelecer as providências necessárias à execução de ações operacionais e demais procedimentos a serem observados pelos partícipes, a fim de viabilizar o acesso do MPMG ao sistema SICOM.</t>
  </si>
  <si>
    <t>Tribunal de Contas do Estado de Minas Gerais</t>
  </si>
  <si>
    <t>21.154.877/0001-07</t>
  </si>
  <si>
    <t>Presidente Conselheiro Cláudio Couto Terrão</t>
  </si>
  <si>
    <t>CEAF - Centro de Estudos e Aperfeiçoamento Funcional 
CEAT - Central de Apoio Técnico</t>
  </si>
  <si>
    <t>Estabelecimento de cooperação técnica na área de inteligência e investigação criminal, a ser desenvolvida por meio de uso integrado da ferramenta RETINA, banco de dados criado pelo Núcleo de Apoio Técnico Especializado do MPAC, e pelos setores de apoio técnico dos Ministérios Públicos do Estados de Alagoas, Amapá, Espírito Santo, Goiás, Mato Grosso do Sul, Minas Gerais, Piauí, Roraima, Santa Catarina e do Ministério Público Militar, que abrigam informações referentes às pessoas integrantes de organizações criminosas.</t>
  </si>
  <si>
    <t>Ministério Público do Acre
Ministério Público de Alagoas
Ministério Público de Amapá
Ministério Público do Espírito Santo
Ministério Público de Goiás
Ministério Público do Mato Grosso do Sul
Ministério Público do Piauí
Ministério Público de Roraima
Ministério Público de Santa Catarina
Ministério Público Militar</t>
  </si>
  <si>
    <t xml:space="preserve">04.034.450/0001-56
12.472.734/0001-52
34.869.354/0001-99
01.409.598/0001-30
03.983.541/0001-75
05.805.924/0001-89
84.012.533/0001-83
76.276.849/0001-54
26.989.715/0004-55
</t>
  </si>
  <si>
    <t>Oswaldo D'Albuquerque Lima Neto
Márcio Roberto Tenório de Albuquerque
Márcio Augusto Alves
Josemar Moreira
Benedito Torres Neto
Paulo Cézar dos Passos
Cleandro Alves de Moura
Janaína Carneiro Costa
Sandro José Neis 
Roberto Coutinho</t>
  </si>
  <si>
    <t>Registrado por Max</t>
  </si>
  <si>
    <t>Mútua cooperação entre o TRIBUNAL e o MPMG, para implementação de um padrão para intercâmbio de informações eletrônicas entre as instituições, preferencialmente a partir do Modelo Nacional de Interoperabilidade (MNI), conforme estabelecido na Resolução Conjunta nº 3, de 16 de abril de 2013, entre o Conselho Nacional de Justiça – CNJ e Conselho Nacional do Ministério Público – CNMP, que institui o modelo nacional de interoperabilidade do Poder Judiciário e do Ministério Público e dá outras providências.</t>
  </si>
  <si>
    <t>TJMG/Pati Fernandes</t>
  </si>
  <si>
    <t>Superintendência de Tecnologia da Informação e 18ª Promotoria de Justiça  Especializada no Combate à Violência Doméstica e Familiar contra a Mulher</t>
  </si>
  <si>
    <t>Município de Urucânia</t>
  </si>
  <si>
    <t>18.316.281/0001-51</t>
  </si>
  <si>
    <t>Frederico Brum de Carvalho</t>
  </si>
  <si>
    <t>Centro de Ensino Superior de São Gotardo - CESG</t>
  </si>
  <si>
    <t>03.745.000/0001-09</t>
  </si>
  <si>
    <t>João Eduardo Lopes Queiroz</t>
  </si>
  <si>
    <t>Município de Januária</t>
  </si>
  <si>
    <t>21.461.546/0001-10</t>
  </si>
  <si>
    <t>Marcelo Félix de Alves Araújo</t>
  </si>
  <si>
    <t>Câmara Municipal de Itaú de Minas</t>
  </si>
  <si>
    <t>23.767.072/0001-64</t>
  </si>
  <si>
    <t>David de Oliveira de Sousa</t>
  </si>
  <si>
    <t xml:space="preserve">Procon/Marcela </t>
  </si>
  <si>
    <t>19.16.3897.0029141/2020-87</t>
  </si>
  <si>
    <t>Estabelecer condições de cooperação mútua para cessão de servidores públicos municipais, com ônus para o Município, para prestar serviços na Promotoria de Justiça da Comarca de Ibiá, a fim de aperfeiçoar a prestação do serviço público e assim contribuir para a proteção da coletividade e do bem-estar social.</t>
  </si>
  <si>
    <t>Marlene Aparecida de Souza Silva</t>
  </si>
  <si>
    <t>Promotoria de Justiça da Comarca de Ibiá</t>
  </si>
  <si>
    <t>Luciano Barbosa e 
Cheila Xavier Vasconcellos</t>
  </si>
  <si>
    <t>M-2.222.131
MG-6.583.093</t>
  </si>
  <si>
    <t>449.230.666-87
827.742.506-68</t>
  </si>
  <si>
    <t xml:space="preserve">Utilização  do Sistema Nacional de Informações de Defesa do Consumidor (Sindec) no Procon ASSEMBLEIA, compreendendo a autorização de uso do software licenciado pela União ao Estado de Minas Gerais, a realização permanente de cursos e treinamentos para capacitação de servidores para sua utilização, bem como o acesso e o compartilhamento de informações referentes à base de dados do mencionado Procon.  </t>
  </si>
  <si>
    <t>Adalclever Ribeiro Lopes e Rogério Correia de Moura Baptista</t>
  </si>
  <si>
    <t>ALMG/Conferido por Fernanda</t>
  </si>
  <si>
    <t>Programa Estadual de Proteção e Defesa do Consumidor -Procon-MG</t>
  </si>
  <si>
    <t>Município de Nanuque</t>
  </si>
  <si>
    <t>18.398.974/0001-30</t>
  </si>
  <si>
    <t>Roberto de Jesus</t>
  </si>
  <si>
    <t>Procon-MG / Maria Amélia</t>
  </si>
  <si>
    <t>Estabelecimento de cooperação técnica entre os partícipes para o intercâmbio de experiências e informações, mediante a implementação de ações conjuntas e de apoio mútuo, visando à implementação de programas e ações interinstitucionais de responsabilidade socioambiental.</t>
  </si>
  <si>
    <t xml:space="preserve">Tribunal de Justiça de Minas Gerais,
Tribunal Regional Eleitoral de Minas Gerais, 
Tribunal Regional do Trabalho - 3ª Região, 
Justiça Federal - Seção Judiciária de Minas Gerais,
Tribunal de Justiça Militar de Minas Gerais,
Ministério Público Federal,
Ministério Público do Trabalho em Minas Gerais,
Defensoria Pública de Minas Gerais,
Defensoria Pública da União,
Universidade Federal de Juiz de Fora e 
Advocacia Geral da União em Minas Gerais
</t>
  </si>
  <si>
    <t>21.154.554/0001-13; 05.940.740/0001-21; 01.298.583/0001-41; 05.452.786/0001-00; 16.866.394/0001-03; 26.989.715/0016-99; 26.989.715/0034-70; 05.599.094/0001-80; 00.375.114/0001-16; 21.195.755/0001-69 e 26.994.558/0017-90.</t>
  </si>
  <si>
    <t>Herbert José  Almeida Carneiro,
José Edgard Penna Amorim Pereira,
Júlio Bernardo do Carmo,
Simone dos Santos Lemos Fernandes,
Fernando Antônio Nogueira Galvão da Rocha,
Isabela de Holanda Cavalcanti,
Adriana Augusta de Moura Souza,
Christiane Neves Procópio Malard, 
Francisco Nogueira Machado,
Eduardo Antônio Salomão Condé e 
Max Casado de Melo</t>
  </si>
  <si>
    <t>TJMG/Conferido por Débora</t>
  </si>
  <si>
    <t>Município de Arapuá</t>
  </si>
  <si>
    <t>19.942.895/0001-01</t>
  </si>
  <si>
    <t>João Batista Terto da Cunha</t>
  </si>
  <si>
    <t>19.16.3897.0030216/2020-65</t>
  </si>
  <si>
    <t>Estabelecer condições de cooperação mútua para cessão de servidora pública municipal, com ônus para o Município, para prestar serviços na Promotoria de Justiça da Comarca de Bambuí, a fim de aperfeiçoar a prestação do serviço público e assim contribuir para a proteção da coletividade e do bem-estar social.</t>
  </si>
  <si>
    <t>Município de Tapiraí</t>
  </si>
  <si>
    <t>20.920.625/0001-89</t>
  </si>
  <si>
    <t>Leonardo José de Oliveira</t>
  </si>
  <si>
    <t>Promotoria de Justiça da Comarca de Bambuí</t>
  </si>
  <si>
    <t>Kátia Sulimar Ribeiro Silva</t>
  </si>
  <si>
    <t>607.808.516-68</t>
  </si>
  <si>
    <t>Adesão ao Acordo de Cooperação Técnica celebrado entre o CNMP e as Unidades e Ramos do Ministério Público Brasileiro interessados em integrar o Sistema Nacional de Localização e Identificação de Desaparecidos - SINALID, celebrado entre o CNMP e o MPRJ.</t>
  </si>
  <si>
    <t>Raquel Elias Ferreira Dodge</t>
  </si>
  <si>
    <t>Estabelecer medidas que possibilitem o intercâmbio de dados e de informações de interesse recíproco dos partícipes, a fim de garantir a proteção e a defesa dos direitos do consumidor de planos privados de assistência à saúde, estimular a resolução de conflitos de forma amigável, melhorando o desempenho da atividade regulatória pela ANS, bem como reduzir demandas judiciais relacionadas à saúde suplementar.</t>
  </si>
  <si>
    <t>Agência Nacional de Saúde Suplementar - ANS</t>
  </si>
  <si>
    <t>03.589.068/0001-46</t>
  </si>
  <si>
    <t>Simone Sanches Freire</t>
  </si>
  <si>
    <t>14ª Promotoria de Justiça de Defesa do Consumidor</t>
  </si>
  <si>
    <t>19.16.2256.0004150/2019-92</t>
  </si>
  <si>
    <t xml:space="preserve">Estabelecer condições de cooperação mútua para cessão de servidor público municipal para prestar serviços na Promotoria de Justiça da Comarca de Arinos, com ônus para o Município, a fim de aperfeiçoar a prestação do serviço público e assim contribuir para a proteção da coletividade e do bem-estar social. </t>
  </si>
  <si>
    <t>Município de Urucuia</t>
  </si>
  <si>
    <t>25.223.850/0001-80</t>
  </si>
  <si>
    <t>Rutílio Eugênio Cavalcanti Filho</t>
  </si>
  <si>
    <t>SIM</t>
  </si>
  <si>
    <t>Promotoria de Justiça da Comarca de Arinos</t>
  </si>
  <si>
    <t>Matheus Silva de Rezende</t>
  </si>
  <si>
    <t>11.620-810 – PC/MG</t>
  </si>
  <si>
    <t>113.231.896-37</t>
  </si>
  <si>
    <t>19.16.2256.0000113/2018-66</t>
  </si>
  <si>
    <t>Termo de Descentralização de Crédito Orçamentário</t>
  </si>
  <si>
    <t xml:space="preserve"> Descentralização de créditos orçamentários e financeiros para o projeto “Estruturação do Pelotão do Corpo de Bombeiros de Minas Gerais no Município de Salinas/MG, conforme descrito no plano de trabalho.</t>
  </si>
  <si>
    <t>Corpo de Bombeiros Militar do Estado de Minas Gerais - CBMMG</t>
  </si>
  <si>
    <t>03.389.126/0001-98</t>
  </si>
  <si>
    <t>Coronel BM Cláudio Roberto de Souza</t>
  </si>
  <si>
    <t>4441.03.122.737.1.009.0001.4.4.90.52-04, 4441.03.122.737.1.009.0001.4.4.90.52-03, 4441.03.122.737.1.009.0001.4.4.90.52-10, 4441.03.122.737.1.009.0001.4.4.90.52-07, 4441.03.122.737.1.009.0001.4.4.90.52-08, 4441.03.122.737.1.009.0001.4.4.90.52-12, 4441.03.122.737.1.009.0001.4.4.90.52-14,          4441.03.122.737.1.009.0001.3.3.90.30-25</t>
  </si>
  <si>
    <t>60.1</t>
  </si>
  <si>
    <t>Sandra</t>
  </si>
  <si>
    <t>Fundo Especial do Ministério Público de Minas Gerais - FUNEMP</t>
  </si>
  <si>
    <t>Integração entre os partícipes, objetivando a melhoria das qualificações profissional, cultural e social dos membros e servidores da PROCURADORIA.</t>
  </si>
  <si>
    <t>Brasil Educação S.A, com interveniência da Escola Brasileira de Direito - EBRADI</t>
  </si>
  <si>
    <t>UFMG - Esccola de Engenharia</t>
  </si>
  <si>
    <t>Cícero Murta Diniz Starling</t>
  </si>
  <si>
    <t>Município de Machado</t>
  </si>
  <si>
    <t>18.242.784/0001-20</t>
  </si>
  <si>
    <t>Julbert Ferre de Morais</t>
  </si>
  <si>
    <t>PROCON/MG-Eduardo</t>
  </si>
  <si>
    <t xml:space="preserve"> 19.16.2256.0004327/2019-66</t>
  </si>
  <si>
    <t xml:space="preserve">União de esforços para que se dê a implantação, nas escolas das redes públicas estadual e municipal de educação de Belo Horizonte, do Programa Justiça Restaurativa (JR) nas Escolas de Belo Horizonte (BH) – NÓS,  como uma política de orientação e solução extrajudicial de conflitos verificados no ambiente escolar,  em conformidade com o plano de Trabalho  proposto pela Comissão de Justiça e Práticas Restaurativas do Fórum Permanente do Sistema de Atendimento Socioeducativo de Belo Horizonte e que integra o presente termo na forma do ANEXO I. </t>
  </si>
  <si>
    <t>Estado de Minas Gerais, por meio da Secretaria de Estado de Educação - SEE, o Município de Belo Horizonte, por meio da Secretaria Municipal de Educação - SMED, o Tribunal de Justiça do Estado de Minas Gerais  e a Universidade Federal de Minas Gerais, por meio da Faculdade de Direito</t>
  </si>
  <si>
    <t>18.715.615/0001-60 ,18.715.383/0001-40, 21 .154.55410001-13 e 17.217.985/0001-04</t>
  </si>
  <si>
    <t>Wieland Silberschneider,Ângela Imaculada Loureiro de Freitas Dalben,Herbert José Almeida Carneiro e Fernando Gonzaga Jayme</t>
  </si>
  <si>
    <t>Centro de Estudos e Aperfeiçoamento Funcional e da 23ª  Promotoria de Justiça de Defesa dos Direitos das Crianças e dos Adolescentes de Belo Horizonte-Área Infracional</t>
  </si>
  <si>
    <t>Município de Limeira do Oeste</t>
  </si>
  <si>
    <t>26.042.556/0001-34</t>
  </si>
  <si>
    <t>Pedro Socorro do Nascimento</t>
  </si>
  <si>
    <t>Município de Carmo da Mata</t>
  </si>
  <si>
    <t>18.312.967/0001-74</t>
  </si>
  <si>
    <t>Almir Resende Júnior</t>
  </si>
  <si>
    <t xml:space="preserve">Integração entre os partícipes, objetivando a melhoria das qualificações profissional, cultural e social dos membros, servidores e estagiários da PROCURADORIA, bem como dos dependentes desses.
</t>
  </si>
  <si>
    <t>Associação Propagadora Esdeva 
Faculdade Arnaldo Janssen</t>
  </si>
  <si>
    <t>21.562.368.0002-02</t>
  </si>
  <si>
    <t>Diretor João Guilherme de Souza Porto</t>
  </si>
  <si>
    <t>CEAF - Centro de Estudos e Aperfeiçoamento Funcional</t>
  </si>
  <si>
    <t>Estado de Minas Gerais, por intermédio da Secretaria de Estado de Fazenda, e o Município de Uberlândia</t>
  </si>
  <si>
    <t>16.907.746/0001-13 e 18.431.312/0001-15</t>
  </si>
  <si>
    <t>Paulo de Souza Duarte e Odelmo Leão Carneiro Sobrinho</t>
  </si>
  <si>
    <t>Centro de Apoio Operacional das Promotorias de Justiça de Defesa da Ordem Econômica e Tributária - CAOET</t>
  </si>
  <si>
    <t>Município de Conceição do Pará</t>
  </si>
  <si>
    <t>18.315.200/0001-07</t>
  </si>
  <si>
    <t>Procópio Celso de Freitas</t>
  </si>
  <si>
    <t>Mútua cooperação entre os partícipes visando à realização de atividades de pesquisa, ensino e extensão, troca de informações e promoção de ações de interesse público, voltadas para a defesa e preservação do Patrimônio Cultural Regional.</t>
  </si>
  <si>
    <t>Instituto Educacional Santo Agostinho Ltda.</t>
  </si>
  <si>
    <t>03.735.981/0001-03</t>
  </si>
  <si>
    <t>Antônio Augusto Pereira Moura</t>
  </si>
  <si>
    <t>Promotoria de Justiça da Comarca de Turmalina</t>
  </si>
  <si>
    <t xml:space="preserve"> Adesão ao Acordo de Cooperação Técnica celebrado entre o  Ministério do Planejamento, Desenvolvimento e Gestão, por meio da Secretaria de Gestão, da Escola Nacional da Administração Pública, e o Conselho Nacional do Ministério Público,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</si>
  <si>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Adriana Zawada Melo</t>
  </si>
  <si>
    <t>Atrasado</t>
  </si>
  <si>
    <t>Colaboração entre os partícipes, mediante integração dos organismos de defesa social e Ministério Público, para o desenvolvimento de ações que viabilizem o cumprimento das finalidades do Grupo de Atuação Especial de Repressão ao Crime Organizado – GAECO, do MPMG.</t>
  </si>
  <si>
    <t>Departamento de Polícia Rodoviária Federal</t>
  </si>
  <si>
    <t>00.394.494/0104-41</t>
  </si>
  <si>
    <t>Paulo Henrique de Urzeda Mota</t>
  </si>
  <si>
    <t xml:space="preserve">Fernanda </t>
  </si>
  <si>
    <t xml:space="preserve"> GAECO-Grupo de Atuação Especial de Combate ao Crime Organizado e GSI-Gabinete de Segurança e Inteligência</t>
  </si>
  <si>
    <t>Implementação do Sistema Nacional de Informações de Defesa do Consumidor (Sindec) no Procon Câmara, compreendendo 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políticas públicas integrada para a defesa do consumidor.</t>
  </si>
  <si>
    <t>Câmara Municipal de Caeté</t>
  </si>
  <si>
    <t>65.174.518/0001-97</t>
  </si>
  <si>
    <t>Jadson do Bonsucesso Rodrigues</t>
  </si>
  <si>
    <t xml:space="preserve">Procon/Fialho </t>
  </si>
  <si>
    <t>Única Educacional Ltda.</t>
  </si>
  <si>
    <t>03.939.757/0001-33</t>
  </si>
  <si>
    <t>Valdir Henique Valério</t>
  </si>
  <si>
    <t>Anderson/Adriana</t>
  </si>
  <si>
    <t>André Luiz Coelho Merlo</t>
  </si>
  <si>
    <t>Anderson / Maria Amélia</t>
  </si>
  <si>
    <t>Mútua cooperação técnica entre os partícipes com o intuito de criar, acompanhar, apoiar e realizar projetos de pesquisa e extensão de caráter socioambiental e de desenvolvimento sustentável na região da Comarca de Ituiutaba</t>
  </si>
  <si>
    <t>Valder Steffen Júnior</t>
  </si>
  <si>
    <t>CEAT - Central de Apoio Técnico
Coordenadoria Regional das PJs das Bacias dos Rios Paranaíba e Baixo Rio Grande
PJ de Ituiutaba</t>
  </si>
  <si>
    <t>Djalma Frnacisco Carvalho</t>
  </si>
  <si>
    <t>Desenvolver programas específicos de cooperação tanto nos aspectos técnicos e profissionais quanto na  troca de experiências para a melhoria das qualificações profissional, cultural e social de membros, servidores e funcionários terceirizados que prestam serviço na Procuradoria.</t>
  </si>
  <si>
    <t>Serviço Social da Indústria da Construção Civil no Estado de Minas Gerais</t>
  </si>
  <si>
    <t>65.177.529/0001-20</t>
  </si>
  <si>
    <t>Danuza Prates Octaviani Bernis Mohallem</t>
  </si>
  <si>
    <t>Município de Nova Ponte</t>
  </si>
  <si>
    <t>18.159.905/0001-74</t>
  </si>
  <si>
    <t>Lindon Carlos Resende da Cruz</t>
  </si>
  <si>
    <t>Município de Carneirinho</t>
  </si>
  <si>
    <t>260.042.515/0001-48</t>
  </si>
  <si>
    <t>Cássio Rosa Assunção</t>
  </si>
  <si>
    <t>10.739.240/0001-66</t>
  </si>
  <si>
    <t>Elane Fagundes Silva</t>
  </si>
  <si>
    <t>Município de Betim</t>
  </si>
  <si>
    <t>18.715.391/0001-96</t>
  </si>
  <si>
    <t>Vitório Medioli</t>
  </si>
  <si>
    <t>19.16.2256.0005456/2019-41</t>
  </si>
  <si>
    <t>Estabelecer condições de cooperação mútua entre os convenentes, por meio da cessão pelo MPMG ao TRF-1ª Região, sem ônus para o órgão cedente, da servidora Eliana Dias Dutra Ferreira, MAMP nº 5039-00, a fim de aperfeiçoar a prestação do serviço público e assim contribuir para a proteção da coletividade e do bem-estar social.</t>
  </si>
  <si>
    <t>Tribunal Regional Federal da 1ª Região</t>
  </si>
  <si>
    <t>03.658.507/0001-25</t>
  </si>
  <si>
    <t>Hilton Queiroz</t>
  </si>
  <si>
    <t>12102.3.1.90.96 e
12102.3.3.90.96</t>
  </si>
  <si>
    <t>Procuradoria-Geral de Justiça Adjunta Administrativa</t>
  </si>
  <si>
    <t>Eliana Dias Dutra Ferreira</t>
  </si>
  <si>
    <t>MG-7.765.785</t>
  </si>
  <si>
    <t>031.984.246-07</t>
  </si>
  <si>
    <t>5039-00</t>
  </si>
  <si>
    <t>19.16.3897.0030149/2020-31</t>
  </si>
  <si>
    <t xml:space="preserve">Estabelecer condições de cooperação mútua para cessão de servidor público municipal, com ônus para o Município, para prestar serviços na Promotoria de Justiça da Comarca de Iturama, a fim de aperfeiçoar a prestação do serviço público e assim contribuir para a proteção da coletividade e do bem-estar social. </t>
  </si>
  <si>
    <t xml:space="preserve">Município de Limeira do Oeste </t>
  </si>
  <si>
    <t xml:space="preserve">Pedro Socorro do Nascimento </t>
  </si>
  <si>
    <t>Promotoria de Justiça de Iturama</t>
  </si>
  <si>
    <t xml:space="preserve">Simone Sebastiana Macedo Oliveira </t>
  </si>
  <si>
    <t>MG-8.830.781</t>
  </si>
  <si>
    <t>036.515.666-33</t>
  </si>
  <si>
    <t>Cooperação técnica, científica e operacional entre os partícipes, com a finalidade de promover cursos de capacitação e eventos destinados à formação e desenvolvimento de capacidades individuais, coletivas e sociais.</t>
  </si>
  <si>
    <t>Estado de Minas Gerais, por meio da Secretaria de Estado de Casa Civil e de Relações Institucionais</t>
  </si>
  <si>
    <t>13.237.191/0001-51</t>
  </si>
  <si>
    <t>Marco Antônio de Rezende Teixeira</t>
  </si>
  <si>
    <t>Faculdade Futura-Instituto de Ciência, Educação e Tecnologia de Votuporanga</t>
  </si>
  <si>
    <t>04.961.123/0001-40</t>
  </si>
  <si>
    <t>Sheila Valquiria Gomes Timóteo</t>
  </si>
  <si>
    <t>Município de São José do Alegre</t>
  </si>
  <si>
    <t>18.025.999/0001-99</t>
  </si>
  <si>
    <t>José Carlos da Silva</t>
  </si>
  <si>
    <t>O presente Termo tem por objeto a cooperação técnico-científica entre os Partícipes, com
vistas à:
1. execução do projeto PESQUISA EM DIREITO SANITÁRIO
visando pesquisar o conteúdo das decisões proferidas na jurisprudência sobre Direito
Sanitário para consolidação do programa Sistema de Pesquisa em Direito Sanitário (SPDiSa)
a partir de sua reformulação sob a ótica de atores sociais integrantes das referidas instituições,
o compartilhamento de informações que o integra e para subsidiar a tomada de decisões.
2. desenvolvimento e execução de ações de formação/qualificação
no âmbito da extensão e da pós-graduação lato e/ou stricto sensu e nas diversas modalidades
pedagógicas, conforme percentual de vagas e regras a serem especificadas em seu edital, de
modo a permitir o aprimoramento do conhecimento científico sanitário.</t>
  </si>
  <si>
    <t xml:space="preserve">Estado de Minas Gerais, por intermédio da Secretaria de Estado de Saúde;
Escola de Saúde Pública de Minas Gerais;
Advocacia Geral do Estado de Minas Gerais, com a interveniência do Procurador-Chefe da Assessoria Jurídica da Secretaria  de Estado de Meio Ambiente;
Defensoria Pública do Estado de Minas Gerais, com a interveniência do Coordenador do Núcleo de Saúde da Defensoria Pública do Estado de Minas Gerais e com a interveniência da Escola Superior da Defensoria e 
Tribunal de Justiça do Estado de Minas Gerais, com a interveniência do Desembargador Dr. Renato Luiz Dresh e da 2ª Vice-Presidência do Tribunal de Justiça do Estado de Minas Gerais.
</t>
  </si>
  <si>
    <t>18.715.516/0001-88;
08.715.327/0001-51;
16.745.465/0001-01;
05.599.094/0001-80;
21.154.554/0001-13</t>
  </si>
  <si>
    <t>Nalton Sebastião Moreira da Cruz,
Edvalth Rodrigues Pereira;
Onofre Alves Batista Júnior;
Adriano Brandão de Castro;
Christiane Neves Procópio Malard;
Bruno Barcala Reis;
Hellen Caires Teixeira;
Geraldo Augusto de Almeida;
Renato Luiz Dresh;
Wagner Wilson Ferreira</t>
  </si>
  <si>
    <t>Patrícia Fernandes/ESP-MG (arquivo na pasta da Débora)</t>
  </si>
  <si>
    <t>Centro de Apoio Operacional das Promotorias de Justiça de Defesa da Saúde - CAO SAÚDE e 
Centro de Estudos e Aperfeiçoamento Funcional - CEAF</t>
  </si>
  <si>
    <t>Execução do Plano Geral de Atuação finalístico - 2016/2017 do Ministério Público do Estado de Minas Gerais(MPMG), acerca da "Rede de Cooperação entre Sistemas de Saúde e de Justiça - NATPRE - Fase 01", que tem como objetivo geral fomentar a construção de uma Rede de Cooperação articulada entre os Sistemas de Saúde e de Justiça, visando a qualificação das demandas dos Órgãos do Ministério Público, na fase antecedente ao processo judicial, por meio de Núcleos de Apoio Técnico-Sanitário (NATPRE), em cada uma das comarcas de Minas Gerais, correspondentes às 77 (setenta e sete) Regiões de Saúde.</t>
  </si>
  <si>
    <t>Município de Sacramento, com a interveniência da Secretaria Municipal de Saúde</t>
  </si>
  <si>
    <t>Wesley de Santi de Melo e Reginaldo Afonso dos Santos</t>
  </si>
  <si>
    <t>Centro de Apoio Operacional das Promotorias de Justiça de Defesa da Saúde - CAO- SAÚDE e 1ª Promotoria de Justiça de Defesa da Saúde da Comarca de Sacramento</t>
  </si>
  <si>
    <t>Execução do Plano Geral de Atuação finalístico - 2016/2017 do Ministério Público do Estado de Minas Gerais, acerca da "Rede de Cooperação entre Sistemas de Sáude e de Justiça - NATPRE - Fase 01", que tem como objetivo geral fomentar a construção de uma Rede de Cooperação articulada entre os Sistemas de Saúde e de Justiça, visando a qualificação das demandas dos Órgãos do Ministério Público, na fase antecedente ao processo judicial, por meio de Núcleos de Apoio Técnico - Sanitário ( NATPRE), em cada uma das comarcas de Minas Gerais, correspondentes às 77 (setenta e sete) Regiões de Saúde.</t>
  </si>
  <si>
    <t>Município de Congonhas, com a interveniência da Secretaria Municipal de Saúde</t>
  </si>
  <si>
    <t>José de Freitas Cordeiro e Rafael Geraldo Cordeiro</t>
  </si>
  <si>
    <t>Centro de Apoio Operacional das Promotorias de Justiça de Defesa da Saúde - CAO- SAÚDE e 1ª Promotoria de Justiça de Defesa da Saúde da Comarca de Congonhas</t>
  </si>
  <si>
    <t>Câmara Municipal de Santana do Jacaré</t>
  </si>
  <si>
    <t>02.690.251/0001-70</t>
  </si>
  <si>
    <t>Serafim Ribeiro da Silva</t>
  </si>
  <si>
    <t>Cooperação mútua entre os partícipes para o estabelecimento de procedimentos comuns e integrados que viabilizem a resolução consensual de processos e de conflitos socioambientais relacionados às condutas descritas nos autos de infração ambientais, lavrados pelo Sistema Estadual de Meio Ambiente e Recursos Hídricos – SISEMA.</t>
  </si>
  <si>
    <t>SEMAD - Secretaria Estadual de Meio Ambiente e Desenvolvimento Sustentável
IEF - Instituto Estadual de Florestas 
IGAM - Instituto Mineiro de Gestão das Águas
FEAM - Fundação Estadual do Meio Ambiente
AGE - Advocacia-Geral do Estado
TJMG - Tribunal de Justiça de Minas Gerais</t>
  </si>
  <si>
    <t xml:space="preserve">00.957.404/0001-78
18.746.164/0001-28
17.387.481/0001-32
25.455.858/0001-71
16.745.465/0001-01
21.154.554/0001-13
</t>
  </si>
  <si>
    <t>Germano Luís Gomes Vieira 
Henri Dubois Collet
Marília Carvalho de Melo
Maria Cristina da Cruz
Onofre Alves Batista Júnior
Geraldo Augusto de Almeida</t>
  </si>
  <si>
    <t>CAOMA - Centro de Apoio Operacional das Promotorias de Justiça de Defesa do Meio Ambiente, do Patrimônio Histórico e Cultural e do Urbanisno e Habitaçaõ</t>
  </si>
  <si>
    <t>19.16.3897.0030170/2020-46</t>
  </si>
  <si>
    <t xml:space="preserve">Estabelecer condições de cooperação mútua para cessão de servidor público municipal, com ônus para o Município, para prestar serviços na Promotoria de Justiça de Porteirinha, a fim de aperfeiçoar a prestação do serviço público e assim contribuir para a proteção da coletividade e do bem-estar social. </t>
  </si>
  <si>
    <t>Muncípio de Porteirinha</t>
  </si>
  <si>
    <t>18.013.326/0001-19</t>
  </si>
  <si>
    <t>Silvanei Batista Santos</t>
  </si>
  <si>
    <t>PJ de Porteirinha</t>
  </si>
  <si>
    <t>Cassio Renan de Oliveira Menino, Valdir Xavier Filho, Rita de Cassia Barbosa Mendes Medrado e Maria Isete Dias Carvalho</t>
  </si>
  <si>
    <t>MG - 15.666.695, M-1.548.430, MG-12.489.036 e M-7.021.023</t>
  </si>
  <si>
    <t>112.835.456-08, 404.521.906-49, 015.822.196-64 e 888.309.856-00</t>
  </si>
  <si>
    <t>Município de Diamantina</t>
  </si>
  <si>
    <t>17.754.136/0001-90</t>
  </si>
  <si>
    <t>Juscelino Brasiliano Roque</t>
  </si>
  <si>
    <t>Procon/MG - Sil</t>
  </si>
  <si>
    <t>Cooperação técnica entre os partícipes com vistas a promover ações conjuntas que viabilizem o fomento da implementação do gerenciamento e destinação adequada de resíduos sólidos urbanos no âmbito do Estado de Minas Gerais, preferencialmente por meio de consorciamento entre os municípios mineiros.</t>
  </si>
  <si>
    <t>Estado de Minas Gerais, por meio da SEMAD - Secretaria de Estado de Meio Ambiente e Desenvolvimento Sustentável, da SECIR - Secretaria Estadual de Cidades e Integração Regional e da AGE - Advocacia-Geral do Estado
FEAM - Fundação Estadual de Meio Ambiente</t>
  </si>
  <si>
    <t>00.957.404/0001-78
05.475.097/0001-02
16.745.465/0001-01
25.455.858/0001-71</t>
  </si>
  <si>
    <t>Germano Luiz Gomes Vieira
Carlos Moura Murta
Onofre Alves Batista Júnior
Eduardo Pedercini Reis</t>
  </si>
  <si>
    <t>Desenvolvimento de ações conjuntas entre os partícipes, visando à cooperação para a efetiva implementação, acompanhamento e avaliação das Políticas de Alternativas Penais e de Inclusão Social de Egressos do Sistema Prisional no Estado de Minas Gerais, nos termos propostos em Lei, concretizando, dessa forma, as condições institucionais necessárias para o desenvolvimento de um modelo de gestão em alternativas penais com foco na intervenção penal mínima, no desencarceramento e na restauração dos danos e laços sociais.</t>
  </si>
  <si>
    <t>Estado de Minas Gerais, por intermédio da Secretaria de Estado de Segurança Pública;
Tribunal de Justiça do Estado de Minas Gerais;
Defensoria Pública do Estado de Minas Gerais</t>
  </si>
  <si>
    <t>26.245.509/0001-98;
21.154.554/0001-13;
05.599.094/0001-80</t>
  </si>
  <si>
    <t>Sérgio Barbosa Menezes;
Herbert José Almeida Carneiro;
Christiane Neves Procópio Malard</t>
  </si>
  <si>
    <t>Analisado por Débora</t>
  </si>
  <si>
    <t>Centro de Apoio Operacional das Promotorias de Justiça Criminais, de Execução Penal, do Tribunal do Júri e da Auditoria Militar - CAOCRIM</t>
  </si>
  <si>
    <t>Execução do Plano Geral de Atuação finalístico - 2016/2017 do Ministério Público do Estado de Minas Gerais, acerca da "Rede de Cooperação entre Sistemas de Saúde e de Justiça - NATPRE - Fase 01", que tem como objetivo geral fomentar a construção de uma Rede de Cooperação articulada entre os Sistemas de Saúde e de Justiça, visando a qualificação das demandas dos Órgãos do Ministério Público, na fase antecedente ao processo judicial, por meio de Núcleos de Apoio Técnico - Sanitário (NATPRE), em cada uma das comarcas de Minas Gerais, correspondentes às 77 (setenta e sete) Regiões de Saúde.</t>
  </si>
  <si>
    <t>Município de Ouro Branco, com a interveniência da Secretaria Municipal de Saúde</t>
  </si>
  <si>
    <t>18.295.329/0001-92</t>
  </si>
  <si>
    <t xml:space="preserve">Hélio Márcio Campos e Marcelus Fernandes Lima </t>
  </si>
  <si>
    <t>Centro de Apoio Operacional das Promotorias de Justiça de Defesa da Saúde - CAO- SAÚDE e 1ª Promotoria de Justiça de Defesa da Saúde da Comarca de  Ouro Branco</t>
  </si>
  <si>
    <t>Procon-MG/Valdênia</t>
  </si>
  <si>
    <t>19.16.3897.0017274/2020-08</t>
  </si>
  <si>
    <t xml:space="preserve">Estabelecer condições de cooperação mútua para cessão de servidor público municipal para prestar serviços na Promotoria de Justiça da Comarca de Santa Bárbara, com ônus para o Município, a fim de aperfeiçoar a prestação do serviço público e assim contribuir para a proteção da coletividade e do bem-estar social. </t>
  </si>
  <si>
    <t>Município de Santa Bárbara</t>
  </si>
  <si>
    <t>19.391.945/0001-00</t>
  </si>
  <si>
    <t>Leris Felisberto Braga</t>
  </si>
  <si>
    <t>Promotoria de Justiça da Comarca de Santa Bárbara</t>
  </si>
  <si>
    <t>Fabrício José Mota de Oliveira</t>
  </si>
  <si>
    <t>MG-18.078.437</t>
  </si>
  <si>
    <t>120.157.996-13</t>
  </si>
  <si>
    <t>Marcelo Marques</t>
  </si>
  <si>
    <t>Ieda/Pati</t>
  </si>
  <si>
    <t>Município de Matus Leme</t>
  </si>
  <si>
    <t>18.715.433/0001-99</t>
  </si>
  <si>
    <t>Júlio Cezar Nogueira Fares Júnior</t>
  </si>
  <si>
    <t>19.16.3897.0010435/2020-70</t>
  </si>
  <si>
    <t>Colaboração técnica entre os partícipes para revisão do Plano Diretor Municipal, considerando as diretrizes do Plano Diretor de Desenvolvimento Integrado e do Macrozoneamento Metropolitano da Região Metropolitana de Belo Horizonte, que contém normas de zoneamento, parcelamento, uso e ocupação do solo para o Município de Florestal, abrangendo inclusive os conteúdos de projeto específico de perímetro urbano de que trata Lei Federal nº 10.257/01 - Estatuto da Cidade.</t>
  </si>
  <si>
    <t>Agência de Desenvolvimento da Região Metropolitana de Belo Horizonte;
Município de Florestal</t>
  </si>
  <si>
    <t>10.745.790/0001-98;
18.313.833/0001-78</t>
  </si>
  <si>
    <t>Flávia Mourão Parreira do Amaral;
Otoni Alves de Oliveira Melo</t>
  </si>
  <si>
    <t xml:space="preserve">Sim </t>
  </si>
  <si>
    <t>Coordenadoria Estadual das Promotorias de Justiça  de Habitação e Urbanismo - CEPJHU</t>
  </si>
  <si>
    <t>19.16.3897.0010102/2020-40</t>
  </si>
  <si>
    <t>Colaboração técnica entre os partícipes para revisão do Plano Diretor Municipal, considerando as diretrizes do Plano Diretor de Desenvolvimento Integrado e do Macrozoneamento Metropolitano da Região Metropolitana de Belo Horizonte, que contém normas de zoneamento, parcelamento, uso e ocupação do solo para o Município de Itaguara, abrangendo inclusive os conteúdos de projeto específico de perímetro urbano de que trata Lei Federal nº 10.257/01 - Estatuto da Cidade.</t>
  </si>
  <si>
    <t>Agência de Desenvolvimento da Região Metropolitana de Belo Horizonte;
Município de Itaguara</t>
  </si>
  <si>
    <t>10.745.790/0001-98;
18.313.015/0001-75</t>
  </si>
  <si>
    <t>Flávia Mourão Parreira do Amaral;
Geraldo Donizete de Lima</t>
  </si>
  <si>
    <t>19.16.3897.0010055/2020-48</t>
  </si>
  <si>
    <t>Colaboração técnica entre os partícipes para revisão do Plano Diretor Municipal, considerando as diretrizes do Plano Diretor de Desenvolvimento Integrado e do Macrozoneamento Metropolitano da Região Metropolitana de Belo Horizonte, que contém normas de zoneamento, parcelamento, uso e ocupação do solo para o Município de Raposos, abrangendo inclusive os conteúdos de projeto específico de perímetro urbano de que trata Lei Federal nº 10.257/01 - Estatuto da Cidade.</t>
  </si>
  <si>
    <t>Agência de Desenvolvimento da Região Metropolitana de Belo Horizonte;
Município de Raposos</t>
  </si>
  <si>
    <t>10.745.790/0001-98;
18.312.132/0001-14</t>
  </si>
  <si>
    <t>Flávia Mourão Parreira do Amaral;
Sérgio Silveira Soares</t>
  </si>
  <si>
    <t xml:space="preserve">Cooperação técnica entre os partícipes com vistas a promover ações conjuntas que possibilitem contribuir, de forma efetiva, para o fortalecimento da atuação do Ministério Público Mineiro na tutela do meio ambiente, dentre elas, apoio a projetos ambientais, desenvolvimento de pesquisas acerca do meio ambiente, elaboração de laudos e periciais ambientais, publicações científicas e de quaisquer outras formas de cooperação científica visando à proteção de bens ambientais no âmbito do Estado de Minas Gerais. </t>
  </si>
  <si>
    <t>FEALQ - Fundação de Estudos Agrários Luiz de Queiroz</t>
  </si>
  <si>
    <t>48.659.502/0001-55</t>
  </si>
  <si>
    <t>Rubens Angulo Filho</t>
  </si>
  <si>
    <t>CAOMA - Centro de Apoio Operacional das Promotorias de Justiça do Meio Ambiente, do Patrimônio Histórico e cultural e da Habitação e Urbanismo 
Coordenadoria Regional das Promotorias de Justiça do Meio Ambiente das Bacias dos Rios Paranaíba e Baixo Rio Grande</t>
  </si>
  <si>
    <t>Fortalecimento recíproco da gestão da Política de Segurança Pública, por meio de compartilhamento de dados e produção de conhecimento para as políticas de Segurança Pública, formulação, por meio de decisões colegiadas, das estratégias, planos e ações conjuntas, visando à prevenção e à repressão da criminalidade violenta, compartilhamento de experiências bem-sucedidas na prevenção e no enfrentamento do fenômeno da criminalidade.</t>
  </si>
  <si>
    <t xml:space="preserve">Secretaria de Estado de Segurança Pública -SESP e Secretaria de Estado de Administração Prisional
Polícia Militar do Estado de Minas Gerais - PMMG
Polícia Civil de Minas Gerais - PCMG
Corpo de Bombeiros Militar do Estado de Minas Gerais - CBMMG </t>
  </si>
  <si>
    <t>26.245.509/0001-98, 05.487.631/0001-09,16.695.025/0001-97, 18.715.532/0001-70 e 03.389.126/0001-98</t>
  </si>
  <si>
    <t>Sérgio Barboza Menezes, Cel PM Herbert Figueiró de Lourdes, João Octacílio Silva Neto e Cel BM Cláudio Roberto de Souza</t>
  </si>
  <si>
    <t>Centro de Apoio Operacional das Promotorias de Justiça Criminais, de Execução Penal, do Tribunal do Juri e da Auditoria Militar- CAOCRIM</t>
  </si>
  <si>
    <t>19.16.3897.0043680/2020-93</t>
  </si>
  <si>
    <t>Brasil Educação S.A.</t>
  </si>
  <si>
    <t>Átila Simões da Cunha e Ricardo
Cançado Gonçalves de Souza</t>
  </si>
  <si>
    <t>CFDI - Coordenadoria Estadual de Defesa do Direito de Família, de Pessoas com Deficiência e de Idosos</t>
  </si>
  <si>
    <t>Município de Candeias</t>
  </si>
  <si>
    <t>17.888.090/0001-00</t>
  </si>
  <si>
    <t>Rodrigo Moras Lamounier</t>
  </si>
  <si>
    <t>Câmara Municipal de Igarapé</t>
  </si>
  <si>
    <t>22.737.555/0001-53</t>
  </si>
  <si>
    <t>José Fagundes Rosa</t>
  </si>
  <si>
    <t>Câmara Municipal de Alpinópolis</t>
  </si>
  <si>
    <t>04.208.950/0001-67</t>
  </si>
  <si>
    <t>José Acácio Vilela</t>
  </si>
  <si>
    <t>19.16.3897.0010180/2020-68</t>
  </si>
  <si>
    <t>Colaboração técnica entre os partícipes para revisão do Plano Diretor Municipal, considerando as diretrizes do Plano Diretor de Desenvolvimento Integrado e do Macrozoneamento Metropolitano da Região Metropolitana de Belo Horizonte, que contém normas de zoneamento, parcelamento, uso e ocupação do solo para o Município de Esmeraldas, abrangendo inclusive os conteúdos de projeto específico de perímetro urbano de que trata Lei Federal nº 10.257/01 - Estatuto da Cidade.</t>
  </si>
  <si>
    <t>Agência de Desenvolvimento da Região Metropolitana de Belo Horizonte;
Município de Esmeraldas</t>
  </si>
  <si>
    <t>10.745.790/0001-98;
18.715.466/0001-39</t>
  </si>
  <si>
    <t>Flávia Mourão Parreira do Amaral;
Márcio Antônio Belém</t>
  </si>
  <si>
    <t>Coordenadoria Estadual das Promotorias de Justiça  de Habitação e Urbanismo - CEPJHU e a Promotoria de Justiça da Comarca de Esmeraldas</t>
  </si>
  <si>
    <t>Instituto Federal de Educação, Ciência e Tecnologia do Norte de Minas</t>
  </si>
  <si>
    <t>10.727.655/0001-10</t>
  </si>
  <si>
    <t>José Ricardo Martins da Silva</t>
  </si>
  <si>
    <t>Articulação, a integração e o intercâmbio entre os partícipes, de forma a estabelecer condições para viabilizar a obtenção de crédito pelos membros e servidores, ativos, inativos e pensionistas do Ministério Público do Estado de Minas Gerais, a título de antecipação de valores devidos pela Procuradoria,conforme estabelecido no presente Termo e normas aplicáveis</t>
  </si>
  <si>
    <t>Cooperativa de Crédito dos Integrantes do Poder Judiciário e do Ministério Público do Estado de Minas Gerais Ltda - SICOOB JUS-MP</t>
  </si>
  <si>
    <t>03.519.240/0001-95</t>
  </si>
  <si>
    <t>Amando Prates</t>
  </si>
  <si>
    <t>Eduardo /Fernanda</t>
  </si>
  <si>
    <t>Adesão ao Acordo de Cooperação Técnica visando ao estreitamento de laços entre a Universidade, as instituições de pesquisa e similares e o Estado de Minas Gerais, para a constituição do Núcleo de Diálogos pelo Estado de Minas – NUDEM, com vistas a prestar subsídios à atuação do Estado de Minas Gerais na formulação e na execução de suas políticas públicas.</t>
  </si>
  <si>
    <t>Universidade Federal de Minas Gerais-UFMG
Secretaria de Estado de Casa Civil e Relações Institucionais-SECRRI
Fundação de Amparo à Pesquisa-FAPEMIG</t>
  </si>
  <si>
    <t>17.217.985/0001-04
13.237.191/0001-51
21.949.888/0001-83</t>
  </si>
  <si>
    <t>Jaime Arturo Ramírez
Mariah Brochado Ferreira
Evaldo Ferreira Vilela</t>
  </si>
  <si>
    <t>CEAF- Centro de Estudos e Aperfeiçoamento Funcional</t>
  </si>
  <si>
    <t>Execução do Plano Geral de Atuação finalístico - 2016/2017 do Ministério Público do Estado de Minas Gerais (MPMG), acerca da "Rede de Cooperação entre Sistemas de Saúde e de Justiça - NATPRE - Fase 01", que tem como objetivo geral fomentar a construção de uma Rede de Cooperação articulada entre os Sistemas de Saúde e de Justiça, visando a qualificação das demandas dos Órgãos do Ministério Público, na fase antecedente ao processo judicial, por meio de Núcleos de Apoio Técnico-Sanitário (NATPRE), em cada uma das comarcas de Minas Gerais, correspondentes às 77 (setenta e sete) Regiões de Saúde.</t>
  </si>
  <si>
    <t>Município de Patrocínio, com a interveniência da Secretaria Municipal de Saúde</t>
  </si>
  <si>
    <t>Deiró Moreira Marra e Humberto Donizete Ferreira</t>
  </si>
  <si>
    <t>Centro de Apoio Operacional das Promotorias de Justiça de Defesa da Saúde - CAO- SAÚDE e 2ª Promotoria de Justiça de Defesa da Saúde da Comarca de Patrocínio</t>
  </si>
  <si>
    <t>Promoção de cooperação técnica de mútuo interesse em suas áreas de atuação, especialmente na defesa do meio ambiente, do exercício regular da profissão de médico-veterinário e zootecnista, do comércio de animais vivos e de produtos de uso veterinário.</t>
  </si>
  <si>
    <t>Conselho Regional de Medicina Veterinária do Estado de Minas Gerais – CRMV-MG</t>
  </si>
  <si>
    <t>16.539.173/0001-12</t>
  </si>
  <si>
    <t>Bruno Divino Rocha</t>
  </si>
  <si>
    <t>Centro de Apoio Operacional das Promotorias de Justiça de Defesa do Meio Ambiente, do Patrimônio Público e Cultural e da Habitação e Urbanismo - CAOMA e Coordenadoria Especial de Defesa da Fauna - CEDEF</t>
  </si>
  <si>
    <t>Universidade Federal de Minas Gerais</t>
  </si>
  <si>
    <t>Benigna Maria de Oliveira</t>
  </si>
  <si>
    <t>Câmara Municipal de Pratápolis</t>
  </si>
  <si>
    <t>02.313.434/0001-77</t>
  </si>
  <si>
    <t>Sérgio Francisco Nunes</t>
  </si>
  <si>
    <t>Wesley de Santi de Melo</t>
  </si>
  <si>
    <t>19.16.3897.0010721/2020-11</t>
  </si>
  <si>
    <t>Colaboração técnica entre os partícipes para revisão do Plano Diretor Municipal, considerando as diretrizes do Plano Diretor de Desenvolvimento Integrado e do Macrozoneamento Metropolitano da Região Metropolitana de Belo Horizonte, que contém normas de zoneamento, parcelamento, uso e ocupação do solo para o Município de Taquaraçu de Minas, abrangendo inclusive os conteúdos de projeto específico de perímetro urbano de que trata Lei Federal nº 10.257/01 - Estatuto da Cidade.</t>
  </si>
  <si>
    <t>Agência de Desenvolvimento da Região Metropolitana de Belo Horizonte;
Município de Taquaraçu de Minas</t>
  </si>
  <si>
    <t>10.745.790/0001-98;
18.302.315/0001-59</t>
  </si>
  <si>
    <t>Flávia Mourão Parreira do Amaral;
Alcides Hipólito da Assunção Ferreira Filho</t>
  </si>
  <si>
    <t>ARPA Rio Grande</t>
  </si>
  <si>
    <t>Centro Universitário de Formiga - UNIFOR</t>
  </si>
  <si>
    <t>20.501.128./0001-46</t>
  </si>
  <si>
    <t>Faculdade Arquidiocesana de Curvelo</t>
  </si>
  <si>
    <t>20.078.531/0037-15</t>
  </si>
  <si>
    <t>Lindomar Rocha Mota</t>
  </si>
  <si>
    <t>19.16.2256.0000122/2018-17</t>
  </si>
  <si>
    <t xml:space="preserve">Institucionalizar mecanismos que garantam a permanente articulação entre os partícipes, no que tange à defesa do patrimônio público, à prevenção e ao combate à corrupção, por meio das seguintes medidas: 
a) Compartilhar informações pertinentes a atos lesivos ao patrimônio público, especialmente aqueles configuradores de improbidade administrativa, nos moldes da Lei nº 8.429/92, e/ou aqueles tipificados como crimes contra a administração pública no Código Penal, incluindo-se ainda os disciplinados na Lei nº 8.666/1993;
b)  Promover a capacitação de agentes públicos, do MPC-MG e do MPMG, voltadas ao desenvolvimento das ações previstas neste termo;
c) Criar núcleo de trabalho específico. 
</t>
  </si>
  <si>
    <t>Ministério Público de Contas do Estado de Minas Gerais</t>
  </si>
  <si>
    <t>19.912.993/0001-04</t>
  </si>
  <si>
    <t>Elke Andrade Soares de Moura</t>
  </si>
  <si>
    <t>Centro de Apoio Operacional das Promotorias de Justiça de Defesa do Patrimônio Público de Minas Gerais – CAOPP/MPMG</t>
  </si>
  <si>
    <t>Município de Pouso Alegre</t>
  </si>
  <si>
    <t>18.675.983/0001-21</t>
  </si>
  <si>
    <t>19.16.3897.0018621/2020-14</t>
  </si>
  <si>
    <t>Atuação conjunta dos partícipes com a finalidade de assegurar que os valores oriundos de transações firmadas pelo Ministério Público do Trabalho – MPT e/ou oriundos de multas por descumprimento de obrigações decorrentes de medidas judiciais e extrajudiciais e de indenizações provenientes de condenações judiciais e de Termos de Ajustamento de Conduta e dos demais acordos firmados, nos termos do art. 13 da Lei Federal nº 7.347, de 24 de julho de 1985, destinados ao Fundo Especial do Ministério Público – FUNEMP, sejam utilizados para fomentar e promover projetos de defesa do meio ambiente, infância e juventude e outros direitos difusos e coletivos no Estado de Minas Gerais, assim como promover a estruturação, modernização e reaparelhamento do Ministério Público do Trabalho em Minas Gerais.</t>
  </si>
  <si>
    <t>Ministério Público do Trabalho, por intermédio da Procuradoria Regional do Trabalho da 3ª Região</t>
  </si>
  <si>
    <t>26.989.715/0034-70</t>
  </si>
  <si>
    <t>Adriana Augusta de Moura Souza</t>
  </si>
  <si>
    <t>Fundo Especial do Ministério Público - FUNEMP</t>
  </si>
  <si>
    <t>Município de Leandro Ferreira</t>
  </si>
  <si>
    <t>18.315.218/0001-09</t>
  </si>
  <si>
    <t>Elder Corrêa de Freitas</t>
  </si>
  <si>
    <t xml:space="preserve">19.16.2256.0000144/2018-05 </t>
  </si>
  <si>
    <t>Estabelecimento, entre os partícipes, de termos e condições para viabilizar a cooperação técnica entre o MPMG e o SEBRAE-MG para atuação e fiscalização dos marcos legais, Lei Complementar 123/2006, Lei Estadual 20826/2013, Lei 11598/2007 e legislações correlatas, aplicadas aos pequenos negócios; sobretudo junto aos gestores públicos, bem como para o fornecimento de informações e troca de experiências entre o MPMG e as equipes do SEBRAE-MG.</t>
  </si>
  <si>
    <t>SEBRAE-MG - Serviço de Apoio às Micro e Pequenas Empresas de Minas Gerais</t>
  </si>
  <si>
    <t>16.589.137/0001-63</t>
  </si>
  <si>
    <t>Afonso Maria Rocha,
Anderson Costa Cabido e 
Marden Márcio Magalhães</t>
  </si>
  <si>
    <t>CAO-PP - Centro de Apoio Operacional às Promotorias de Justiça de Defesa do Patrimônio Público e CEAF - Centro de Estudos e Aperfeiçoamento Funcional</t>
  </si>
  <si>
    <t>Instituto Metodista de Ensino Superior, por intermédio da Universidade Metodista de São Paulo</t>
  </si>
  <si>
    <t>44.351.146/0001-57</t>
  </si>
  <si>
    <t>Nayane Cardoso de Souza Moraes</t>
  </si>
  <si>
    <t>19.16.2256.0000081/2018-57</t>
  </si>
  <si>
    <t>Mútua cooperação entre o MPMG e o TRIBUNAL para implementação de um padrão para intercâmbio de informações eletrônicas entre as instituições, preferencialmente a partir do Modelo Nacional de Interoperabilidade (MNI), conforme estabelecido na Resolução Conjunta nº 3, de 16 de abril de 2013, entre o Conselho Nacional de Justiça – CNJ e o Conselho Nacional do Ministério Público – CNMP, que institui o modelo nacional de interoperabilidade do Poder Judiciário e do Ministério Público e dá outras providências.</t>
  </si>
  <si>
    <t>TJMMG - Tribunal de Justiça Militar de Minas Gerais</t>
  </si>
  <si>
    <t>16.866.394/0001-03</t>
  </si>
  <si>
    <t>Cel PM James Ferreira Santos</t>
  </si>
  <si>
    <t>STI - Superintendência de Tecnologia da Informação</t>
  </si>
  <si>
    <t>Cooperação técnica entre os partícipes com o intuito de acompanhamento e apoio a projetos ambientais e desenvolvimento de pesquisas acerca do meio ambiente na região da Zona da Mata</t>
  </si>
  <si>
    <t>Universidade Federal De Juiz De Fora e Polícia Militar do Estado de Minas Gerais</t>
  </si>
  <si>
    <t>21.195.755/0001-69 e 16.695.025/0001-97</t>
  </si>
  <si>
    <t>Marcus Vinicius David e Coronel PM Helbert Figueiró de Lourdes</t>
  </si>
  <si>
    <t>Centro de Apoio Operacional das Promotorias de Justiça de Defesa do Meio Ambiente, do Patrimônio Histórico e Cultural e da Habitação e Urbanismo e Coordenadoria Regional das Promotorias de Justiça do Meio Ambiente da Bacia do Rio Paraíba do Sul</t>
  </si>
  <si>
    <t>19.16.3897.0027833/2020-95</t>
  </si>
  <si>
    <t>Cooperação mútua na realização do Plano Operacional e Executivo de Conservação da Ictiofauna da Bacia do Rio Santo Antônio</t>
  </si>
  <si>
    <t>Instituto Chico Mendes de Conservação da Biodiversidade - ICMBio, por meio do Centro Nacional de Pesquisa e Conservação da Biodiversidade Aquática Continental – CEPTA</t>
  </si>
  <si>
    <t>08.829.974/0001–94</t>
  </si>
  <si>
    <t>Antônio Fernando Bruni Lucas</t>
  </si>
  <si>
    <t>CEAT - Central de Apoio Técnico
Coordenadoria Regional das Promtorias de Justiça do Meio Ambiente da Bacia do Rio Doce</t>
  </si>
  <si>
    <t>Faculdade Mega</t>
  </si>
  <si>
    <t>09.302.250/0001-50</t>
  </si>
  <si>
    <t>Márcio Ananias Reis Magalhães</t>
  </si>
  <si>
    <t>Ieda /Pati</t>
  </si>
  <si>
    <t>Município de São Gonçalo do Sapucaí</t>
  </si>
  <si>
    <t>18.712.158/0001-50</t>
  </si>
  <si>
    <t>Eloi Radin Allerand</t>
  </si>
  <si>
    <t>19.16.2256.0009952/2019-93</t>
  </si>
  <si>
    <t xml:space="preserve"> PUC-MG - Pontifícia Universidade Católica de Minas Gerais</t>
  </si>
  <si>
    <t>17.178.195/0014-81</t>
  </si>
  <si>
    <t>Dom Joaquim Giovani Mol Guimarães</t>
  </si>
  <si>
    <t>Max/Elisa</t>
  </si>
  <si>
    <t>CFDI - Coordenadoria Estadual de Defesa do Direito de Família, das Pessoas com Deficiência e dos Idosos</t>
  </si>
  <si>
    <t>Faculdade São Luís</t>
  </si>
  <si>
    <t>45.337.425/0001-29</t>
  </si>
  <si>
    <t>Gislene Maria de Castro Martins Duarte</t>
  </si>
  <si>
    <t>Faculdades IESGO</t>
  </si>
  <si>
    <t>03.497.669/0001-29</t>
  </si>
  <si>
    <t>Ana Cordeiro Lucena</t>
  </si>
  <si>
    <t>Cooperação técnica entre os partícipes com o intuito de acompanhamento e apoio a projetos ambientais e desenvolvimento de pesquisas acerca do meio ambiente nas regiões da Zona da Mata e da Bacia do Rio Doce.</t>
  </si>
  <si>
    <t>Universidade Federal de Viçosa e                                               Polícia Militar de Minas Gerais</t>
  </si>
  <si>
    <t>25.944.455/0001-96      16.695.025/0001-97</t>
  </si>
  <si>
    <t>Reitora Nilda de Fátima Ferreira Soares          e                                 Helbert Figueiró de Lourdes</t>
  </si>
  <si>
    <t>CAOMA - Centro de Apoio Operacional das Promotorias de Justiça do Meio Ambiente, do Patrimônio Histórico e Cultural e da Habitação e Urbanismo; CEAT-Central de Apoio Técnico, Coordenadoria Regional das Promotorias de Justiça do Meio Ambiente da Bacia do Rio Paraíba do Sul e Coordenadoria Regional das Promotorias de Justiça do Meio Ambiente da Bacia do Rio Doce</t>
  </si>
  <si>
    <t>Centro Regional Universitário de Espirito Santo do Pinhal-UNIPINHAL</t>
  </si>
  <si>
    <t>54.228.416/0001-90</t>
  </si>
  <si>
    <t>Eliseu Martins</t>
  </si>
  <si>
    <t>Centro Universitário da Fundação de Ensino Octávio Bastos-UNIFEOB</t>
  </si>
  <si>
    <t>59.764.555/0001-52</t>
  </si>
  <si>
    <t>João Otávio Bastos Junqueira</t>
  </si>
  <si>
    <t>19.16.3897.0010716/2020-49</t>
  </si>
  <si>
    <t>Município de Tapira</t>
  </si>
  <si>
    <t>18.140.806/0001-40</t>
  </si>
  <si>
    <t>Liliane Machado Costa Venâncio</t>
  </si>
  <si>
    <t>Faculdade Legale</t>
  </si>
  <si>
    <t>05.492.915/0001-85</t>
  </si>
  <si>
    <t>Edson Maluf Júnior</t>
  </si>
  <si>
    <t>Universidade Cruzeiro do Sul</t>
  </si>
  <si>
    <t>62.984.091/0001-02</t>
  </si>
  <si>
    <t>Carlos Fernando de Araújo Júnior</t>
  </si>
  <si>
    <t>Desenvolvimento de trabalhos técnicos, projetos e ações conjuntas, com a finalidade de garantir a observância dos direitos de idosos e de pessoas com deficiência, e demais atividades ligadas à realização de ações relativas ao ensino, à pesquisa, à extensão, à educação, à cultura e ao desenvolvimento institucional.</t>
  </si>
  <si>
    <t>Universidade Federal de Uberlândia</t>
  </si>
  <si>
    <t>Elisa</t>
  </si>
  <si>
    <t>CEAF, PJ da Defesa dos Direitos do Idoso de Uberlândia, PJ da Defesa das Pessoas com Deficiência de Uberlândia</t>
  </si>
  <si>
    <t>19.16.2256.0000099/2018-56 </t>
  </si>
  <si>
    <t>Cooperação mútua entre os partícipes, com o intuito de viabilizar soluções para o desenvolvimento, melhoria e aperfeiçoamento das ações de defesa social e segurança pública no âmbito da comarca de Patos de Minas/MG, conforme Plano de Trabalho anexo ao instrumento</t>
  </si>
  <si>
    <t>Conselho de Segurança Pública - CONSEP - Patos de Minas</t>
  </si>
  <si>
    <t>04.371.553/0001-01</t>
  </si>
  <si>
    <t>Eduardo Queiroz Castanheira</t>
  </si>
  <si>
    <t>Analisado por Max/Fernanda</t>
  </si>
  <si>
    <t>19.16.2256.0000086/2018-19 </t>
  </si>
  <si>
    <t>Cooperação técnica entre os partícipes com o intuito de ampliar e fortalecer os canais de participação social, atuar na indução de políticas públicas, promover o aprimoramento da gestão pública nos municípios do Estado de Minas Gerais, bem como contribuir para a formação acadêmica dos estudantes de graduação da Escola de Governo Prof. Paulo Neves de Carvalho da FJP.</t>
  </si>
  <si>
    <t xml:space="preserve">Roberto do Nascimento Rodrigues
</t>
  </si>
  <si>
    <t>Max/Laura</t>
  </si>
  <si>
    <t>CIMOS - Coordenadoria de Inclusão e Mobilização Social</t>
  </si>
  <si>
    <t>Adesão ao Acordo de Cooperação Técnica celebrado entre o  Conselho Nacional do Ministério Público e o Ministério do Meio Ambiente para o estabelecimento da cooperação entre o MMA, tendo o Serviço Florestal brasileiro (SFB) como interveniente, e o CNMP para transferência, acesso, compartilhamento, processamento e geração de dados e informações no Sistema de Cadastro Ambiental Rural (SICAR) observada a legislação federal pertinente sobre a matéria, no que couber.</t>
  </si>
  <si>
    <t>CNMP/Registrado por Débora</t>
  </si>
  <si>
    <t>Centro de Apoio Operacional das Promotorias de Justiça do Meio Ambiente, do Patrimônio Histórico e Cultural e da Habitação e Urbanismo- CAOMA</t>
  </si>
  <si>
    <t>Mútua cooperação entre os partícipes, visando à implementação da Justiça Restaurativa na Comarca de Belo Horizonte, com adoção da sua metodologia no âmbito do Centro Integrado de Atendimento ao Adolescente Autor de Ato Infracional - CIA, da Polícia Civil, das escolas estaduais e municipais, das Unidades de Acolhimento, das Unidades de Internação e de Semi-Liberdade e das Medidas Socioeducativas em Meio Aberto, sem prejuízo de sua aplicabilidade em outros âmbitos em que seja adequada.</t>
  </si>
  <si>
    <t>Tribunal de Justiça do Estado de Minas Gerais, com interveniência da Terceira Vice Presidência;
 Estado de Minas Gerais;
Defensoria Pública do Estado de Minas Gerais e;
 Município de Belo Horizonte</t>
  </si>
  <si>
    <t>21.154.554/0001-13;
 18.715.615/0001-60,;
 05.599.094/0001-80 ;
 18.715.383/0001-40</t>
  </si>
  <si>
    <t>Geraldo Augusto de Almeida, SauloVersiani Penna, Fernando Damata Pimentel, Christiane Neves Procópio Malard e Alexandre Kalil</t>
  </si>
  <si>
    <t>23ª Promotoria de Justiça da Infância e Juventude</t>
  </si>
  <si>
    <t>Universidade Federal de Minas Gerais-UFMG</t>
  </si>
  <si>
    <t>18.244.736/0001-07</t>
  </si>
  <si>
    <t>Helton Teixeira de Alvarenga</t>
  </si>
  <si>
    <t>Faculdade Pará de Minas</t>
  </si>
  <si>
    <t>20.923.264/0001-24</t>
  </si>
  <si>
    <t>Ruperto Benjamin Cabanellas Veja</t>
  </si>
  <si>
    <t>Faculdade Esamc Uberlândia</t>
  </si>
  <si>
    <t>03.158.213/0001-34</t>
  </si>
  <si>
    <t>Adriano Gargalhone Novaes</t>
  </si>
  <si>
    <t>Faculdade Sudamérica</t>
  </si>
  <si>
    <t>18.716.009/0001-69</t>
  </si>
  <si>
    <t>Lucas Otacílio Rodrigues Maciel</t>
  </si>
  <si>
    <t>Faculdade Ubaense Governador Ozanan Coelho- FAGOC</t>
  </si>
  <si>
    <t>02.270.109/0001-74</t>
  </si>
  <si>
    <t>Marcelo Oliveira Andrade</t>
  </si>
  <si>
    <t>Centro Universitário do Sul de Minas-UNIS</t>
  </si>
  <si>
    <t>21.420.856/0001-96</t>
  </si>
  <si>
    <t>Stefano Barra Gazzola</t>
  </si>
  <si>
    <t>Centro Universitário de Formiga- UNIFOR</t>
  </si>
  <si>
    <t>20.501.128/0001-46</t>
  </si>
  <si>
    <t>Marco Antonio de Sousa Leão</t>
  </si>
  <si>
    <t xml:space="preserve">Centro Universitário do Triângulo </t>
  </si>
  <si>
    <t>28.638.393/0001-82</t>
  </si>
  <si>
    <t>Marlene Salgado Oliveira</t>
  </si>
  <si>
    <t>Aproximação dos partícipes, visando à defesa do consumidor e melhoria do desempenho das atividades de avaliação da conformidade e metrologia legal, pelo aprimoramento da atividade-fim de ambos, através do intercâmbio de informações, compartilhamento de materiais e de conhecimento específico entre as instituições</t>
  </si>
  <si>
    <t>Instituto de Metrologia e Qualidade do Estado de Minas Gerais, com interveniência do Ministério Público do Estado de Minas Gerais e do Programa Estadual de Proteção e Defesa do Consumidor, e o Município de Sete Lagoas, por intermédio da Secretaria Municipal de assuntos Institucionais e do Programa Municipal de Orientação e Defesa do Consumidor-Procon Sete Lagoas</t>
  </si>
  <si>
    <t>17.322.264/0002-45 e 24.996.969/0001-22</t>
  </si>
  <si>
    <t>Fernando Antônio França  Sette Pinheiro,Leone Maciel Fonseca, Mário Márcio Campolina Paiva, Carlos Alberto de Andrade Rocha</t>
  </si>
  <si>
    <t>Programa Estadual de Proteção e Defesa do Consumidor- Procon-MG</t>
  </si>
  <si>
    <t>Intercâmbio e cooperação técnica, didática, científica e tecnológica, entre os partícipes, bem como o estabelecimento de mecanismos para sua execução, visando à realização de atividades de pesquisa, ensino e extensão, reciprocidade de consultorias, troca de informações e promoção de ações de interesse público, voltadas para a defesa e preservação do Meio Ambiente e do Patrimônio Cultural, Artístico e Turístico Regional no Estado de Minas Gerais.</t>
  </si>
  <si>
    <t>PUC-MINAS - Pontifícia Universidade Católica de Minas Gerais</t>
  </si>
  <si>
    <t>17.178.195/0014-81.</t>
  </si>
  <si>
    <t>Professor Dom Joaquim Giovani Mol Guimarães</t>
  </si>
  <si>
    <t>Coordenadoria das Promotorias de Justiça de Defesa do Patrimônio Cultural e Turístico de Minas Gerais</t>
  </si>
  <si>
    <t>Município de Timóteo</t>
  </si>
  <si>
    <t>19.875.020/0001-34</t>
  </si>
  <si>
    <t>Douglas Willkys Alves Oliveira</t>
  </si>
  <si>
    <t>Termo de Adesão ao Convênio celebrado, em 5 de junho de 2012, entre a Secretaria da Receita Federal do Brasil e o Conselho Nacional do Ministério Público, objetivando o estabelecimento de condições que possibilitem o intercâmbio de informações de interesse recíproco entre os partícipes, observado, no que couber, o disposto na Instrução Normativa SRF nº 19, de 17 de fevereiro de 1998.</t>
  </si>
  <si>
    <t>Conselho Nacional do Ministério Público - CNMP e Secretaria da Receita Federal do Brasil</t>
  </si>
  <si>
    <t>11.439.520/0001-11 e 00.394.460/0058-87</t>
  </si>
  <si>
    <t>Raquel Elias Ferreira Dodge e Jorge Antônio Deher Rachid</t>
  </si>
  <si>
    <t>Gabinete de Segurança e Inteligência - GSI</t>
  </si>
  <si>
    <t>19.16.2256.0000552/2018-47</t>
  </si>
  <si>
    <t>Cooperação mútua para cessão de servidor público municipal, com ônus para o Município, para prestar serviços na Promotoria de Justiça da Comarca de Lambari.</t>
  </si>
  <si>
    <t>Município de Jesuânia</t>
  </si>
  <si>
    <t>18.188.227/0001-78</t>
  </si>
  <si>
    <t>José Donizette Nogueira</t>
  </si>
  <si>
    <t>3.1.90.11.00.2.02.01.04.122.0002.2.0012</t>
  </si>
  <si>
    <t>PJ de Lambari</t>
  </si>
  <si>
    <t>Emanuel Martinelli</t>
  </si>
  <si>
    <t>18.106.431 – SSP/SP</t>
  </si>
  <si>
    <t>092.792.918-07</t>
  </si>
  <si>
    <t>Câmara Municipal de Campo Belo e Município de Cristais</t>
  </si>
  <si>
    <t>20.929.212/0001-65 e 17.888.082/0001-55</t>
  </si>
  <si>
    <t>Universidade de Caxias do Sul</t>
  </si>
  <si>
    <t>88.648.761/0001-03</t>
  </si>
  <si>
    <t>Ambrósio Luiz Bonalume</t>
  </si>
  <si>
    <t>19.16.2256.0000176/2018-14</t>
  </si>
  <si>
    <t>Termo de Adesão ao Acordo de Cooperação Técnica celebrado entre o Conselho Nacional do Ministério Público (CNMP) e o Tribunal de Contas da União (TCU) em 21 de maio de 2018, visando conferir maior eficiência, eficácia e efetividade à gestão pública, fortalecer a atuação coordenada de combate à corrupção e contribuir para melhoria da Administração Pública por meio da transferência de tecnologias e conhecimentos, do acesso a sistemas e do compartilhamento de informações constantes de bases de dados a cargo dos partícipes.</t>
  </si>
  <si>
    <t>CNMP - Conselho Nacional do Ministério Público
TCU - Tribunal de Contas da União</t>
  </si>
  <si>
    <t>11.439.520/0001-11
00.414.607/0001-18</t>
  </si>
  <si>
    <t>Raquel Elias Ferreira Dodge
Raimundo Carreiro</t>
  </si>
  <si>
    <t>GSI - Gabinete de Segurança e Inteligência</t>
  </si>
  <si>
    <t>19.16.2256.0000110/2018-50 </t>
  </si>
  <si>
    <t>Desenvolvimento, pelos Cooperantes, de ações conjuntas, em regime de mútua cooperação, para a capitalização do Fundo Nacional Antidrogas – FUNAD, mediante autorização para execução de atribuições determinadas em lei, regulamento ou regimento interno.</t>
  </si>
  <si>
    <t xml:space="preserve"> Ministério da Justiça 
Secretaria Nacional de Políticas Públicas sobre Drogas -SENAD
Estado de Minas Gerais
Tribunal de Justiça de Minas Gerais
Secretaria de Estado de Segurança Publica</t>
  </si>
  <si>
    <t>00.394.494/0001-36
02.645.310/0001-99
18.715.615/0001-60
21.154.554/0001-13
26.245.509/0001-98</t>
  </si>
  <si>
    <t xml:space="preserve"> Torquato Jardim
João Luiz Pinto Coelho Martins de Oliveira 
Fernando Damata Pimentel
Desembargador Nelson Missias de Moraes
Sérgio Barboza Menezes</t>
  </si>
  <si>
    <t>Muncípio de Espera Feliz</t>
  </si>
  <si>
    <t>18.114.264/0001-31</t>
  </si>
  <si>
    <t>João Carlos Cabral de Almeida</t>
  </si>
  <si>
    <t>Stella Maris Resende</t>
  </si>
  <si>
    <t>Centro Universitário de Itajubá</t>
  </si>
  <si>
    <t>21.041264/0001-63</t>
  </si>
  <si>
    <t>Cidelia Maria Barbosa Lima</t>
  </si>
  <si>
    <t>Pati/Ieda</t>
  </si>
  <si>
    <t>Faculdade Verbo Educacional</t>
  </si>
  <si>
    <t>04.119.545/001-72</t>
  </si>
  <si>
    <t>Nylson de Abreu Paim Filho</t>
  </si>
  <si>
    <t>Faculdade de Direito Sul de Minas -FDSM</t>
  </si>
  <si>
    <t>Saulo Jesus Salles</t>
  </si>
  <si>
    <t>Câmara Muncipal de Alpinópolis</t>
  </si>
  <si>
    <t>04.2018.950/0001-67</t>
  </si>
  <si>
    <t>Sandra  Aparecida de Carvalho Nascimento</t>
  </si>
  <si>
    <t>Centro Universitário Newton Paiva</t>
  </si>
  <si>
    <t>João Paulo Barros Beldi</t>
  </si>
  <si>
    <t xml:space="preserve">Município de Itaobim </t>
  </si>
  <si>
    <t>18.414.573/0001-27</t>
  </si>
  <si>
    <t>Charles  Vieira da Costa</t>
  </si>
  <si>
    <t>Município de Santa Rosa da Serra</t>
  </si>
  <si>
    <t>16.829.640/001-49</t>
  </si>
  <si>
    <t>José Humberto Ribeiro</t>
  </si>
  <si>
    <t xml:space="preserve"> ieda-Pati</t>
  </si>
  <si>
    <t>Centro Educacional Aprendiz</t>
  </si>
  <si>
    <t>05.433.700/0001-93</t>
  </si>
  <si>
    <t>Rafael da Silva Nascimento</t>
  </si>
  <si>
    <t>Ieda- Pait</t>
  </si>
  <si>
    <t>Faculdade Vale do Gorutuba-FAVAG</t>
  </si>
  <si>
    <t>04.463.988/0001-86</t>
  </si>
  <si>
    <t>David de Souza Sá</t>
  </si>
  <si>
    <t>Faculdade de Ciências e Tecnologia de Unaí-FACTU</t>
  </si>
  <si>
    <t>00.150.991/0001-99</t>
  </si>
  <si>
    <t>Adalberto Lucas Capanema</t>
  </si>
  <si>
    <t>Centro Universitário Leonardo da Vinci-UNIASSELVI</t>
  </si>
  <si>
    <t>01.894.432/0001-56</t>
  </si>
  <si>
    <t>Pedro Jorge Guimarães Quntans Graça</t>
  </si>
  <si>
    <t>Faculdade do Sudeste Mineiro - FACSUM</t>
  </si>
  <si>
    <t>Renata Valle da Mota Couto</t>
  </si>
  <si>
    <t>Faculdade Juiz de Fora - FJF</t>
  </si>
  <si>
    <t>01.711.282/0016-84</t>
  </si>
  <si>
    <t>19.16.2256.0000527/2018-43</t>
  </si>
  <si>
    <t>Estabelecimento de parceria entre a CGE-MG e o MPMG, visando à implementação de ações conjuntas de interesse mútuo para o desenvolvimento de projetos que possam contribuir para a prevenção e o combate à corrupção, a promoção da transparência e ética pública, o formato do controle social e o fortalecimento da gestão pública com maior efetividade na proteção dos recursos públicos, além do intercâmbio de experiência entre os partícipes, informações, bases de dados e tecnologias, de forma a incrementar essas ações.</t>
  </si>
  <si>
    <t>O Estado de Minas Gerais, por sua Controladoria-Gera - CGE</t>
  </si>
  <si>
    <t>05.585.681/0001-10</t>
  </si>
  <si>
    <t>Rodrigo Fontenelle de Araújo Miranda</t>
  </si>
  <si>
    <t xml:space="preserve">Gabinete de Segurança e Inteligência - GSI, Centro de Estudos e Aperfeiçoamento Funcional​ - CEAF e Auditoria Interna -AUDI </t>
  </si>
  <si>
    <t>19.16.2256.0000279/2018-46</t>
  </si>
  <si>
    <t>Estabelecimento de bases de cooperação técnica, científica, administrativa e operacional entre os partícipes com vistas à elaboração de fiscalização das unidades de saúde, ambulatorial e hospitalar, pública ou privada contratada/conveniada ao SUS, de urgência e emergência, em todo o Estado de Minas Gerais, de forma a apontar, através de diagnóstico regional ou macrorregional, as desconformidades em relação às normas fundamentais de funcionamento, especialmente as exaradas pelo Conselho Federal de Medicina (CFM), Ministério da Saúde (MS) e Agência Nacional de Vigilância Sanitária (ANVISA).</t>
  </si>
  <si>
    <t>Conselho Regional de Medicina do Estado de Minas Gerais</t>
  </si>
  <si>
    <t>22.256.879/0001-70</t>
  </si>
  <si>
    <t>Cláudia Navarro Carvalho Duarte Lemos</t>
  </si>
  <si>
    <t>CAOSAUDE / Marcela</t>
  </si>
  <si>
    <t>Centro de Apoio Operacional das Promotorias de Justiça de Defesa da Saúde</t>
  </si>
  <si>
    <t>Faculdade Qualittas</t>
  </si>
  <si>
    <t>31.861.069/0001-33</t>
  </si>
  <si>
    <t>Francis Magno Flosi</t>
  </si>
  <si>
    <t>Ieda/Rosana</t>
  </si>
  <si>
    <t>Faculdade ISEIB de Betim - FIBE</t>
  </si>
  <si>
    <t>10.286.758/0001-91</t>
  </si>
  <si>
    <t>José Felipe Dias Oliveira</t>
  </si>
  <si>
    <t>Faculdade ISEIB de Belo Horizonte - FIBH</t>
  </si>
  <si>
    <t>10.513.491/0001-28</t>
  </si>
  <si>
    <t>19.16.2256.0000838/2019-82</t>
  </si>
  <si>
    <t>Institucionalizar mecanismos que garantam a permanente articulação entre os partícipes, no que tange à defesa do patrimônio público, à prevenção e ao combate à corrupção.</t>
  </si>
  <si>
    <t>Estado de Minas Gerais, por sua Controladoria-Geral do Estado - CGE</t>
  </si>
  <si>
    <t>CGE/Pati Fernandes</t>
  </si>
  <si>
    <t>Centro de Apoio Operacional às Promotorias de Justiça de Defesa do Patrimônio Público de Minas Gerais</t>
  </si>
  <si>
    <t>Centro de Ensino Superior de Vespasiano Ltda -( Faculdade da Saúde e Ecologia Humana - FASEH)</t>
  </si>
  <si>
    <t>02.493.951/0001-75</t>
  </si>
  <si>
    <t>Ricardo Queiroz Guimarães</t>
  </si>
  <si>
    <t>Faculdade Nova Ateneu</t>
  </si>
  <si>
    <t>04.914.829/0001-50</t>
  </si>
  <si>
    <t>Maria Lucimary Lage Silva</t>
  </si>
  <si>
    <t>Centro Universitário UNIFAG</t>
  </si>
  <si>
    <t>03.752.343/0001-09</t>
  </si>
  <si>
    <t>Thales Reis Hannas</t>
  </si>
  <si>
    <t>Instituto Belo Horizonte de Ensino Superior - IBHES</t>
  </si>
  <si>
    <t>06.099.229/0005-35</t>
  </si>
  <si>
    <t>19.16.2256.0000839/2019-55</t>
  </si>
  <si>
    <t xml:space="preserve"> Licenciamento sem ônus, pelo MPES ao MPMG, do SISTEMA PARA GESTÃO DE ANÁLISE - SISLAB, doravante denominado SISTEMA, descrito no Anexo Único</t>
  </si>
  <si>
    <t>Ministério Público do Estado do Espírito Santo - MPES</t>
  </si>
  <si>
    <t>02.304.470/0001-74</t>
  </si>
  <si>
    <t>Eder Pontes da Silva</t>
  </si>
  <si>
    <t>Faculdades Santo Agostinho - FASA, por meio de sua mantenedora, o Instituto Educacional Santo Agostinho</t>
  </si>
  <si>
    <t>Antonio Augusto de Moura</t>
  </si>
  <si>
    <t>Iêda/Pati Fernandes</t>
  </si>
  <si>
    <t>Centro Universitário SENAC - Santo Amaro</t>
  </si>
  <si>
    <t>03.709.814/0064-71</t>
  </si>
  <si>
    <t>Daniel Garcia Correa</t>
  </si>
  <si>
    <t>Iêda/Laura</t>
  </si>
  <si>
    <t>Centro Universitário Presidente Tancredo de Almeida Neves - UNIPTAN</t>
  </si>
  <si>
    <t>03.219.494/0001-98</t>
  </si>
  <si>
    <t>Ricardo Assunção Viegas</t>
  </si>
  <si>
    <t>Faculdade de Minas - FAMINAS, com anuência de sua mantenedora Lael Varella Educação e Cultura</t>
  </si>
  <si>
    <t>03.466.623/0002-23</t>
  </si>
  <si>
    <t>Fabiana Lotti Pinto de Paiva e Geraldo Lúcio do Carmo</t>
  </si>
  <si>
    <t>Iêda/Fialho</t>
  </si>
  <si>
    <t>Escola Superior Dom Helder Câmara, com auência de sua mantenedora a Fundação Movimento Direito e Cidadania - Fundação MDC</t>
  </si>
  <si>
    <t>Faculdades Milton Campos, com anuênciade sua mantenedora, o Centro Educacional de Formação Superior Ltda. - CEFOS</t>
  </si>
  <si>
    <t>Lúcia Massara e Pedro José de Paula Gelape</t>
  </si>
  <si>
    <t>Centro Universitário Internacional - UNINTER, com anuência de sua mantenedora, a Uninter Educacional S/A</t>
  </si>
  <si>
    <t>02.261.854/0001-57</t>
  </si>
  <si>
    <t>Cristofer Adonis da Cruz</t>
  </si>
  <si>
    <t>Complexo de Ensino Renato Saraiva Ltda - CERS</t>
  </si>
  <si>
    <t>08.403.264/0001-06</t>
  </si>
  <si>
    <t>Guilherme Marzol Montandon Saraiva</t>
  </si>
  <si>
    <t>Iêda-DECA/Valdênia</t>
  </si>
  <si>
    <t>19.16.3669.0002017/2019-16</t>
  </si>
  <si>
    <t>Termo de adesão ao Termo de Cooperação Técnica celebrado entre o Conselho Nacional do Ministério Público e o Conselho Nacional de Justiça nº 047/2018, publicado no Diário Oficial da União nº 243/2018, de 13/12/2018, que tem por objetivo possibilitar aos Ministérios Públicos brasileiros: 1.1. a solicitação de pareceres técnico-científicos sobre medicamentos, procedimentos, tratamentos médicos e produtos, elaborados na forma disposta no TCT nº 021/2016, celebrado entre o CNJ e o Ministério da Saúde, em 23/08/16, que constarão do sistema de dados E-NatJus, criado e mantido pelo CNJ, nos termos do artigo 2º da Resolução CNJ nº 238, de 06/09/16, a fim de racionalizar e qualificar a judicialização da saúde pelo Ministério Público brasileiro; 1.2. a solicitação de curso de capacitação, na modalidade ensino à distância, dos membros dos Ministérios Públicos brasileiros e das equipes técnicas de profissionais de saúde que os assessoram, sobre saúde baseada em evidências, metodologias e instrumentos para Avaliação de Tecnologias em Saúde (ATS), ministrada pelo Hospital Sírio Libanês e pelo Instituto de Avaliação de Tecnologias em Saúde, através do TCT nº 021/2016, celebrado entre o CNJ e o Ministério da Saúde em 23/08/16.</t>
  </si>
  <si>
    <t xml:space="preserve">Conselho Nacional do Ministério Público - CNMP </t>
  </si>
  <si>
    <t>19.16.2256.0000367/2018-95</t>
  </si>
  <si>
    <t>Licenciamento de uso de material pedagógico denominado “Curso online de Manejo Humanitário e Sustentável das Populações de Cães e Gatos”, para a sua reprodução, para fins educativos, não lucrativos e nem comerciais, com vistas à utilização do Ministério Público de Minas Gerais.</t>
  </si>
  <si>
    <t>Universidade Federal do Paraná</t>
  </si>
  <si>
    <t>75.095.679/0001-49</t>
  </si>
  <si>
    <t>Ricardo Marcelo Fonseca</t>
  </si>
  <si>
    <t>Coordenadoria Estadual de Defesa da Fauna - CEDEF e  Centro de Estudos e Aperfeiçoamento Funcional - CEAF</t>
  </si>
  <si>
    <t>Universidade Iguaçu - UNIG</t>
  </si>
  <si>
    <t>30.834.196/0007-76</t>
  </si>
  <si>
    <t xml:space="preserve">Hélio Joaquim de Souza </t>
  </si>
  <si>
    <t>Iêda-DECA/Fernanda</t>
  </si>
  <si>
    <t xml:space="preserve">Centro Universitário de Caratinga - UNEC </t>
  </si>
  <si>
    <t>19.325.547/0001-95</t>
  </si>
  <si>
    <t>Antônio Fonseca da Silva</t>
  </si>
  <si>
    <t>Centro Universitário FG - UNIFG</t>
  </si>
  <si>
    <t>04.097.860/0001-46</t>
  </si>
  <si>
    <t>Georgheton Melo Nogueira</t>
  </si>
  <si>
    <t xml:space="preserve">Pontifícia Universidade Católica de Minas Gerais </t>
  </si>
  <si>
    <t>Dom Joaquim Geovani Mol Guimarães</t>
  </si>
  <si>
    <t>Cesumar - Centro de Ensino Superior de Maringá Ltda</t>
  </si>
  <si>
    <t>79.265.617/0001-99</t>
  </si>
  <si>
    <t>Cláudio Ferdinandi</t>
  </si>
  <si>
    <t>Arnaldo Pereira dos Santos</t>
  </si>
  <si>
    <t>Iêda-DECA/Sil</t>
  </si>
  <si>
    <t>19.16.2256.0001969/2019-03</t>
  </si>
  <si>
    <t>Estabelecer condições de cooperação mútua para cessão de servidor público municipal, com ônus para o Município, para prestar serviços na Promotoria de Justiça da Comarca de Candeias, a fim de aperfeiçoar a prestação do serviço público e assim contribuir para a proteção da coletividade e do bem-estar social.</t>
  </si>
  <si>
    <t>Rodrigo Moraes Lamounier</t>
  </si>
  <si>
    <t>PJ Candeias</t>
  </si>
  <si>
    <t>Saullo Sena Elias</t>
  </si>
  <si>
    <t>MG 194.194-87 / SSP-MG</t>
  </si>
  <si>
    <t>131.267.026-60</t>
  </si>
  <si>
    <t>19.16.2256.0002996/2019-16</t>
  </si>
  <si>
    <t>I – A execução de ações conjuntas entre MP-SP, MP-MG, SEFAZ-SP e SEFAZ-MG, no âmbito de suas atribuições legais, com vistas à apuração e repressão de práticas voltadas para a estruturação de esquemas de sonegação fiscal de alta lesividade ao erário do Estado; II – O intercâmbio de informações entre MP-SP, MP-MG, SEFAZ-SP e SEFAZ-MG para a defesa do patrimônio público e social e da probidade e legalidade administrativa.</t>
  </si>
  <si>
    <t>Ministério Público do Estado de São Paulo - MPSP;
Estado de São Paulo, por intermédio da Secretaria de Fazenda do Estado de São Paulo-SEFAZ-SP e
 Estado de Minas Gerais, por intermédio da Secretaria de Fazenda do Estado de Minas Gerais-SEFAZ_MG</t>
  </si>
  <si>
    <t>01.468.760/0001-90;
46.377.222/0001-29;
18.715.615/0001-60</t>
  </si>
  <si>
    <t>Gianpaolo Poggio Smanio;
Henrique Meirelles e
Gustavo de Oliveira Barbosa</t>
  </si>
  <si>
    <t>Centro de Apoio Operacional das Promotorias de Justiça de Defesa da Ordem Econômica e Tributária – CAOET</t>
  </si>
  <si>
    <t>Município de Papagaios</t>
  </si>
  <si>
    <t>18.313.866/0001-18</t>
  </si>
  <si>
    <t>Mario Reis Filgueiras</t>
  </si>
  <si>
    <t>iêda/Pati Fernandes</t>
  </si>
  <si>
    <t>Faculdade de São Lourenço - UNISEPE</t>
  </si>
  <si>
    <t>67.172.676/0005-67</t>
  </si>
  <si>
    <t>Guilherme Bernardes Filho</t>
  </si>
  <si>
    <t>Câmara Municipal de Santana do Jacaré e Município de Santana do Jacaré</t>
  </si>
  <si>
    <t>02.690.251/0001-70 e 17.888.116/0001-01</t>
  </si>
  <si>
    <t>Wilson Ribeiro da Costa e Aleires Soares Viana</t>
  </si>
  <si>
    <t>Universidade de Uberaba - UNIUBE</t>
  </si>
  <si>
    <t>25.452.301/0001-87</t>
  </si>
  <si>
    <t>Marcelo Palmério</t>
  </si>
  <si>
    <t>19.16.2256.0000445/2018-26</t>
  </si>
  <si>
    <t>Alimentação e o uso compartilhado do sítio de internet e do sistema Consumidor Vencedor pelos Ministérios Públicos signatários, bem como a interoperabilidade de dados relativos à atividade fim ministerial pertinente, observado o Modelo Nacional de Interoperabilidade (MNI), viabilizando o intercâmbio de informações sobre ações coletivas ajuizadas, decisões judiciais, provisórias ou definitivas, e termos de ajustamento de conduta obtidos na atuação do Ministério Público na defesa do consumidor, nos Estados do Rio de Janeiro e de Minas Gerais, e propiciando a disponibilização de tais informações para a sociedade, através do sítio de internet supramencionado, com a manutenção de um canal específico para o recebimento das notícias dos consumidores acerca do descumprimento das decisões e compromissos de conduta disponibilizados para consulta.</t>
  </si>
  <si>
    <t>Ministério Público do Rio de Janeiro</t>
  </si>
  <si>
    <t>28.305.936/0001-40</t>
  </si>
  <si>
    <t>José Eduardo Ciotola Gussem</t>
  </si>
  <si>
    <t>Laura</t>
  </si>
  <si>
    <t>Univrsidade do Estado de Minas Gerais - UEMG</t>
  </si>
  <si>
    <t>02.261.854/00010-57</t>
  </si>
  <si>
    <t>Lavínia Rosa Rodrigues</t>
  </si>
  <si>
    <t>Ieda//Adriana</t>
  </si>
  <si>
    <t>Municíi de Perdões</t>
  </si>
  <si>
    <t>18.244.343/0001-67</t>
  </si>
  <si>
    <t>Hamilton Resende Filho</t>
  </si>
  <si>
    <t xml:space="preserve">Ieda/Adriana </t>
  </si>
  <si>
    <t>Faculdade de Direito Padre Arnaldo Janssen</t>
  </si>
  <si>
    <t>21.562.368/0001-13</t>
  </si>
  <si>
    <t>João Guilherme Porto</t>
  </si>
  <si>
    <t>Faculdade Intrnacional Signorelli</t>
  </si>
  <si>
    <t>07.436.988/0001-85</t>
  </si>
  <si>
    <t>Hércules Pereira</t>
  </si>
  <si>
    <t>Faculdade Metodista Granbery - FMG</t>
  </si>
  <si>
    <t>21.576.590/0001-75</t>
  </si>
  <si>
    <t>Robson Ramos de Aguiar</t>
  </si>
  <si>
    <t>Centro Universitário Metodista Izabela Hendrix</t>
  </si>
  <si>
    <t>177.217.191/0001-40</t>
  </si>
  <si>
    <t>19.16.2256.0004338/2019-60</t>
  </si>
  <si>
    <t>Estabelecimento de condições de cooperação mútua entre os convenentes, visando aperfeiçoar o policiamento ostensivo e a preservação da ordem pública na cidade de Betim/MG, por meio da implantação de um Ponto de Apoio ao Policiamento-PAP, conforme o Plano de Trabalho anexo ao instrumento.</t>
  </si>
  <si>
    <t>Polícia Militar do Estado de Minas Gerais, por meio do 33° Batalhão da Polícia Militar</t>
  </si>
  <si>
    <t>Alexandre Alves Gontijo</t>
  </si>
  <si>
    <t>Secretaria das Promotorias de Justiça da Comarca de Betim</t>
  </si>
  <si>
    <t>19.16.2256.0000558/2019-76</t>
  </si>
  <si>
    <t>Intercâmbio técnico, científico e a promoção de ações que viabilizem prevenir, coibir e repreender toda e qualquer conduta efetiva ou potencialmente degradadora do meio ambiente, tendo em vista a sua preservação, conservação e recuperação.</t>
  </si>
  <si>
    <t>Associação Regional de Proteção Ambiental Alto Paraopeba e Vale do Piranga- ARPA e Instituto Estadual de Florestas-IEF</t>
  </si>
  <si>
    <t>07.596.343/0001-00 e 18.746.164/0001-28</t>
  </si>
  <si>
    <t>Itamar José de Oliveira e Antônio Augusto Melo Malard</t>
  </si>
  <si>
    <t>Centro de Apoio Operacional às Promotorias de Justiça do Meio Ambiente, Patrimônio Cultural, Habitação e Urbanismo-CAOMA</t>
  </si>
  <si>
    <t>Sociedade de Ensino Superior Estácio de Sá</t>
  </si>
  <si>
    <t>34.075.739/0001-84</t>
  </si>
  <si>
    <t>Cláudia Issa e Ornella Pacífico</t>
  </si>
  <si>
    <t>Ieda/Alves/
Rosana</t>
  </si>
  <si>
    <t>Município de Barão de Cocais</t>
  </si>
  <si>
    <t>18.317.685/0001-60</t>
  </si>
  <si>
    <t>Décio Geraldo</t>
  </si>
  <si>
    <t>19.16.3897.0004105/2020-66</t>
  </si>
  <si>
    <t>Município de São Gotardo</t>
  </si>
  <si>
    <t>18.602.037/0001-55</t>
  </si>
  <si>
    <t>Seiji Eduardo Sekita</t>
  </si>
  <si>
    <t>Universidade Fumec</t>
  </si>
  <si>
    <t>Air Rabelo</t>
  </si>
  <si>
    <t>19.16.2256.0002373/2019-56</t>
  </si>
  <si>
    <t>O intercâmbio técnico, científico e a promoção de ações que viabilizem prevenir, coibir e repreender toda e qualquer conduta efetiva ou potencialmente degradadora do meio ambiente, tendo em vista a sua preservação, conservação e recuperação.</t>
  </si>
  <si>
    <t>Associação Regional de Proteção Ambienta l, Estado de Minas Gerais, por intermédio do Instituto Estadual de Floresta</t>
  </si>
  <si>
    <t>07.884.478/0001-70,  18.746.164/0001-28</t>
  </si>
  <si>
    <t>Sérgio Luiz Barreto Campello Cardoso Ayres,  Antônio Augusto Melo Malard</t>
  </si>
  <si>
    <t>Centro de Apoio Operacional às Promotorias de Justiça do Meio Ambiente, Patrimônio Cultural, Habitação e Urbanismo</t>
  </si>
  <si>
    <t>Município de Serranos</t>
  </si>
  <si>
    <t>18.008.912/0001-75</t>
  </si>
  <si>
    <t>Reinaldo Batista Arantes</t>
  </si>
  <si>
    <t xml:space="preserve">Ieda/Marcela </t>
  </si>
  <si>
    <t>UFMG - Faculdade de Filosofia e Ciências Humanas</t>
  </si>
  <si>
    <t>Universidade Cândido Mendes</t>
  </si>
  <si>
    <t>33.646.001/0001-67</t>
  </si>
  <si>
    <t>Candido Antonio José Francisco Mendes de Almeida</t>
  </si>
  <si>
    <t>Faculdade IBMEC</t>
  </si>
  <si>
    <t>04.298.309/0001-60</t>
  </si>
  <si>
    <t>Reginaldo Pinto Nogueira Júnior</t>
  </si>
  <si>
    <t xml:space="preserve">Ieda/Fialho </t>
  </si>
  <si>
    <t>Ieda/Silviene</t>
  </si>
  <si>
    <t>Fundação de Estudos Sociais do Paraná</t>
  </si>
  <si>
    <t>76.602.895/0001-04</t>
  </si>
  <si>
    <t>Gilson Bonato</t>
  </si>
  <si>
    <t>Município de Araguari</t>
  </si>
  <si>
    <t>Universidade Vale do Rio Doce- UNIVALE</t>
  </si>
  <si>
    <t>20.611.810/0001-91</t>
  </si>
  <si>
    <t>Lissandra Lopes Coelho Rocha</t>
  </si>
  <si>
    <t xml:space="preserve">19.16.1016.0006100/2019-89 </t>
  </si>
  <si>
    <t xml:space="preserve">Implementação do Sistema Nacional de Informações de Defesa do Consumidor (Sindec)  no Procon Câmara, compreendendo a auttorização de uso do software  licenciado pela União ao Estado de Minas Gerais, a realização de cursos e treinamentos para sua aplicação, a fim de que possibilite registro, armazenamento e compartilhamento de base municipal de dados de demandas de consumo com as bases estadual e nacional, resultando, inclusive, na elaboração dos Cadastros Estadual e Nacional de Reclamações Fundamentadas, entre outras ações que promovam políticas públicas integradas para a defesa do consumidor. </t>
  </si>
  <si>
    <t>Câmara Municipal de Conceição do Mato Dentro</t>
  </si>
  <si>
    <t>02.430.067/0001-91</t>
  </si>
  <si>
    <t>Cláudio Alexandre Rodrigues de Oliveira</t>
  </si>
  <si>
    <t>19.16.1016.0005956/2019-97</t>
  </si>
  <si>
    <t>Câmara Municipal de Coronel Fabriciano</t>
  </si>
  <si>
    <t>18.954.610/0001-90</t>
  </si>
  <si>
    <t>Adriano Martins de Oliveira</t>
  </si>
  <si>
    <t>Conferido por Valdo</t>
  </si>
  <si>
    <t>Programa Estadual de Defesa do Consumidor - Procon MG</t>
  </si>
  <si>
    <t>19.16.1016.0005835/2019-66</t>
  </si>
  <si>
    <t xml:space="preserve">Implementação do Sistema Nacional de Informações de Defesa do Consumidor (Sindec)  no Procon Municipal, compreendendo a auttorização de uso do software  licenciado pela União ao Estado de Minas Gerais, a realização de cursos e treinamentos para sua aplicação, a fim de que possibilite registro, armazenamento e compartilhamento de base municipal de dados de demandas de consumo com as bases estadual e nacional, resultando, inclusive, na elaboração dos Cadastros Estadual e Nacional de Reclamações Fundamentadas, entre outras ações que promovam políticas públicas integradas para a defesa do consumidor. </t>
  </si>
  <si>
    <t>Município de Muriaé</t>
  </si>
  <si>
    <t>17.947.581/0001-76</t>
  </si>
  <si>
    <t>Ioannis Konstantinos Grammatikopoulos</t>
  </si>
  <si>
    <t>Conferido por Macgarem</t>
  </si>
  <si>
    <t>Programa Estadual de Defesa do Consumidor -Procon</t>
  </si>
  <si>
    <t>19.16.1016.0005940/2019-44</t>
  </si>
  <si>
    <t>Implementação do Sistema Nacional de Informações de Defesa do Consumidor (Sindec) no PROCON Câmara, compreendendo da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políticas públicas integradas para a defesa do consumidor.</t>
  </si>
  <si>
    <t>Câmara Municipal de Matias Barbosa/MG</t>
  </si>
  <si>
    <t>20431326/0001-80</t>
  </si>
  <si>
    <t>João Fernando de Assis Cipriani</t>
  </si>
  <si>
    <t>Mariza</t>
  </si>
  <si>
    <t>Programa Estadual de Defesa do Consumidor - PROCON</t>
  </si>
  <si>
    <t>19.16.1016.0005907/2019-62</t>
  </si>
  <si>
    <t>Implementação do Sistema Nacional de Informações de Defesa do Consumidor (Sindec) no Procon Câmara, compreendendo 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políticas públicas integradas para a defesa do consumidor.</t>
  </si>
  <si>
    <t>Câmara Municipal de Nova Serrana - MG</t>
  </si>
  <si>
    <t>04.195.466/0001-40</t>
  </si>
  <si>
    <t>Osmar Fernandes dos Santos</t>
  </si>
  <si>
    <t>Rafaela</t>
  </si>
  <si>
    <t>Programa Estadual de Defesa do Consumidor - Procon - MG</t>
  </si>
  <si>
    <t>19.16.2256.0004959/2019-74</t>
  </si>
  <si>
    <t>União de esforços e o desenvolvimento de ações articuladas para ampliar as oportunidades de inclusão de adolescentes e jovens em condição de vulnerabilidade, especialmente aqueles em cumprimento ou egressos de medidas socioeducativas, em situação de acolhimento institucional ou resgatados de situação de trabalho infantil, em programas de aprendizagem e cursos de formação inicial e continuada (FIC) ou qualificação profissional, em todo o Estado de Minas Gerais.</t>
  </si>
  <si>
    <t xml:space="preserve">Governo Federal, por meio da Superintendência Regional do Trabalho em Minas Gerais - SRT-MG, 
 Estado de Minas Gerais, por intermédio da Secretaria de Estado de  Justiça e Segurança Pública - SEJUSP e da Secretaria de Estado de Trabalho e Desenvolvimento Social - SEDESE,
Município de Belo Horizonte, por meio da Secretaria Municipal de Assistência Social, Segurança Alimentar e Cidadania - SMASAC e da Secretaria Municipal de Desenvolvimento Econômico - SMDE,
Tribunal Regional do Trabalho da 3ª região - TRT-MG,
Ministério Público do Trabalho em Minas Gerais - MPT-MG,
Tribunal de Justiça do Estado de Minas Gerais - TJMG,
Serviço Nacional de Aprendizagem Comercial - Administração Regional de Minas Gerais - SENAC MINAS e o
Serviço Nacional de Aprendizagem Industrial - SENAI.
</t>
  </si>
  <si>
    <t>23.612.685/0036-52,
18.715.615/0001-60
18.715.383/0001-40
 01.298.583/0001-41
26.989.715/0034-70
 21.154.554/0001-13
03.447.242/0001-16
03.773.700/0001-07</t>
  </si>
  <si>
    <t>João Carlos Gontijo Amorim,
Mário Lúcio Alves de Araújo,
 Elizabeth Jucá e Mello Jacometti,
Maíra Pinto Colares,
Cláudio Cjaves Beato Filho,
Marcus Moura Ferreira,
Adriana Augusta de Moura Souza,
Nelson Missias de Morais,
Francisco Valdeci de Sousa Cavalcante e
Cláudio Marcassa</t>
  </si>
  <si>
    <t>Instituto Educamais</t>
  </si>
  <si>
    <t>28.714.760/0001-80</t>
  </si>
  <si>
    <t>Maria Aparecida Campos da Silva</t>
  </si>
  <si>
    <t>Faculdade Fadileste</t>
  </si>
  <si>
    <t>20.844.494/0001-06</t>
  </si>
  <si>
    <t>José Paulo Hott</t>
  </si>
  <si>
    <t>Faculdade Cedin</t>
  </si>
  <si>
    <t>07.808.205/0001-47</t>
  </si>
  <si>
    <t>Leonardo Palva Martins de Oliveira</t>
  </si>
  <si>
    <t>Município de Ervália</t>
  </si>
  <si>
    <t>18.133.306/0001-81</t>
  </si>
  <si>
    <t>Eloísio Antônio de Castro</t>
  </si>
  <si>
    <t>19.16.2256.0000907/2019-62</t>
  </si>
  <si>
    <t>Cooperação técnica e operacional entre os partícipes com vistas a possibilitar o desenvolvimento de ações conjuntas que viabilizem a preservação, a recuperação e a conservação do meio ambiente, com ênfase na fauna silvestre e urbana, no âmbito do Estado de Minas Gerais.</t>
  </si>
  <si>
    <t>Conselho Regional de Biologia 4ª Região</t>
  </si>
  <si>
    <t>Tales Heliodoro Viana</t>
  </si>
  <si>
    <t xml:space="preserve">Conferido por Pati Fernandes </t>
  </si>
  <si>
    <t>Coordenadoria Estadual de Defesa da Fauna - CEDEF</t>
  </si>
  <si>
    <t>19.16.2256.0005135/2019-75</t>
  </si>
  <si>
    <t>Cooperação técnica e operacional entre os partícipes com vistas a possibilitar o desenvolvimento de ações conjuntas que viabilizem a defesa, preservação e conservação da avifauna, especialmente com vistas à mitigação da mortandade de aves decorrente de colisões com fachadas de vidro em prédios e construções urbanos, no âmbito do Estado de Minas Gerais.</t>
  </si>
  <si>
    <t>ECOAVIS - Ecologia e Conservação de Aves</t>
  </si>
  <si>
    <t xml:space="preserve"> 10.905.389/0001-78</t>
  </si>
  <si>
    <t>Adriano Gomes Peixoto</t>
  </si>
  <si>
    <t>Faculdade Capixaba de Nova Venécia</t>
  </si>
  <si>
    <t>03.963.577/0001-97</t>
  </si>
  <si>
    <t xml:space="preserve">Sandrélia Cerutti Carminati </t>
  </si>
  <si>
    <t>Ieda/Thiago</t>
  </si>
  <si>
    <t>Associação Regional de Proteção Ambiental - ARPA Ubá</t>
  </si>
  <si>
    <t>22.053.715/0001-45</t>
  </si>
  <si>
    <t>Heverton Marques Roberti</t>
  </si>
  <si>
    <t>Universidade Federal de Minas Gerais/ Faculdade de Educação - FaE</t>
  </si>
  <si>
    <t>Wagner Ahmad Auarek</t>
  </si>
  <si>
    <t xml:space="preserve">
FASB - Faculdade do Sul da Bahia 
</t>
  </si>
  <si>
    <t>03.760.257/0001-30</t>
  </si>
  <si>
    <t>Lay Alves Ribeiro</t>
  </si>
  <si>
    <t>Universidade Pitágoras Unopar</t>
  </si>
  <si>
    <t>38.733.648/0001-40</t>
  </si>
  <si>
    <t>Maria Isabel Andrade Cogo</t>
  </si>
  <si>
    <t>Universidade Salgado de Oliveira - Universo</t>
  </si>
  <si>
    <t>28.638.393/0002-63</t>
  </si>
  <si>
    <t>Wellington Salgado Oliveira</t>
  </si>
  <si>
    <t>Faculdade Redentor</t>
  </si>
  <si>
    <t>03.596.799/0001-19</t>
  </si>
  <si>
    <t>André Raeli Gomes</t>
  </si>
  <si>
    <t>Universidade Federal de Lavras - UFLA</t>
  </si>
  <si>
    <t>22.078.679/0001-74</t>
  </si>
  <si>
    <t>João José Granate Sá e Melo Marques</t>
  </si>
  <si>
    <t>Ieda/Rafaela</t>
  </si>
  <si>
    <t>19.16.2256.0005680/2019-07</t>
  </si>
  <si>
    <t>Fixação de critérios, normas e procedimentos de execução conjunta, estipuladas conforme o âmbito das atribuições legais de cada ente signatário, visando ao compartilhamento de informações cadastrais, processuais, técnicas e estatísticas, relativas a contribuintes e contabilistas, convergentes ao combate da criminalidade econômico-tributária.</t>
  </si>
  <si>
    <t>Estado de Minas Gerais, por meio da Secretaria de Estado de Fazenda de Minas Gerais, e o Conselho Regional de Contabilidade de Minas Gerais</t>
  </si>
  <si>
    <t>16.907.746/0001-13 e 17.188.574/0001-38</t>
  </si>
  <si>
    <t>Gustavo de Oliveira Barbosa e  Rosa Maria Abreu Barros</t>
  </si>
  <si>
    <t>Centro de Apoio Operacional das Promotorias de Justiça de Defesa da Ordem Econômica e Tributária</t>
  </si>
  <si>
    <t>19.16.2256.0001749/2019-26</t>
  </si>
  <si>
    <t>Atuação em conjunto na realização de diligências e emissão de pareceres em procedimentos atinentes à declaração de falsidade e/ou inidoneidade de documentos fiscais, em casos especiais, mormente os que envolverem investigações relacionadas com o crime organizado de sonegação fiscal.</t>
  </si>
  <si>
    <t>Estado de Minas Gerais, por intermédio da Secretaria de Estado de Fazenda de Minas Gerais - SEF-MG,  Ministério Público do Estado do Rio de Janeiro, por intermédio da Procuradoria-Geral de Justiça - MPRJ e Estado do Rio de Janeiro, por intermédio da Secretaria de Estado da Receita do Rio de Janeiro - SER-RJ</t>
  </si>
  <si>
    <t>18.715.615/0001-60, 28.305.936/0001-40 e 42.498.675/0001-52</t>
  </si>
  <si>
    <t>Gustavo de Oliveira Barbosa, José Eduardo Ciotola Gussem e Luiz Cláudio Rodrigues de Cavalho,</t>
  </si>
  <si>
    <t>19.16.3687.0008925/2019-52</t>
  </si>
  <si>
    <t>Mútua cooperação entre os partícipes, visando ao intercâmbio de tecnologia e inovação, conhecimentos e bases de dados, e o desenvolvimento conjunto de projetos e iniciativas que possibilitem a otimização dos recursos financeiros e humanos, podendo, inclusive, ser replicados para outras unidades do Ministério Público e outros órgãos públicos.</t>
  </si>
  <si>
    <t>Ministério Público do Estado de São Paulo, por intermédio da Procuradoria-Geral de Justiça, com a interveniência do Núcleo de Inteligência e Gestão de Conhecimento</t>
  </si>
  <si>
    <t>01.468.760/0001-90</t>
  </si>
  <si>
    <t>Gianpaolo Poggio Sman io</t>
  </si>
  <si>
    <t>Faculdade de Administração, Ciências e Educação Famart Ltda</t>
  </si>
  <si>
    <t>19.412.507/0001-80</t>
  </si>
  <si>
    <t>Wanderson Clayton Fontella Francisco</t>
  </si>
  <si>
    <t>Ieda/Mariza</t>
  </si>
  <si>
    <t>19.16.3687.0009373/2019-81</t>
  </si>
  <si>
    <t>Mútua cooperação entre os partícipes, visando ao intercâmbio de tecnologia e inovação, conhecimentos e bases de dados, e o desenvolvimento conjunto de projetos e iniciativas que possibilitem a otimização dos recursos financeiros e humanos, podendo, inclusive, ser replicados para outros órgãos públicos.</t>
  </si>
  <si>
    <t>Secretaria de Estado de Fazenda do Estado de Minas Gerais - SEF</t>
  </si>
  <si>
    <t>Luiz Cláudio Fernandes Lourenço Gomes</t>
  </si>
  <si>
    <t>19.16.1016.0009055/2019-38</t>
  </si>
  <si>
    <t>Câmara Municipal de Jacuí</t>
  </si>
  <si>
    <t>14.850.522/0001-97</t>
  </si>
  <si>
    <t>José Carlos Arantes</t>
  </si>
  <si>
    <t>Thiago</t>
  </si>
  <si>
    <t>19.16.1016.0009206/2019-35</t>
  </si>
  <si>
    <t>Câmara Municipal de Unaí</t>
  </si>
  <si>
    <t>19.783.570/0001-23</t>
  </si>
  <si>
    <t>Carlos Lysias Moreira de Sousa</t>
  </si>
  <si>
    <t>Valdo</t>
  </si>
  <si>
    <t>Faculdade Metropolitana do Vale do Aço - FAMEV</t>
  </si>
  <si>
    <t>09.367.424/0001-63</t>
  </si>
  <si>
    <t>Bruno Lopes de Souza Santos</t>
  </si>
  <si>
    <t>Universidade Federal de Viçosa - UFV</t>
  </si>
  <si>
    <t>25.944.455/0001-96</t>
  </si>
  <si>
    <t>José Ambrózio Ferreira Neto</t>
  </si>
  <si>
    <t>19.16.1016.0010414/2019-11</t>
  </si>
  <si>
    <t>Edmar Xavier Maciel</t>
  </si>
  <si>
    <t>19.16.2256.0001299/2019-51</t>
  </si>
  <si>
    <t>Cooperação técnica e operacional entre os partícipes visando ao intercâmbio técnico, científico para desenvolvimento do Programa Urbanismo em Minas Gerais vinculado à Faculdade de Arquitetura e Urbanismo da UFJF  e promoção de ações para reparar, conservar, promover, proteger e preservar bens integrantes do patrimônio cultural e turístico de Minas Gerais, bem como coibir e repreender toda e qualquer conduta efetiva ou potencialmente degradadora dos direitos e interesses difusos e coletivos tutelados pelo Ministério Público de Minas Gerais.</t>
  </si>
  <si>
    <t>Marcus Vinicius David</t>
  </si>
  <si>
    <t>CEAT, CPPC E FUNEMP</t>
  </si>
  <si>
    <t>19.16.3674.0002302/2019-06</t>
  </si>
  <si>
    <t xml:space="preserve"> Mútua cooperação entre os convenentes visando à promoção de ações conjuntas, de forma coordenada e harmônica, que aprimorem o desempenho de atividades que garantam a efetiva proteção e defesa do consumidor.</t>
  </si>
  <si>
    <t>Município de Belo Horizonte, com a interveniência da Secretaria Municipal de Desenvolvimento Econômico e da Diretoria de Proteção e Defesa do Consumidor</t>
  </si>
  <si>
    <t>18.715.383/0001-40</t>
  </si>
  <si>
    <t>Alexandre Kalil;
Cláudio Chaves Beato Filho;
Mônica Maria Teixeira Coelho</t>
  </si>
  <si>
    <t>4451.03.061.738.4256.0001.3.3.90.36.01.0 e
4451.03.061.738.4256.0001.3.3.90.39.10.0</t>
  </si>
  <si>
    <t xml:space="preserve">Débora </t>
  </si>
  <si>
    <t>Programa Estadual de Proteção e Defesa do Consumidor do Estado de Minas Gerais;
Fundo Estadual de Proteção e Defesa do Consumidor e 
Diretoria de Estágios e Convênios Acadêmicos</t>
  </si>
  <si>
    <t>19.16.2180.0010612/2019-97</t>
  </si>
  <si>
    <t>Estabelecer condições de cooperação mútua para cessão de servidor público, pelo MPMG ao Ministério Público do Estado do Espírito Santo, sem ônus para o órgão cedente, a fim de aperfeiçoar a prestação do serviço público e assim contribuir para a proteção da coletividade e do bem-estar social.</t>
  </si>
  <si>
    <t>Ministério Público do Estado do Espírito Santo</t>
  </si>
  <si>
    <t xml:space="preserve"> 03.122.0613.2035  3.1.90.96.00 . 001468 </t>
  </si>
  <si>
    <t>Cristiane Ribeiro dos Reis Arcanjo</t>
  </si>
  <si>
    <t>MG-10.799-768</t>
  </si>
  <si>
    <t>043.977.196-08</t>
  </si>
  <si>
    <t>19.16.2154.0013392/2019-20</t>
  </si>
  <si>
    <t>Ieda/Valdo</t>
  </si>
  <si>
    <t>19.16.1950.0012269/2019-33</t>
  </si>
  <si>
    <t>O intercâmbio de tecnologia e inovação, conhecimentos e bases de dados, e o desenvolvimento conjunto de projetos e iniciativas que possibilitem a otimização dos recursos financeiros e humanos, podendo, inclusive, ser replicados para outros órgãos públicos</t>
  </si>
  <si>
    <t>Ministério Público do Estado do Rio de Janeiro</t>
  </si>
  <si>
    <t>Faculdade Santo Agostinho de Sete Lagoas</t>
  </si>
  <si>
    <t>03.735.981/0011-85</t>
  </si>
  <si>
    <t>Amelia Maria Alves Rodrigues</t>
  </si>
  <si>
    <t>Faculdade Kennedy</t>
  </si>
  <si>
    <t>21.351.598/0001-33</t>
  </si>
  <si>
    <t>Natanael Atilas Aleva</t>
  </si>
  <si>
    <t>19.16.2154.0013076/2019-16</t>
  </si>
  <si>
    <t>Libertas – Faculdades Integradas</t>
  </si>
  <si>
    <t>24.903.999/0001-47</t>
  </si>
  <si>
    <t>JJosé Carlos Marinzeck</t>
  </si>
  <si>
    <t>DECA</t>
  </si>
  <si>
    <t>Universidade Estadual do Sudoeste da Bahia - Campus Vitória da Conquista - UESB</t>
  </si>
  <si>
    <t>13.069.489/0001-08</t>
  </si>
  <si>
    <t>Luiz Otávio de Magalhães</t>
  </si>
  <si>
    <t xml:space="preserve">UNIBH - Instituto Mineiro de Educação e Cultura </t>
  </si>
  <si>
    <t>08.446.503/0001-05</t>
  </si>
  <si>
    <t>Charles Rodrigues Magalhães</t>
  </si>
  <si>
    <t>Fátima/Valdo</t>
  </si>
  <si>
    <t>UNISC - Universidade de  Santa Cruz do Sul</t>
  </si>
  <si>
    <t>95.438.412/0001-14</t>
  </si>
  <si>
    <t>Carmem Lúcia de Lima Helfer</t>
  </si>
  <si>
    <t>FADIVALE - Faculdade Direito do Vale do Rio Doce</t>
  </si>
  <si>
    <t>20.620.449/0001-60</t>
  </si>
  <si>
    <t>Alcyr Nascimento</t>
  </si>
  <si>
    <t>19.16.1016.0012663/2019-10</t>
  </si>
  <si>
    <t>Município de Barbacena</t>
  </si>
  <si>
    <t>17.095.043/0001-09</t>
  </si>
  <si>
    <t>Luís Álvaro Abrantes Campos</t>
  </si>
  <si>
    <t xml:space="preserve">19.16.2154.0013453/2019-22 </t>
  </si>
  <si>
    <t>IFMG - Instituto Federal de Educação, Ciência e Tecnologia de Minas Gerais</t>
  </si>
  <si>
    <t>Kléber Gonçalves Glória</t>
  </si>
  <si>
    <t>Thiago/Fátima</t>
  </si>
  <si>
    <t>FASF - Faculdade de Filosofia, Ciências e Letras do Alto São Francisco</t>
  </si>
  <si>
    <t>18.301.267/0001-84</t>
  </si>
  <si>
    <t>Heloísa Ribeiro dos Santos</t>
  </si>
  <si>
    <t>19.16.2256.0013300/2019-04</t>
  </si>
  <si>
    <t>Assegurar a assistência à saúde, prevista no artigo 119, XX, §8°, da Lei Complementar Estadual nº 34/1994, com a redação determinada pela Lei Complementar Estadual nº 147/2018, permitindo a indenização dos gastos com assistência médico-hospitalar, na modalidade de assistência indireta, aos membros do Ministério Público e aos seus dependentes, nos termos da Resolução PGJ Nº 28, de 19 de dezembro de 2018.</t>
  </si>
  <si>
    <t>Associação Mineira do Ministério Público – AMMP, por intermédio da Associação Mineira de Assistência à Saúde dos Membros do Ministério Público -AMMP-SAÚDE</t>
  </si>
  <si>
    <t>19.905.462-0001/86 e 11.177.786-0001/33</t>
  </si>
  <si>
    <t>Eneias Xavier Gmes</t>
  </si>
  <si>
    <t>19.16.2256.0005801/2019-38</t>
  </si>
  <si>
    <t>Mútua cooperação entre os partícipes visando ao aperfeiçoamento da prestação do serviço público e assim contribuir para a proteção da coletividade e do bem-estar social.</t>
  </si>
  <si>
    <t>Edisângela Soares Lopes</t>
  </si>
  <si>
    <t>MG-12.440.628</t>
  </si>
  <si>
    <t>055.272.996-55</t>
  </si>
  <si>
    <t>19.16.2004.0006647/2019-85</t>
  </si>
  <si>
    <t>Descentralização de créditos orçamentários e financeiros para o projeto “Estruturação Física e Logística para o Programa de Divulgação da Natação - PRODINATA.</t>
  </si>
  <si>
    <t>Edgard Estevo da Silva</t>
  </si>
  <si>
    <t>29/11/2019 e 14/12/2019(retificadora)</t>
  </si>
  <si>
    <t>4441.03.122.737.1009.0001.3.3.90.30.01.0, 4441.03.122.737.1009.0001.3.3.90.30.02.0, 4441.03.122.737.1009.0001.3.3.90.30.13.0, 4441.03.122.737.1009.0001.3.3.90.30.17.0,4441.03.122.737.1009.0001.3.3.90.30.19.0, 4441.03.122.737.1009.0001.3.3.90.30.20.0, 4441.03.122.737.1009.0001.3.3.90.30.22.0, 4441.03.122.737.1009.0001.4.4.90.52.04.0, 4441.03.122.737.1009.0001.4.4.90.52.14.0 e 4441.03.122.737.1009.0001.4.4.90.52.12.0</t>
  </si>
  <si>
    <t>Fundo Especial do Ministério Público de Minas Gerais -Funemp</t>
  </si>
  <si>
    <t>Oferta de estágio supervisionado</t>
  </si>
  <si>
    <t>UNIFEMM - Centro Universitário de Sete Lagoas</t>
  </si>
  <si>
    <t>25.002.155/0001-98</t>
  </si>
  <si>
    <t>Antônio Fernandino de Castro Bahia Filho</t>
  </si>
  <si>
    <t>Ieda/Fialho</t>
  </si>
  <si>
    <t>19.16.2003.0010315/2019-04</t>
  </si>
  <si>
    <t>Descentralização de créditos orçamentários e financeiros para o projeto "Estruturação das Delegacias Especializadas de Investigação de Crimes Cibernéticos (DEICC)", conforme descrito no plano de trabalho, parte integrante deste Termo</t>
  </si>
  <si>
    <t xml:space="preserve">Policia Civil do Estado de Minas Gerais /DEICC </t>
  </si>
  <si>
    <t xml:space="preserve">Wagner Pinto de Souza </t>
  </si>
  <si>
    <t>4451.03.061.738.4256.0001.4.4.90.40-02; 4451.03.061.738.4256.0001.4.4.90.40-06; 4451.03.061.738.4256.0001.4.4.90.52-07; 4451.03.061.738.4256.0001.4.4.90.52-12</t>
  </si>
  <si>
    <t>Fundo Estadual de Proteção e Defesa do Consumidor -FEPDC</t>
  </si>
  <si>
    <t>19.16.2004.0011406/2019-20</t>
  </si>
  <si>
    <t>A descentralização de créditos orçamentários e financeiros para o projeto de “Reforma de Aeronaves", conforme descrito no plano de trabalho</t>
  </si>
  <si>
    <t>Giovanne Gomes da Silva</t>
  </si>
  <si>
    <t>4441.03.122.737.1009.0001.3.3.90.39-35, 4441.03.122.737.1009.0001.3.3.90.30-25, 4441.03.122.737.1009.0001.4.4.90.52-03</t>
  </si>
  <si>
    <t xml:space="preserve">Fundo Especial do Ministério Público de Minas Gerais-FUNEMP </t>
  </si>
  <si>
    <t>19.16.2004.0011412/2019-52</t>
  </si>
  <si>
    <t>Descentralização de créditos orçamentários e financeiros para os seguintes  projetos, conforme descrito nos planos de trabalhos, partes integrantes deste Termo:
a) "Segurança Integrada", da 5ª região de Araxá;
b)"Aquisição de Viaturas", da 10ª região de Patos de Minas
c)"Aquisição de Viaturas", do 2º Pelotão Ambiental de Varginha
d)"Paz no Campo", do 1º Pelotão Ambiental de Caratinga
e)"Aquisição de motocicletas", da 3ª CIA PUMA ROTAM
f)"Aquisição de GPS e Coleiras Caninas", da CIA de Policiamento com Cães</t>
  </si>
  <si>
    <t xml:space="preserve"> Polícia Militar de Minas Gerais - PMMG</t>
  </si>
  <si>
    <t xml:space="preserve">4441.03.122.737.1.009.0001.3.3.90.30.25    
4441.03.122.737.1.009.0001.3.3.90.30.34 
4441.03.122.737.1.009.0001.4.4.90.52.01   
4441.03.122.737.1.009.0001.4.4.90.52.03   
4441.03.122.737.1.009.0001.4.4.90.52.06 
4441.03.122.737.1.009.0001.4.4.90.52.07  
4441.03.122.737.1.009.0001.4.4.90.52.17  
 </t>
  </si>
  <si>
    <t>19.16.2003.0011379/2019-85</t>
  </si>
  <si>
    <t>Descentralização de créditos orçamentários e financeiros para o projeto "Determinação de Alérgenos em Alimentos", conforme descrito no plano de trabalho.</t>
  </si>
  <si>
    <t>Fundação Ezequiel Dias - FUNED</t>
  </si>
  <si>
    <t>17.503.475/0001-01</t>
  </si>
  <si>
    <t>Maurício Abreu Santos</t>
  </si>
  <si>
    <t>4451.03.061.738.4.256.0001.3.3.90.30; 4451.03.061.738.4.256.0001.3.3.90.39; 4451.03.061.738.4.256.0001.4.4.90.40; 4451.03.061.738.4.256.0001.4.4.90.52</t>
  </si>
  <si>
    <t>Fundo Estadual de Proteção e Defesa do Consumidor - FEPDC</t>
  </si>
  <si>
    <t>19.16.2256.0000169/2018-09</t>
  </si>
  <si>
    <t>Articulação, a integração e o intercâmbio institucional entre os convenentes, com vistas à construção e à instalação da sede do Ministério Público de Minas Gerais na Comarca de Extrema, a fim de que este, como instituição permanente e essencial à função jurisdicional do Estado, nela possa melhor desempenhar suas atribuições constitucionais e legais, na defesa da ordem jurídica, do regime democrático e dos interesses sociais e individuais indisponíveis.</t>
  </si>
  <si>
    <t>Município de Extrema</t>
  </si>
  <si>
    <t>18.677.591/0001-00</t>
  </si>
  <si>
    <t xml:space="preserve"> João Batista da Silva</t>
  </si>
  <si>
    <t>13/12/2019 e 28/12/2019(Retificadora)</t>
  </si>
  <si>
    <t>1091.03.062.714.1064.0001.4.4.90.52.20 e 1091.03.062.714.1064.0001.4.4.90.40.06</t>
  </si>
  <si>
    <t>10.1</t>
  </si>
  <si>
    <t>19.16.2256.0012226/2019-96</t>
  </si>
  <si>
    <t>A articulação, a integração e o intercâmbio institucional entre os partícipes, com vistas a promover a execução de programas protetivos e socioeducativos destinados a adolescentes, em regime de orientação e apoio sociofamiliar, apoio socioeducativo em meio aberto, colocação familiar e liberdade assistida.</t>
  </si>
  <si>
    <t>Município de Ouro Fino e Fundação Assistencial e Educacional José Ruffo Bernardes</t>
  </si>
  <si>
    <t>18.671.271/0001-34 e  00.093.123/0001-14</t>
  </si>
  <si>
    <t>Maurício Lemes de Carvalho e Wilson Roberto Pereira</t>
  </si>
  <si>
    <t>Promotoria de Justiça da Comarca de Ouro Fino</t>
  </si>
  <si>
    <t>CANCELADO</t>
  </si>
  <si>
    <t>138 CANCELADO</t>
  </si>
  <si>
    <t>FAF - Faculdade do Futuro</t>
  </si>
  <si>
    <t>04.808.030/0001-80</t>
  </si>
  <si>
    <t>Flávio José Ribeiro de Almeida</t>
  </si>
  <si>
    <t>Fátima/Débora</t>
  </si>
  <si>
    <t>139 CANCELADO</t>
  </si>
  <si>
    <t>Faculdade Univertix</t>
  </si>
  <si>
    <t>03.981.113/0001-03</t>
  </si>
  <si>
    <t>Lúcio Flávio Sleutjes</t>
  </si>
  <si>
    <t>19.16.2154.0002080/2020-85</t>
  </si>
  <si>
    <t xml:space="preserve"> SOCIESC - Sociedade de Educação Superior  e Cultura</t>
  </si>
  <si>
    <t>84.684.182/0001-57</t>
  </si>
  <si>
    <t>Ricardo Cançado Gonçalves de Souza</t>
  </si>
  <si>
    <t xml:space="preserve">Fátima/Rafaela </t>
  </si>
  <si>
    <t>19.16.2256.0006485/2019-97</t>
  </si>
  <si>
    <t xml:space="preserve"> Cooperação técnica entre os partícipes para combater os crimes contra a fauna no Estado de Minas Gerais, por meio da formação de Grupo de Trabalho, composto por integrantes designados por cada instituição, bem como pela troca de informações e a atuação conjunta nas etapas de inteligência, investigação, planejamento e execução de operações.</t>
  </si>
  <si>
    <t>Estado de Minas Gerais, por intermédio da Polícia Militar de Minas Gerais;
Polícia Civil de Minas Gerais;
Secretaria de Estado de Meio Ambiente e Desenvolvimento Sustentável;
Instituto Estadual de Florestas e I
nstituto Brasileiro do Meio Ambiente e dos Recursos Naturais Renováveis</t>
  </si>
  <si>
    <t>16.695.025/0001-97;
18.715.532/0001-70;
00.957.404/0001-78;
18.746.164/0001-28 e 
03.659.166/0001-02</t>
  </si>
  <si>
    <t>Coronel PM, Giovanne Gomes da Silva;
Wagner Pinto de Souza;
Germano Luiz Gomes Vieira;
Antônio Augusto Melo Malard;Enio Marcus Brandão Fonseca</t>
  </si>
  <si>
    <t>Coordenadoria das Promotorias de Justiça de Defesa do Patrimônio Cultural e Turístico de Minas Gerais;
Coordenadoria de Defesa da Fauna;
 Núcleo de Combate de Crimes Ambientais</t>
  </si>
  <si>
    <t>19.16.1016.0013900/2019-76</t>
  </si>
  <si>
    <t>Câmara Municipal de Piranguinho - MG</t>
  </si>
  <si>
    <t>04.843.039/0001-21</t>
  </si>
  <si>
    <t>Ronaldo Benedito Caetano</t>
  </si>
  <si>
    <t>FAMA - Faculdade Aldete Maria Alves.</t>
  </si>
  <si>
    <t>00.099.945/0001-86</t>
  </si>
  <si>
    <t>Randall Freitas Stabile</t>
  </si>
  <si>
    <t>19.16.2154.0002571/2020-20</t>
  </si>
  <si>
    <t>Município de Rio Casca</t>
  </si>
  <si>
    <t>18.836.957/0001-38</t>
  </si>
  <si>
    <t>Adriano de Almeida Alvarenga</t>
  </si>
  <si>
    <t>Doctum - Instituto Ensinar Brasil</t>
  </si>
  <si>
    <t>Cláudio Cézar A. de Almeida Leitão</t>
  </si>
  <si>
    <t>19.16.2154.0002290/2020-41</t>
  </si>
  <si>
    <t>UFOP - Universidade Federal de Ouro Preto</t>
  </si>
  <si>
    <t>23.070.659/0001-10</t>
  </si>
  <si>
    <t>Cláudia Aparecida Marliere de Lima</t>
  </si>
  <si>
    <t>19.16.2154.0002910/2020-82</t>
  </si>
  <si>
    <t>19.16.2256.0011049/2019-59</t>
  </si>
  <si>
    <t>Colaboração entre os partícipes, mediante integração dos organismos de defesa social e o Ministério Público, para o desenvolvimento de ações que viabilizem o cumprimento das finalidades do Grupo de Atuação Especial de Combate ao Crime Organizado – GAECO, do MPMG.</t>
  </si>
  <si>
    <t>Estado de Minas Gerais, com a interveniência da Secretaria de Estado de Justiça e Segurança Pública, a Polícia Militar do Estado de Minas Gerais e a Polícia Civil do Estado de Minas Gerais</t>
  </si>
  <si>
    <t>26.245.509/0001-98;
16.695.025/0001-97;
17.715.532/0001-70</t>
  </si>
  <si>
    <t>General Mário Lúcio Alves de Araújo;
Coronel PM Giovanne Gomes da Silva;
Wagner Pinto de Souza</t>
  </si>
  <si>
    <t>Grupo de Atuação Especial de Combate ao Crime Organizado - GAECO</t>
  </si>
  <si>
    <t>Câmara Municipal de Coração de Jesus (MG)</t>
  </si>
  <si>
    <t>25.218.892/0001-22</t>
  </si>
  <si>
    <t>Álvaro Luis Prates Lélis e Mares Guimarâes</t>
  </si>
  <si>
    <t>31/01/2020 (08/02/2020 - retificadora)</t>
  </si>
  <si>
    <t>Fátima/Rafaela</t>
  </si>
  <si>
    <t>Na</t>
  </si>
  <si>
    <t>Universidade Anhanguera - Uniderp</t>
  </si>
  <si>
    <t>04.310.392/0001-46</t>
  </si>
  <si>
    <t>Fátima/Thiago</t>
  </si>
  <si>
    <t>: 19.16.2154.0003560/2020-89</t>
  </si>
  <si>
    <t>Município de União de Minas</t>
  </si>
  <si>
    <t>01.051.819/0001-40</t>
  </si>
  <si>
    <t>João de Freitas Leal</t>
  </si>
  <si>
    <t xml:space="preserve"> 19.16.2154.0010142/2020-79</t>
  </si>
  <si>
    <t>Faculdade Atenas</t>
  </si>
  <si>
    <t>01.428.030/0001-66</t>
  </si>
  <si>
    <t>Hiran Costa Rabelo</t>
  </si>
  <si>
    <t>19.16.2154.0006764/2020-08</t>
  </si>
  <si>
    <t>Faculdades Integradas Dom Bosco, com anuência de sua mantenedora Dom Bosco Ensino Superior Ltda</t>
  </si>
  <si>
    <t>02.797.469/0001-29</t>
  </si>
  <si>
    <t>Gláucia Hellen Librelato Gonçalves</t>
  </si>
  <si>
    <t>FADIPA - Faculdade de Direito de Ipatinga, com a anuência de sua mantenedora, Sistema Alfa Universitário - ALFA</t>
  </si>
  <si>
    <t>04.943.416/0001-02</t>
  </si>
  <si>
    <t>Jesus Nascimento da Silva</t>
  </si>
  <si>
    <t>Estágio / Maria Amélia</t>
  </si>
  <si>
    <t>19.16.3897.0002060/2020-88</t>
  </si>
  <si>
    <t>Termo de Cooperação Técnica</t>
  </si>
  <si>
    <t>Aplicação, pela CEMIG D, de recursos financeiros oriundos do Programa de Eficiência Energética - PEE, para a implementação de ações de eficiência energética através do circuito tecnológico do projeto Educacional reforçando as ações sociais oferecidas pelo projeto Itinerante do Ministério Público. Essas ações simultâneas entre Cemig e Ministério visam proporcionar através de jogos inovadores as comunidades indicadas pelo Ministério Público uma experiência de gamificação no processo de educação e conscientização sobre uso racional da energia elétrica, de acordo com Projeto específico, tendo como objetivos promover a disseminação dos conceitos e procedimentos referentes à conservação de energia, eficiência energética e otimização energética de equipamentos.</t>
  </si>
  <si>
    <t>Cemig Distribuições S/A</t>
  </si>
  <si>
    <t>06.981.180/0001-16</t>
  </si>
  <si>
    <t>Coordenadoria Estadual de Defesa de Família, das Pessoas com Deficiência e dos Idosos - CDFI</t>
  </si>
  <si>
    <t>FADIVA - Faculdade de Direito de Varginha, com a anuência de sua mantenedora, Fundação Educacional de Varginha</t>
  </si>
  <si>
    <t>25.866.138/0001-07</t>
  </si>
  <si>
    <t>Júnia Bemfica Guimarães Cornélio</t>
  </si>
  <si>
    <t>Faculdade UNIBF, com a anuência de sua mantenedora, União Brasileira de Faculdades -UNIBF</t>
  </si>
  <si>
    <t>07.481.324/0001-38</t>
  </si>
  <si>
    <t>Adival José Reinert Júnior</t>
  </si>
  <si>
    <t>19.16.3897.0003207/2020-62</t>
  </si>
  <si>
    <t>O intercâmbio de conhecimentos, informações, experiências, bem como o desenvolvimento institucional, mediante a implementação de ações, programas, projetos e atividades complementares de interesse comum entre a MPMG e a EJM.</t>
  </si>
  <si>
    <t>Juiz Civil Fernando A. N. Galvão da Rocha</t>
  </si>
  <si>
    <t>Flávia</t>
  </si>
  <si>
    <t>19.16.3897.0003818/2020-55</t>
  </si>
  <si>
    <t>UNIVIÇOSA</t>
  </si>
  <si>
    <t>05.131.076/0001-70</t>
  </si>
  <si>
    <t>Evaldo Zeferino Rodrigues</t>
  </si>
  <si>
    <t>Estágio/Valdênia</t>
  </si>
  <si>
    <t>19.16.3897.0003819/2020-28</t>
  </si>
  <si>
    <t>UNIFEB - Fundação Educacional de Barretos</t>
  </si>
  <si>
    <t>44.776.805/0001-05</t>
  </si>
  <si>
    <t>Sissi Kawai Marcos</t>
  </si>
  <si>
    <t>19.16.1264.0013602/2019-37</t>
  </si>
  <si>
    <t>Desenvolvimento de estratégias de cooperação entre os partícipes no sentido de garantir o respeito aos direitos humanos dos atingidos pelo crime decorrente do colapso da barragem de Fundão, da mineradora Samarco, controlada pelas empresas Vale e BHP, ocorrido em Mariana, no dia 05/11/2015.</t>
  </si>
  <si>
    <t>Cáritas Brasileira Regional Minas Gerais</t>
  </si>
  <si>
    <t>33.654.419/0008-92</t>
  </si>
  <si>
    <t>Rodrigo Pires Vieira</t>
  </si>
  <si>
    <t>1ª Promotoria de Justiça da Comarca de Mariana</t>
  </si>
  <si>
    <t>19.16.2256.0010836/2019-87</t>
  </si>
  <si>
    <t>Cooperação técnica entre os partícipes com vistas a promover ações conjuntas para proteção de bens ambientais no âmbito do Estado de Minas Gerais, que possibilitem contribuir, de forma efetiva, para o fortalecimento da atuação do Ministério Público Mineiro na tutela do meio ambiente, dentre elas, apoio a projetos ambientais, desenvolvimento de pesquisas acerca do meio ambiente, elaboração de laudos e consultorias, publicações científicas e de quaisquer outras formas de cooperação científica, envolvendo competências técnicas da UFTM e do IFTM em projetos específicos de convênio cadastrados nas Universidades.</t>
  </si>
  <si>
    <t>Fundação de Ensino e Pesquisa de Uberaba</t>
  </si>
  <si>
    <t>20.054.326/0001-09</t>
  </si>
  <si>
    <t>José Eduardo dos Reis Felix</t>
  </si>
  <si>
    <t>Centro de Apoio Operacional das Promotorias de Justiça de Defesa do Meio Ambiente, do Patrimônio Histórico e Cultural e da Habitação e Urbanismo</t>
  </si>
  <si>
    <t>Câmara Municipal de São Gotardo</t>
  </si>
  <si>
    <t>20.750.865/0001-82</t>
  </si>
  <si>
    <t>Alaelso Elias Xavier</t>
  </si>
  <si>
    <t>Fátima/Mariza</t>
  </si>
  <si>
    <t>Cooperação técnica entre os partícipes com a finalidade de facilitar o
fornecimento de documentos, dados e informações, visando dotar os partícipes nos procedimentos de
fiscalização, em seus respectivos âmbitos de atuação, de maior consistência e qualidade na apreciação da
legalidade dos atos da Administração Pública Estadual e Municipal, bem como o compartilhamento de
recursos de infraestrutura tecnológica de datacenter em forma de colocation (alocação in-loco de hardware)
a fim dos partícipes possuírem redundâncias de dados, site-backup de aplicações e backup remoto das
informações.</t>
  </si>
  <si>
    <t>Tribunal de Contas do Estado de Minas Gerais - TCE-MG</t>
  </si>
  <si>
    <t>Mauri José Torres Duarte</t>
  </si>
  <si>
    <t>Conferido por Maria Amélia</t>
  </si>
  <si>
    <t xml:space="preserve">Procuradoria de Justiça Especializada no Combate aos
Crimes Praticados por Agentes Políticos Municipais (PJCCAP), Central de Apoio
Técnico (CEAT), Centro de Apoio Operacional das Promotorias de Justiça de Defesa do
Patrimônio Público (CAO-PP) e Gabinete de Segurança Intitucional (GSI)  </t>
  </si>
  <si>
    <t>Faculdade Batista de Minas Gerais - Ipemig</t>
  </si>
  <si>
    <t>11.371.257/0001-76</t>
  </si>
  <si>
    <t xml:space="preserve">Fátima/Fialho </t>
  </si>
  <si>
    <t>Fumesc - Instituto Machadense de Ensino Superior</t>
  </si>
  <si>
    <t>02.467.871/0001-45</t>
  </si>
  <si>
    <t>Robertson Rodrigues Pereira</t>
  </si>
  <si>
    <t>19.16.2256.0012829/2019-14</t>
  </si>
  <si>
    <t>A cooperação técnica e operacional com vistas ao aprimoramento da infraestrutura necessária à proteção do interesse da criança e à prevenção da improbidade administrativa dos servidores públicos e demais atores da rede de proteção à primeira infância</t>
  </si>
  <si>
    <t xml:space="preserve">Conselho Nacional de Justiça, Tribunal de Justiça do Estado do Espírito Santo, Tribunal de Justiça do Estado de Goiás, Tribunal de Justiça do Estado de Minas Gerais, Tribunal de Justiça do Estado do Rio de Janeiro, Escola Paulista da Magistratura, Ministério Público do Estado do Espírito Santo, Ministério Público do Estado de Minas Gerais, Defensoria Pública da União, Defensoria Pública Geral do Estado do Espírito Santo, Defensoria Pública Geral do Estado de Minas
Gerais, Defensoria Pública Geral do Estado de São Paulo, Defensoria Pública Geral do Estado do Rio de Janeiro, Seccional de São Paulo da Ordem dos Advogados do Brasil, Seccional do Rio de Janeiro da Ordem dos Advogados do Brasil, Associação Paulista do Ministério Público, Associação Paulista de Magistrados, Governo do Estado do Espírito Santo, Prefeitura de Belford Roxo do Estado do Rio de Janeiro, Federação das Indústrias do Estado de São Paulo (Fiesp), Confederação Nacional da Indústria (CNI), Petrobras, Vale S.A, Confederação Israelita do Brasil (Conib), Força Sindical, Central Única dos Trabalhadores (CUT), União Geral dos Trabalhadores (UGT) e Central dos Sindicatos Brasileiros (CSB) </t>
  </si>
  <si>
    <t>07.421.906/0001-29,  27.476.100/0001-45, 02.050.330/0001-17, 21.154.554/0001-13, 28.538.734/0001-48, 51.174.001/0001-93, 02.304.470/0001-74, 20.971.057/0001-45, 00.375.114/0001-16, 
00.671.513/0001-24,  05.599.094/0001-80, 08.036.157/0001-89, 31.443.526/0001-70, 43.419.613/0001-70, 33.648.981/0001-37, 61.278.818/0001-65, 62.636.444/0001-75, 27.080.530/0001-43, 39.485.438/0001-42, 62.225.933/0001-34, 33.665.126/0001-34, 33.000.167/0001-01, 33.592.510/0001-54,  43.336.833/0001-30, 65.524.944/0002-94, 60.563.731/0018-15, 09.067.053/0001-02, 09.414.140/0001-80</t>
  </si>
  <si>
    <t>Dias Toffoli, Patrícia Pereira Neves, Walter Carlos Lemes e Sirlei Martins da Costa, Valéria da Silva Rodrigues Queiroz, Cláudio de Mello Tavares, Francisco Eduardo Loureiro, Josemar Moreira, Márcio Rogério de Oliveira, Gabriel Faria Oliveira, Gilmar Alves Batista, Daniele Bllettato Nesrala, Davi Eduardo Depiné Filho, Rodrigo Baptista Pacheco, Caio Augusto Silva dos Santos, Luciano Bandeira Arantes, Paulo Penteado Teixeira Júnior, Vanessa Ribeiro Mateus, Marlei Vieira Fernandes, Wagner dos Santos Carneiro, Paulo Antônio Skaf, Paulo Mól Júnior, Olinta Cardoso, Alexandre Silva D'Ambrosio, Fernando Kasinski Lottenberg, Miguel Eduardo Torres, Kelly Benedita Domingos, Ricardo Patah, Antônio Fernandes dos Santos Neto.</t>
  </si>
  <si>
    <t>19.16.3897.0003339/2020-87</t>
  </si>
  <si>
    <t xml:space="preserve"> Institucionalizar mecanismos que garantam a permanente articulação entre os partícipes, no que tange à defesa do patrimônio público e à prevenção e repressão à corrupção, assegurando apoio policial às investigações conduzidas pelas Coordenadorias Regionais das Promotorias de Justiça de Defesa do Patrimônio Público</t>
  </si>
  <si>
    <t>Polícia Civil do Estado de Minas Gerais</t>
  </si>
  <si>
    <t>18.715.532/0001-70</t>
  </si>
  <si>
    <t>Wagner Pinto de Souza</t>
  </si>
  <si>
    <t>CAOPP - Centro de Apoio Operacional das Promotorias de Defesa do Patrimônio Público</t>
  </si>
  <si>
    <t>19.16.1950.0003547/2020-08</t>
  </si>
  <si>
    <t>Intercâmbio de tecnologia e inovação, conhecimentos e bases de dados, e o desenvolvimento conjunto de projetos e iniciativas que possibilitem a otimização dos recursos financeiros e humanos, podendo, inclusive, ser replicados para outros órgãos públicos.</t>
  </si>
  <si>
    <t>Ministério Público de Contas do Estado de Minas Gerais - MPC/MG e Conselho Nacional de Procuradores-Gerais de Contas - CNPGC</t>
  </si>
  <si>
    <t>19.912.993/0001-04 e 26.570.201/0001-18</t>
  </si>
  <si>
    <t>Instituto de Ensino Superior de Itapira - IESI</t>
  </si>
  <si>
    <t>59.018.614/0001-43</t>
  </si>
  <si>
    <t xml:space="preserve">William Antônio Zacariotto </t>
  </si>
  <si>
    <t>19.16.1016.0003497/2020-42</t>
  </si>
  <si>
    <t>Município de Recreio - MG</t>
  </si>
  <si>
    <t>17.735.754/0001-92</t>
  </si>
  <si>
    <t>José Maria André de Barros</t>
  </si>
  <si>
    <t>PROGRAMA ESTADUAL DE DEFESA DO CONSUMIDOR</t>
  </si>
  <si>
    <t>Instituto de Nova Educação LTDA -ME (Nova Faculdade)</t>
  </si>
  <si>
    <t>09.524.663/0001-80</t>
  </si>
  <si>
    <t>Pablo Fernandes Bittencourt</t>
  </si>
  <si>
    <t>Fátima/Flávia</t>
  </si>
  <si>
    <t>Faculdade de Talentos Humanos  - Facthus</t>
  </si>
  <si>
    <t>05.102.134/0001-37</t>
  </si>
  <si>
    <t>George Kemil Abdalla</t>
  </si>
  <si>
    <t>FEAP - Fundação Educacional de Além Paraíba</t>
  </si>
  <si>
    <t>17.708.520/0001-56</t>
  </si>
  <si>
    <t>Antônio Esaú de Lacerda</t>
  </si>
  <si>
    <t>Município de Caxambu</t>
  </si>
  <si>
    <t>18.008.870/0001-72</t>
  </si>
  <si>
    <t>Diogo Curi Hauegen</t>
  </si>
  <si>
    <t>19.16.3897.0003644/2020-97</t>
  </si>
  <si>
    <t>Tribunal Regional Eleitoral de Minas Gerais; Tribunal de Justiça do Estado de Minas Gerais; Procuradoria Regional Eleitoral de Minas Gerais; Defensoria Pública do Estado de Minas Gerais;  Secretaria de Estado de Justiça e Segurança Pública;  Ordem dos Advogados do Brasil – Seção Minas Gerais.</t>
  </si>
  <si>
    <t>05.940.740/0001-21; 
21.154.554/0001-13;
26.989.715/0016-99; 
05.599.094/0001-80; 
26.245.509/0001-98; 
19.984.848/0001-20.</t>
  </si>
  <si>
    <t>Rogério Medeiros Garcia de Lima e Alexandre Victor de Carvalho;  Nelson Missias de Morais;  Ângelo Giardini de Oliveira; Márcio Heli de Andrade; Gério Patrocínio Soares; Alexandre Leão; Raimundo
Candido Junior.</t>
  </si>
  <si>
    <t>Thaís</t>
  </si>
  <si>
    <t xml:space="preserve">Estágio curricular supervisionado. </t>
  </si>
  <si>
    <t>Faculdade Quirinópolis - FAQUI</t>
  </si>
  <si>
    <t>12.395.280/0001-63</t>
  </si>
  <si>
    <t>Anésia Ferreira dos Santos</t>
  </si>
  <si>
    <t>19.16.2154.0006776/2020-72</t>
  </si>
  <si>
    <t>Municipio de Santa Juliana</t>
  </si>
  <si>
    <t>18.140.780/0001-30</t>
  </si>
  <si>
    <t>Belchior Antônio da Silva</t>
  </si>
  <si>
    <t>Fátima/Rosana</t>
  </si>
  <si>
    <t>19.16.2154.0006834/2020-58</t>
  </si>
  <si>
    <t>Faculdade Unyleya</t>
  </si>
  <si>
    <t>24.531.339/0001-82</t>
  </si>
  <si>
    <t>Amynah Luli Graciano</t>
  </si>
  <si>
    <t>19.16.3897.0005898/2020-58</t>
  </si>
  <si>
    <t>Faculdade do Noroeste de Minas - FINOM</t>
  </si>
  <si>
    <t>02.460.636/0001-41</t>
  </si>
  <si>
    <t>Elaine Fagundes da Silva</t>
  </si>
  <si>
    <t>19.16.3897.0005902/2020-47</t>
  </si>
  <si>
    <t>Fundação Comunitária de Itabira - FUNCESI</t>
  </si>
  <si>
    <t>73.610.818/0001-08</t>
  </si>
  <si>
    <t>Flávia Martins Guerra</t>
  </si>
  <si>
    <t xml:space="preserve">Centro Universitário de Patos de Minas </t>
  </si>
  <si>
    <t>Milton Roberto de Castro Teixeira</t>
  </si>
  <si>
    <t>19.16.2003.0015688/2019-45</t>
  </si>
  <si>
    <t>Descentralização de créditos orçamentários e financeiros para o projeto "EDUCAÇÃO PARA O CONSUMO E A GARANTIA DE QUALIDADE DOS ALIMENTOS NAS ESCOLAS DO CAMPO DE MINAS GERAIS", conforme descrito no plano de trabalho.</t>
  </si>
  <si>
    <t>Secretaria de Estado de Educação de Minas Gerais</t>
  </si>
  <si>
    <t>18.715.599/0001-05</t>
  </si>
  <si>
    <t>Julia Figueiredo Goytacaz Sant'Anna</t>
  </si>
  <si>
    <t>4451.03.061.738.4256.0001.3.3.90.30-19.0; 4451.03.061.738.4256.0001.3.3.90.30-22.0; 4451.03.061.738.4256.0001.3.3.90.30-29.0 e 4451.03.061.738.4256.0001.4.4.90.52-12.0</t>
  </si>
  <si>
    <t>19.16.2154.0008719/2020-88</t>
  </si>
  <si>
    <t>Faculdade Promove de Belo Horizote</t>
  </si>
  <si>
    <t>Fernanda Marçal Pontes Guimarães</t>
  </si>
  <si>
    <t>19.16.2154.0008926/2020-28</t>
  </si>
  <si>
    <t>Faculdade Pedro Leopoldo</t>
  </si>
  <si>
    <t>23.455.561/0001-80</t>
  </si>
  <si>
    <t>Carlos Alberto Portela da Silva</t>
  </si>
  <si>
    <t>19.16.2154.0009215/2020-82</t>
  </si>
  <si>
    <t>Centro Univeritário Faveni - UniFaveni</t>
  </si>
  <si>
    <t>25.106.814.0001-36</t>
  </si>
  <si>
    <t>Faculdade Cenecista de Varginha</t>
  </si>
  <si>
    <t>33.621.384/1916-23</t>
  </si>
  <si>
    <t>Gerfânia do Socorro Damasceno da Silva</t>
  </si>
  <si>
    <t>Faculdade de Direito de Conselheiro Lafaiete</t>
  </si>
  <si>
    <t>19.722.313/0002-62</t>
  </si>
  <si>
    <t>Cirley José Henriques</t>
  </si>
  <si>
    <t>19.16.2256.0009352/2019-94</t>
  </si>
  <si>
    <t>União de esforços e o desenvolvimento de ações articuladas para implantação e desenvolvimento, no Município de Sete Lagoas, do PROGRAMA MARIANAS – Programa de acolhida das mulheres de Sete Lagoas que desejam entregar sua criança recém-nascida para adoção, como política de acolhimento adequado e humanizado às gestantes e puérperas, de forma a garantir que sua decisão seja consciente e responsável, em favor da garantia do direito à convivência familiar da criança, conforme dispositivos constantes da Lei Federal nº 8.069/90.</t>
  </si>
  <si>
    <t>Município de Sete Lagoas, por interveniência da Secretaria Municipal de Assistência Social e Direitos Humanos e da Secretaria Municipal de Saúde; o Tribunal de Justiça do Estado de Minas Gerais, por interveniência da 1ª Vara da Infância e da Juventude da Comarca de Sete Lagoas; a Defensoria Pública do Estado de Minas Gerais, por interveniência da Defensoria Pública da Infância e Juventude de Sete Lagoas, e a Irmandade de Nossa Senhora das Graças</t>
  </si>
  <si>
    <t>24.996.969/0001-22; 21.154.55410001-13; 05.599.094/0001-80 e 24.993.560/0001-52</t>
  </si>
  <si>
    <t>Prefeito Municipal Duílio de Castro Faria; Secretária Luciene Carvalho Chaves; Secretário Flávio Pimenta Silveira; Desembargador Nelson
Missias de Morais; Juíza Daniela
Diniz;  Defensor
Público-Geral Gério Patrocínio Soares; a Defensora Pública Danielle Froes Soares dos Santo; Presidente do Conselho de Administração Heber
Henrique Campos Moreira</t>
  </si>
  <si>
    <t>10ª Promotoria de Justiça de Defesa dos Direitos da Criança e do Adolescente da Comarca de Sete Lagoas</t>
  </si>
  <si>
    <t>19.16.2004.0014043/2019-19</t>
  </si>
  <si>
    <t>Descentralização de créditos orçamentários e financeiros para o custeio do projeto de "Estruturação da Superintendência Regional de Meio Ambiente do Leste Mineiro - SUPRAM LM"</t>
  </si>
  <si>
    <t>Secretaria de Estado de Meio Ambiente e Desenvolvimento Sustentável – SEMAD</t>
  </si>
  <si>
    <t>00.957.404/0001-78</t>
  </si>
  <si>
    <t>Germano Luiz Gomes Vieira</t>
  </si>
  <si>
    <t>13/05/2020</t>
  </si>
  <si>
    <t>4441.03.122.737.1.009.0001.4.4.90.52.01; 4441.03.122.737.1.009.0001.4.4.90.52.10; 4441.03.122.737.1.009.0001.4.4.90.52.08; 4441.03.122.737.1.009.0001.4.4.90.52.07; 4441.03.122.737.1.009.0001.4.4.90.52.12; 4441.03.122.737.1.009.0001.4.4.90.52.14; 4441.03.122.737.1.009.0001.4.4.90.52.20; 4441.03.122.737.1.009.0001.3.3.90.30.16 ; 4441.03.122.737.1.009.0001.3.3.90.30.24</t>
  </si>
  <si>
    <t>Fundo Especial do Ministério Público de Minas Gerais</t>
  </si>
  <si>
    <t>UNIESP S.A - Faculdade de Belo Horizonte</t>
  </si>
  <si>
    <t>Ernani Elias de Souza</t>
  </si>
  <si>
    <t>Estágio curricular supervisionado</t>
  </si>
  <si>
    <t>Instituto de Ensino Superior Integrado -IESI</t>
  </si>
  <si>
    <t>25.118.712/0001-30</t>
  </si>
  <si>
    <t>Ronaldo Pereira Lins</t>
  </si>
  <si>
    <t>Faculdade Pitágoras</t>
  </si>
  <si>
    <t>03.239.470/0001-09</t>
  </si>
  <si>
    <t>Ângela Patrícia Gonçalves Teixeira</t>
  </si>
  <si>
    <t xml:space="preserve">Fátima / Marcela </t>
  </si>
  <si>
    <t>Centro Universitário Presidente Antônio Carlos- UNIPAC</t>
  </si>
  <si>
    <t>17.080.078/0001-66</t>
  </si>
  <si>
    <t>Bonifácio José Tamm de Andrada</t>
  </si>
  <si>
    <t>19.16.3897.0004443/2020-58</t>
  </si>
  <si>
    <t>Mútua cooperação entre os partícipes visando ao desenvolvimento de ações articuladas voltadas para o alcance dos objetivos do projeto "Rua de Direitos" em especial realizar ações de mobilização, articulação e integração de esforços entre a sociedade civil, iniciativa privada, instituições e órgãos públicos para a promoção dos direitos civis, políticos, econômicos, sociais, culturais e ambientais das pessoas em situação de rua, em consonância com o Decreto Federal nº. 7.053/2009 e Lei Estadual nº. 20.846/2013</t>
  </si>
  <si>
    <t>Tribunal de Justiça do Estado de Minas Gerais e o Serviço Social Autônomo Servas - SSA - SERVAS</t>
  </si>
  <si>
    <t>21.154.554/0001-13 e 17.385.840/0001-12</t>
  </si>
  <si>
    <t>Rosimeire das Graças do Couto e Alexia Rodrigues de Paiva Brant</t>
  </si>
  <si>
    <t xml:space="preserve">Estágio Curricular Supervisionado </t>
  </si>
  <si>
    <t xml:space="preserve">Faculdade de Direito do Sul de Minas
</t>
  </si>
  <si>
    <t xml:space="preserve">23.955.214/0001-17
</t>
  </si>
  <si>
    <t>Leonardo de Oliveira Rezende</t>
  </si>
  <si>
    <t>19.16.2154.0014298/2020-96</t>
  </si>
  <si>
    <t>Faculdade de Direito de Contagem - FDCON</t>
  </si>
  <si>
    <t>10.295.291/0001-46</t>
  </si>
  <si>
    <t>Jeolayne Henrique Pinto</t>
  </si>
  <si>
    <t>Instituto Educacional Almenara Ltda.-EPP</t>
  </si>
  <si>
    <t>05.598.350/0001-15</t>
  </si>
  <si>
    <t>Neuza Maria José Soares</t>
  </si>
  <si>
    <t>Fátima/Pati Fernandes</t>
  </si>
  <si>
    <t xml:space="preserve"> 19.16.2154.0012615/2020-44</t>
  </si>
  <si>
    <t>Centro Universitário FIP-MOC</t>
  </si>
  <si>
    <t>03.273.660/0001-34</t>
  </si>
  <si>
    <t>Elio Soares Ribeiro</t>
  </si>
  <si>
    <t>19.16.2004.0008993/2020-81</t>
  </si>
  <si>
    <t>Termo de Descentralização de Crédito</t>
  </si>
  <si>
    <t>Descentralização de créditos orçamentários e financeiros para o custeio do projeto " Financiamento de alimento aos alunos em situação de extrema pobreza matriculados na rede estadual de ensino de Minas Gerais durante a pandemia do Covid-19".</t>
  </si>
  <si>
    <t>Secretaria de Estado de Desenvolvimento Social - SEDESE</t>
  </si>
  <si>
    <t>Elizabeth Jucá e Mello Jacometti</t>
  </si>
  <si>
    <t>4441.03.122.737.1009.0001.3.3.90.39.99.0</t>
  </si>
  <si>
    <t>Fundo Especial do Ministério Público de Minas Gerais- FUNEMP</t>
  </si>
  <si>
    <t>Centro Universitário Católica do Leste de Minas Gerais-UNILESTE</t>
  </si>
  <si>
    <t>19.16.2154.0012824/2020-27</t>
  </si>
  <si>
    <t>João Batista da Silva</t>
  </si>
  <si>
    <t>Faculdade Dom Alberto</t>
  </si>
  <si>
    <t>03.220.293/0001-00</t>
  </si>
  <si>
    <t>Sheila Valquíria Gomes Timóteo</t>
  </si>
  <si>
    <t>Faculdade da Região Serrana Ltda</t>
  </si>
  <si>
    <t>03.571.713/0001-01</t>
  </si>
  <si>
    <t>19.16.2154.0018678/2020-79</t>
  </si>
  <si>
    <t>Faculdade Minas Gerais - FAMIG</t>
  </si>
  <si>
    <t>03.418.437/0001-38</t>
  </si>
  <si>
    <t>José Carlos de Oliveira Tavares</t>
  </si>
  <si>
    <t>IDDE- Instituto para o Desenvolvimento Democrático</t>
  </si>
  <si>
    <t>08.957.721/0001-04</t>
  </si>
  <si>
    <t>Renata Roman</t>
  </si>
  <si>
    <t>Fátima/Marcela</t>
  </si>
  <si>
    <t>19.16.2154.0043000/2020-75</t>
  </si>
  <si>
    <t>Município de Rio Parnaíba</t>
  </si>
  <si>
    <t>18.602.045/0001-00</t>
  </si>
  <si>
    <t xml:space="preserve">Valdemir Diogenes da Silva </t>
  </si>
  <si>
    <t>Fátima/Thaís</t>
  </si>
  <si>
    <t>19.16.3897.0011765/2020-50</t>
  </si>
  <si>
    <t>Termo de Adesão</t>
  </si>
  <si>
    <t>Adesão à rede de ouvidorias do Ministério Público na condição de membro pleno, nos termos do art. 1º, parágrafos §1º e §2º, instituído pela Portaria PRESI-CNMP n.º 39, de 11 de março 2020.</t>
  </si>
  <si>
    <t xml:space="preserve"> Rede de Ouvidorias do Ministério_x000D_
Público</t>
  </si>
  <si>
    <t>Ouvidoria do Ministério Público de MInas Gerais</t>
  </si>
  <si>
    <t>19.16.2154.0013069/2020-08</t>
  </si>
  <si>
    <t>Câmara Municipal de Campo Belo</t>
  </si>
  <si>
    <t>20.929.212/0001-65</t>
  </si>
  <si>
    <t>Wilson Pimenta de Oliveira</t>
  </si>
  <si>
    <t>19.16.2154.0012809/2020-44</t>
  </si>
  <si>
    <t>Universidade José do Rosário Vellano - UNIFENAS</t>
  </si>
  <si>
    <t>17.878.554/0001-99</t>
  </si>
  <si>
    <t>Fuad Haddad</t>
  </si>
  <si>
    <t>19.16.2154.0012811/2020-87</t>
  </si>
  <si>
    <t>18.192.252/0001-25</t>
  </si>
  <si>
    <t>Thaís/ Fátima</t>
  </si>
  <si>
    <t>19.16.1016.0012603/2020-75</t>
  </si>
  <si>
    <t>Município de Dom Viçoso</t>
  </si>
  <si>
    <t>18.188.268/0001-64</t>
  </si>
  <si>
    <t>Francisco Rosinei Pinto</t>
  </si>
  <si>
    <t>Programa Estadual de Defesa do Consumidor (Procon-MG)</t>
  </si>
  <si>
    <t>19.16.2154.0016452/2020-41</t>
  </si>
  <si>
    <t>Centro Universitário União das Américas-UNIAMÉRICA</t>
  </si>
  <si>
    <t>18.715.633/0001-41</t>
  </si>
  <si>
    <t>Ryon Cássio Braga</t>
  </si>
  <si>
    <t>19.16.1016.0013635/2020-50</t>
  </si>
  <si>
    <t>A implementação do Sistema Nacional de Informações de Defesa do Consumidor (Sindec) no Procon Câmara, compreendendo 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políticas públicas integradas para a defesa do consumidor.</t>
  </si>
  <si>
    <t>Câmara Municipal de Santa Bárbara</t>
  </si>
  <si>
    <t>23.946.247/0001-09</t>
  </si>
  <si>
    <t>Moisés Cardoso Sanches</t>
  </si>
  <si>
    <t>19.16.2256.0000304/2019-47</t>
  </si>
  <si>
    <t xml:space="preserve"> Mútua cooperação entre os partícipes,_x000D_
visando à implementação da Justiça Restaurativa na Comarca de Três Pontas/MG, com adoção da sua_x000D_
metodologia no âmbito da Vara da Infância e Juventude, e das escolas estaduais e municipais, sem_x000D_
prejuízo de sua aplicabilidade em outros âmbitos em que seja adequada</t>
  </si>
  <si>
    <t xml:space="preserve">Estado de Minas Gerais, por meio da Secretaria de Estado de Educação - SEE,  Município de Três Pontas , por meio da Secretaria Municipal de Educação - SME, Tribunal de Justiça do Estado de Minas Gerais  e a Fundação de Ensino e Pesquisa do Sul de MInas - FEPESMIG, mantenedora da Faculdade de Três Pontas -FATEPS </t>
  </si>
  <si>
    <t>18.715.615/0001-60, 18.245.167/0001-88, 21.154.554/0001-13 e 21.420.856/0001-96</t>
  </si>
  <si>
    <t>Julia Figueiredo Goytacaz Sant'Anna, Edelves Rosa Lima, Marcelo Chaves Garcia, Mariane Pimenta Silva Ávila, Desembargador Nelson Missias de Morais, Desembargadora Mariangela Meyer Pires
Faleiro, Enismar Kelley de Freitas e Stefano Barra Gazzola</t>
  </si>
  <si>
    <t>Conferido Fernanda</t>
  </si>
  <si>
    <t>19.16.2154.0018974/2020-41</t>
  </si>
  <si>
    <t xml:space="preserve">Município de Itajubá_x000D_
</t>
  </si>
  <si>
    <t>19.16.2154.0019020/2020-60</t>
  </si>
  <si>
    <t>Faculdade Asa de Brumadinho</t>
  </si>
  <si>
    <t>03.522.326/0001-77</t>
  </si>
  <si>
    <t>Sônia Aparecida Barcelos Maciel</t>
  </si>
  <si>
    <t>19.16.2154.0021501/2020-03</t>
  </si>
  <si>
    <t>Faculdade Fabras</t>
  </si>
  <si>
    <t>36.274.985/0001-90</t>
  </si>
  <si>
    <t>19.16.2154.0022775/2020-40</t>
  </si>
  <si>
    <t>19.16.2154.0022761/2020-30</t>
  </si>
  <si>
    <t>Universidade Estadual de Montes Claros</t>
  </si>
  <si>
    <t>Antônio Alvimar Souza</t>
  </si>
  <si>
    <t>19.16.2154.0022783/2020-18</t>
  </si>
  <si>
    <t>19.16.2154.0024058/2020-28</t>
  </si>
  <si>
    <t xml:space="preserve"> Instituto Educacional Santo Agostinho S.A</t>
  </si>
  <si>
    <t>03.735.981/0008-80</t>
  </si>
  <si>
    <t>Christiane Oliveira Mendes</t>
  </si>
  <si>
    <t>19.16.2154.0026182/2020-07</t>
  </si>
  <si>
    <t>Faculdade de Ciências e Tecnologias de Campos Gerais - FACICA</t>
  </si>
  <si>
    <t>02.640.054/0001-47</t>
  </si>
  <si>
    <t>Dilermando Rabelo</t>
  </si>
  <si>
    <t>19.16.2154.0026191/2020-55</t>
  </si>
  <si>
    <t>Município de Paraisópolis</t>
  </si>
  <si>
    <t>18.025.965/0001-02</t>
  </si>
  <si>
    <t>Sérgio Wagner Bizarria</t>
  </si>
  <si>
    <t>19.16.2154.0026185/2020-23</t>
  </si>
  <si>
    <t>Município de Itapecerica</t>
  </si>
  <si>
    <t>18.308.742/0001-44</t>
  </si>
  <si>
    <t>Wirley Rodrigues Reis</t>
  </si>
  <si>
    <t>19.16.2154.0026634/2020-25</t>
  </si>
  <si>
    <t>Municípios de Gonçalves, Sapucaí Mirim e Consolação</t>
  </si>
  <si>
    <t xml:space="preserve">18.025.932/0001-54, 18.026.005/0001-59  e  18.025.916/0001-61  </t>
  </si>
  <si>
    <t>Luiz Rosa da Silva, Jefferson Benedito Renno e Maurílio Robson Marques</t>
  </si>
  <si>
    <t>Fatima-Marcela</t>
  </si>
  <si>
    <t>19.16.2154.0027666/2020-97</t>
  </si>
  <si>
    <t>Universidade de Araraquara - UNIARA</t>
  </si>
  <si>
    <t>43.969.732/0001-05</t>
  </si>
  <si>
    <t>Luiz Felipe Cabral Mauro</t>
  </si>
  <si>
    <t>19.16.2004.0011077/2020-73</t>
  </si>
  <si>
    <t xml:space="preserve">Termo de Descentralização de Crédito </t>
  </si>
  <si>
    <t>Descentralização de créditos orçamentários e financeiros para o custeio dos projetos "Viatura Adequada, Investigação Qualificada" (Funemp);"Fortalecimento da Identidade Visual" (Funemp) e "Aquisição de Sistema Verificador de Adulteração de Bebidas" (FEPDC)</t>
  </si>
  <si>
    <t>17.715.532/0001-70</t>
  </si>
  <si>
    <t>4441.03.122.737.1009.0001.4.4.90.52.17, 4441.03.122.737.1009.0001.3.3.90.30.05, 4441.03.122.737.1009.0001.3.3.90.39.31, 4451.03.061.738.4256.0001.4.4.90.52.09, 4451.03.061.738.4256.0001.4.4.90.52.07, 4451.03.061.738.4256.0001.4.4.90.52.09, 4451.03.061.738.4256.0001.3.3.90.30.19</t>
  </si>
  <si>
    <t xml:space="preserve">FEPDC e FUNEMP </t>
  </si>
  <si>
    <t>19.16.2154.0031075/2020-10</t>
  </si>
  <si>
    <t xml:space="preserve">Estágio  </t>
  </si>
  <si>
    <t>Universidade Federal de Minas Gerais (Instituto de Ciências Agrárias)</t>
  </si>
  <si>
    <t>17.217.985/0032-00</t>
  </si>
  <si>
    <t>Theles de Oliveira Costa</t>
  </si>
  <si>
    <t>19.16.2154.0031115/2020-94</t>
  </si>
  <si>
    <t>Instituto Brasil de Ensino e Consultoria Ltda.- IBRA</t>
  </si>
  <si>
    <t>23.805.137/0001-19</t>
  </si>
  <si>
    <t>19.16.2154.0031103/2020-30</t>
  </si>
  <si>
    <t>19.16.1016.0027425/2020-06</t>
  </si>
  <si>
    <t>Câmara Municipal de Sarzedo</t>
  </si>
  <si>
    <t>02.306.182/0001-59</t>
  </si>
  <si>
    <t>Daniela Cristina Teixeira Sales</t>
  </si>
  <si>
    <t>19.16.2154.0038239/2020-97</t>
  </si>
  <si>
    <t>Custeio de estagiários por órgão público</t>
  </si>
  <si>
    <t xml:space="preserve"> José Geraldo de Mattos Bicalho</t>
  </si>
  <si>
    <t>Regulamentar o estabelecimento dos serviços de abertura de contas específicas destinadas a abrigar os recursos retidos referentes aos encargos trabalhistas dos contratos de mão de obra firmados pela Administração Pública ou Tribunal com empresas privadas para prestar serviços de forma contínua, por meio de dedicação exclusiva, bem como viabilizar o acesso aos saldos e extratos e/ou movimentação das contas abertas, através do sistema GOVCONTA CAIXA</t>
  </si>
  <si>
    <t>Emerson Leal Rocha</t>
  </si>
  <si>
    <t>Preenchido por Pati Fernandes</t>
  </si>
  <si>
    <t>19.16.2154.0042777/2020-82</t>
  </si>
  <si>
    <t>Centro Federal de Educação Tecnológica de Minas Gerais-CEFET</t>
  </si>
  <si>
    <t>19.16.1016.0040635/2020-05</t>
  </si>
  <si>
    <t xml:space="preserve"> Implementação do Sistema Nacional de Informações de Defesa do Consumidor (Sindec) no Procon Câmara Municipal, compreendendo a autorização de uso do software licenciado pela União ao Estado de Minas Gerais, a realização de cursos e treinamentos para sua aplicação, a fim de que possibilite registro, armazenamento e compartilhamento da base municipal de dados de demandas de consumo com as bases estadual e nacional, resultando, inclusive, na elaboração dos Cadastros Estadual e Nacional de Reclamações Fundamentadas, entre outras ações que promovam políticas públicas integradas para a defesa do consumidor.</t>
  </si>
  <si>
    <t>Câmara Municipal de São Francisco</t>
  </si>
  <si>
    <t>25.206.558/0001-59</t>
  </si>
  <si>
    <t>Cláudia Pereira Neris</t>
  </si>
  <si>
    <t>Data de entrada na DGCT</t>
  </si>
  <si>
    <t>Data de distribuição do CV/TCT/TDCO</t>
  </si>
  <si>
    <t>Resposável pela celebração do CV/TCT/TDCO</t>
  </si>
  <si>
    <t>CV/TCT/TDCO Nº</t>
  </si>
  <si>
    <t>CV/TCT/TDCO - Ano</t>
  </si>
  <si>
    <t>Envio para a AJAD</t>
  </si>
  <si>
    <t>Retorno da AJAD</t>
  </si>
  <si>
    <t>Data de solicitação de cadastro no SEI</t>
  </si>
  <si>
    <t>Início da vigência</t>
  </si>
  <si>
    <t>Término da vigência</t>
  </si>
  <si>
    <t>Prestação de contas (situação)</t>
  </si>
  <si>
    <t xml:space="preserve"> Termo Aditivo</t>
  </si>
  <si>
    <t>Gestor do CV/TCT/TDCO</t>
  </si>
  <si>
    <t>Nome de contato do Partícipe externo</t>
  </si>
  <si>
    <t>Telefone de contato do Partícipe externo</t>
  </si>
  <si>
    <t>E-mail de contato do Partícipe externo</t>
  </si>
  <si>
    <t>Servidores cedidos (Nome)</t>
  </si>
  <si>
    <t>Servidores cedidos (MAMP)</t>
  </si>
  <si>
    <t>Duração (indicador)</t>
  </si>
  <si>
    <t>Ref</t>
  </si>
  <si>
    <t>19.16.3897.0048288/2020-31</t>
  </si>
  <si>
    <t>19.16.3897.0048289/2020-04</t>
  </si>
  <si>
    <t>19.16.3897.0053742/2020-19</t>
  </si>
  <si>
    <t>19.16.3897.0048290/2020-74</t>
  </si>
  <si>
    <t>19.16.3897.0054468/2020-11</t>
  </si>
  <si>
    <t>19.16.3897.0048314/2020-08</t>
  </si>
  <si>
    <t>19.16.3897.0048317/2020-24</t>
  </si>
  <si>
    <t>19.16.2256.0005045/2019-80</t>
  </si>
  <si>
    <t>19.16.2256.0012148/2019-68</t>
  </si>
  <si>
    <t>19.16.2256.0007988/2019-62</t>
  </si>
  <si>
    <t>19.16.3897.0048329/2020-88</t>
  </si>
  <si>
    <t>19.16.2256.0000854/2020-35</t>
  </si>
  <si>
    <t>19.16.3897.0011421/2020-26</t>
  </si>
  <si>
    <t>19.16.3897.0048348/2020-60</t>
  </si>
  <si>
    <t>19.16.3897.0051357/2020-06</t>
  </si>
  <si>
    <t>19.16.3897.0048367/2020-32</t>
  </si>
  <si>
    <t>19.16.3897.0048374/2020-37</t>
  </si>
  <si>
    <t>19.16.3897.0048452/2020-65</t>
  </si>
  <si>
    <t>19.16.3897.0048338/2020-39</t>
  </si>
  <si>
    <t>19.16.2256.0005481/2019-45</t>
  </si>
  <si>
    <t>19.16.3897.0048467/2020-48</t>
  </si>
  <si>
    <t>19.16.3897.0048471/2020-37</t>
  </si>
  <si>
    <t>19.16.3897.0048480/2020-85</t>
  </si>
  <si>
    <t>19.16.3897.0048484/2020-74</t>
  </si>
  <si>
    <t>19.16.3897.0048490/2020-09</t>
  </si>
  <si>
    <t>19.16.3897.0048523/2020-88</t>
  </si>
  <si>
    <t>19.16.3897.0048526/2020-07</t>
  </si>
  <si>
    <t>Estabelecimento de Cooperação técnica mútua entre os partícipes, visando a articulação para execução, implementação e promoção de projetos sociais em Minas Gerais: 
a) estabelecimento de Cooperação técnica mútua entre os partícipes;
b) definição de estratégias de Cooperação entre o Ministério Público e a EMATER-MG para viabilizar a inclusão social de grupos vulneráveis e o desenvolvimento sustentável; 
c) realização de estudos, eventos, análises técnicas e mobilizações sociais; 
d) articulação interinstitucional com o meio acadêmico e com o terceiro setor destinada à implementação de ações em defesa de grupos vulneráveis e ao desenvolvimento sustentável.</t>
  </si>
  <si>
    <t>19.16.3897.0013125/2020-93</t>
  </si>
  <si>
    <t>19.16.3897.0048704/2020-51</t>
  </si>
  <si>
    <t>19.16.2256.0008178/2019-73</t>
  </si>
  <si>
    <t>19.16.2256.0008180/2019-19</t>
  </si>
  <si>
    <t>19.16.2256.0005041/2019-91</t>
  </si>
  <si>
    <t>19.16.2256.0000679/2019-10</t>
  </si>
  <si>
    <t>19.16.2256.0013391/2019-69</t>
  </si>
  <si>
    <t>19.16.3897.0048722/2020-50</t>
  </si>
  <si>
    <t>19.16.2256.0010027/2019-08</t>
  </si>
  <si>
    <t>19.16.2256.0009039/2019-09</t>
  </si>
  <si>
    <t>19.16.2256.0012750/2019-13</t>
  </si>
  <si>
    <t>19.16.3897.0048731/2020-98</t>
  </si>
  <si>
    <t>19.16.2256.0010099/2019-04</t>
  </si>
  <si>
    <t>19.16.2256.0010519/2019-13</t>
  </si>
  <si>
    <t>19.16.2256.0005471/2019-24</t>
  </si>
  <si>
    <t>19.16.3897.0048750/2020-70</t>
  </si>
  <si>
    <t>19.16.3897.0048754/2020-59</t>
  </si>
  <si>
    <t>19.16.3897.0003061/2020-27</t>
  </si>
  <si>
    <t>19.16.2256.0000967/2020-88</t>
  </si>
  <si>
    <t>19.16.2256.0001268/2020-12</t>
  </si>
  <si>
    <t>19.16.3897.0048760/2020-91</t>
  </si>
  <si>
    <t>19.16.3897.0003923/2020-33</t>
  </si>
  <si>
    <t>19.16.2256.0001286/2020-11</t>
  </si>
  <si>
    <t>19.16.3897.0003927/2020-22</t>
  </si>
  <si>
    <t>19.16.3897.0048767/2020-96</t>
  </si>
  <si>
    <t>19.16.3897.0048831/2020-17</t>
  </si>
  <si>
    <t>19.16.2256.0001270/2020-55</t>
  </si>
  <si>
    <t>19.16.3897.0048867/2020-15</t>
  </si>
  <si>
    <t>19.16.2256.0001271/2020-28</t>
  </si>
  <si>
    <t>19.16.2256.0001272/2020-98</t>
  </si>
  <si>
    <t>19.16.3897.0048884/2020-41</t>
  </si>
  <si>
    <t>19.16.3897.0048897/2020-78</t>
  </si>
  <si>
    <t>19.16.3897.0004135/2020-32</t>
  </si>
  <si>
    <t>19.16.3897.0048910/2020-18</t>
  </si>
  <si>
    <t>19.16.2256.0001285/2019-41</t>
  </si>
  <si>
    <t>19.16.3897.0048921/2020-12</t>
  </si>
  <si>
    <t>19.16.3897.0048933/2020-76</t>
  </si>
  <si>
    <t>19.16.3897.0048939/2020-11</t>
  </si>
  <si>
    <t>19.16.3897.0048955/2020-64</t>
  </si>
  <si>
    <t>19.16.3897.0048987/2020-73</t>
  </si>
  <si>
    <t>19.16.3897.0049003/2020-29</t>
  </si>
  <si>
    <t>19.16.3897.0049013/2020-50</t>
  </si>
  <si>
    <t>19.16.3897.0049023/2020-71</t>
  </si>
  <si>
    <t>19.16.3897.0036529/2020-43</t>
  </si>
  <si>
    <t>19.16.3897.0049182/2020-46</t>
  </si>
  <si>
    <t>19.16.3897.0049191/2020-94</t>
  </si>
  <si>
    <t>19.16.3897.0049198/2020-02</t>
  </si>
  <si>
    <t>19.16.3897.0049201/2020-18</t>
  </si>
  <si>
    <t>19.16.3897.0049204/2020-34</t>
  </si>
  <si>
    <t>19.16.3897.0049207/2020-50</t>
  </si>
  <si>
    <t>19.16.3897.0049211/2020-39</t>
  </si>
  <si>
    <t>19.16.3897.0049218/2020-44</t>
  </si>
  <si>
    <t>19.16.3897.0049219/2020-17</t>
  </si>
  <si>
    <t>19.16.3897.0049222/2020-33</t>
  </si>
  <si>
    <t>19.16.3897.0049226/2020-22</t>
  </si>
  <si>
    <t>19.16.3897.0049228/2020-65</t>
  </si>
  <si>
    <t>19.16.3897.0049237/2020-16</t>
  </si>
  <si>
    <t>19.16.3897.0049242/2020-75</t>
  </si>
  <si>
    <t>19.16.3897.0049246/2020-64</t>
  </si>
  <si>
    <t>Cooperação técnica entre os partícipes, objetivando o aperfeiçoamento funcional dos membros e servidores da Procuradoria, mediante a montagem e a ministração de cursos de pós-graduação stricto e lato sensu, oferecidos pela CEFOS/ FDMC.</t>
  </si>
  <si>
    <t>19.16.3897.0049249/2020-80</t>
  </si>
  <si>
    <t>19.16.2256.0002367/2019-24</t>
  </si>
  <si>
    <t>19.16.3897.0049258/2020-31</t>
  </si>
  <si>
    <t>19.16.3897.0049374/2020-03</t>
  </si>
  <si>
    <t>19.16.3897.0049378/2020-89</t>
  </si>
  <si>
    <t>19.16.3897.0049383/2020-51</t>
  </si>
  <si>
    <t>19.16.3897.0049405/2020-39</t>
  </si>
  <si>
    <t>19.16.3897.0049415/2020-60</t>
  </si>
  <si>
    <t>19.16.3897.0049426/2020-54</t>
  </si>
  <si>
    <t>19.16.3897.0049440/2020-64</t>
  </si>
  <si>
    <t>19.16.3897.0049447/2020-69</t>
  </si>
  <si>
    <t>19.16.3897.0049454/2020-74</t>
  </si>
  <si>
    <t>19.16.3897.0049460/2020-09</t>
  </si>
  <si>
    <t>19.16.3897.0049468/2020-84</t>
  </si>
  <si>
    <t>19.16.3897.0049471/2020-03</t>
  </si>
  <si>
    <t>19.16.3897.0049487/2020-56</t>
  </si>
  <si>
    <t>19.16.2256.0014870/2019-03</t>
  </si>
  <si>
    <t>19.16.3897.0049660/2020-41</t>
  </si>
  <si>
    <t>19.16.3897.0049664/2020-30</t>
  </si>
  <si>
    <t>19.16.3897.0049666/2020-73</t>
  </si>
  <si>
    <t>19.16.3897.0048076/2020-32</t>
  </si>
  <si>
    <t>19.16.3897.0049668/2020-19</t>
  </si>
  <si>
    <t>19.16.3897.0049670/2020-62</t>
  </si>
  <si>
    <t>19.16.2256.0014684/2019-78</t>
  </si>
  <si>
    <t>19.16.3897.0049701/2020-98</t>
  </si>
  <si>
    <t>19.16.3897.0002019/2020-31</t>
  </si>
  <si>
    <t>19.16.3897.0049708/2020-06</t>
  </si>
  <si>
    <t>19.16.3897.0049716/2020-81</t>
  </si>
  <si>
    <t>19.16.3897.0049719/2020-97</t>
  </si>
  <si>
    <t>19.16.3897.0049723/2020-86</t>
  </si>
  <si>
    <t>19.16.2256.0005479/2019-02</t>
  </si>
  <si>
    <t>19.16.3897.0049728/2020-48</t>
  </si>
  <si>
    <t>19.16.3897.0049734/2020-80</t>
  </si>
  <si>
    <t>servidor do MPMG Rodrigo Santos Lima Dorjo</t>
  </si>
  <si>
    <t>(37) 3281-2096</t>
  </si>
  <si>
    <t>pjsantoantonio@mpmg.mp.br</t>
  </si>
  <si>
    <t>19.16.3897.0049798/2020-98</t>
  </si>
  <si>
    <t>19.16.3897.0049808/2020-22</t>
  </si>
  <si>
    <t>19.16.3897.0049813/2020-81</t>
  </si>
  <si>
    <t>19.16.3897.0049822/2020-32</t>
  </si>
  <si>
    <t>19.16.3897.0049833/2020-26</t>
  </si>
  <si>
    <t>19.16.3897.0049836/2020-42</t>
  </si>
  <si>
    <t>19.16.3897.0049840/2020-31</t>
  </si>
  <si>
    <t>19.16.3897.0049843/2020-47</t>
  </si>
  <si>
    <t>19.16.3897.0049847/2020-36</t>
  </si>
  <si>
    <t>19.16.3897.0049851/2020-25</t>
  </si>
  <si>
    <t>34 3427-7026/99662-5505</t>
  </si>
  <si>
    <t>prefeito@planura.mg.gov.br</t>
  </si>
  <si>
    <t>34-3663-1341</t>
  </si>
  <si>
    <t>procuradoria@perdizes.mg.gov.br</t>
  </si>
  <si>
    <t>19.16.3897.0049853/2020-68</t>
  </si>
  <si>
    <t>38-3841-1513</t>
  </si>
  <si>
    <t>prefeito@salinas.mg.gov.br;  salinas024@terra.com.br</t>
  </si>
  <si>
    <t>19.16.3897.0049858/2020-30</t>
  </si>
  <si>
    <t>19.16.3897.0049864/2020-62</t>
  </si>
  <si>
    <t>19.16.3897.0049875/2020-56</t>
  </si>
  <si>
    <t>19.16.3897.0049880/2020-18</t>
  </si>
  <si>
    <t>19.16.3897.0049883/2020-34</t>
  </si>
  <si>
    <t>19.16.3897.0050058/2020-62</t>
  </si>
  <si>
    <t>19.16.3897.0050060/2020-08</t>
  </si>
  <si>
    <t>19.16.2256.0012125/2019-10</t>
  </si>
  <si>
    <t>19.16.3897.0050061/2020-78</t>
  </si>
  <si>
    <t>19.16.3897.0050062/2020-51</t>
  </si>
  <si>
    <t>19.16.3897.0050065/2020-67</t>
  </si>
  <si>
    <t>19.16.3897.0050067/2020-13</t>
  </si>
  <si>
    <t>19.16.3897.0050068/2020-83</t>
  </si>
  <si>
    <t>19.16.3897.0050071/2020-02</t>
  </si>
  <si>
    <t>19.16.3897.0050072/2020-72</t>
  </si>
  <si>
    <t>19.16.3897.0050073/2020-45</t>
  </si>
  <si>
    <t>19.16.3897.0050074/2020-18</t>
  </si>
  <si>
    <t>19.16.3897.0050077/2020-34</t>
  </si>
  <si>
    <t>19.16.3897.0050078/2020-07</t>
  </si>
  <si>
    <t>Pasta c/ Aline já solicitei a devolução- Michele</t>
  </si>
  <si>
    <t>19.16.3897.0050084/2020-39</t>
  </si>
  <si>
    <t>19.16.3897.0050090/2020-71</t>
  </si>
  <si>
    <t>Sgt Marisley Almeida</t>
  </si>
  <si>
    <t>(38)99141-9993</t>
  </si>
  <si>
    <t>marisley.dias@bombeiros.mg.gov.br</t>
  </si>
  <si>
    <t>19.16.3897.0050101/2020-65</t>
  </si>
  <si>
    <t>19.16.3897.0050102/2020-38</t>
  </si>
  <si>
    <t>19.16.3897.0050105/2020-54</t>
  </si>
  <si>
    <t>19.16.3897.0050108/2020-70</t>
  </si>
  <si>
    <t>19.16.3897.0050111/2020-86</t>
  </si>
  <si>
    <t>19.16.3897.0050115/2020-75</t>
  </si>
  <si>
    <t>19.16.3897.0050116/2020-48</t>
  </si>
  <si>
    <t>19.16.3897.0050121/2020-10</t>
  </si>
  <si>
    <t>19.16.3897.0050127/2020-42</t>
  </si>
  <si>
    <t>19.16.3897.0050145/2020-41</t>
  </si>
  <si>
    <t>19.16.3897.0050148/2020-57</t>
  </si>
  <si>
    <t>19.16.3897.0050150/2020-03</t>
  </si>
  <si>
    <t>19.16.3897.0050163/2020-40</t>
  </si>
  <si>
    <t>19.16.3897.0050245/2020-57</t>
  </si>
  <si>
    <t>19.16.3897.0050248/2020-73</t>
  </si>
  <si>
    <t>19.16.3897.0050254/2020-08</t>
  </si>
  <si>
    <t>19.16.3897.0050260/2020-40</t>
  </si>
  <si>
    <t>19.16.3897.0050271/2020-34</t>
  </si>
  <si>
    <t>19.16.3897.0050278/2020-39</t>
  </si>
  <si>
    <t>19.16.3897.0050280/2020-82</t>
  </si>
  <si>
    <t>19.16.3897.0050284/2020-71</t>
  </si>
  <si>
    <t>19.16.3897.0050288/2020-60</t>
  </si>
  <si>
    <t>19.16.3897.0050298/2020-81</t>
  </si>
  <si>
    <t>19.16.2256.0014035/2019-44</t>
  </si>
  <si>
    <t>19.16.3897.0050307/2020-32</t>
  </si>
  <si>
    <t>19.16.3897.0050310/2020-48</t>
  </si>
  <si>
    <t>19.16.3897.0050314/2020-37</t>
  </si>
  <si>
    <t>19.16.3897.0050317/2020-53</t>
  </si>
  <si>
    <t>19.16.3897.0050322/2020-15</t>
  </si>
  <si>
    <t>19.16.3897.0050323/2020-85</t>
  </si>
  <si>
    <t>19.16.3897.0050324/2020-58</t>
  </si>
  <si>
    <t>19.16.3897.0050330/2020-90</t>
  </si>
  <si>
    <t>19.16.3897.0050334/2020-79</t>
  </si>
  <si>
    <t>19.16.3897.0050339/2020-41</t>
  </si>
  <si>
    <t>19.16.3897.0050348/2020-89</t>
  </si>
  <si>
    <t>19.16.3897.0050352/2020-78</t>
  </si>
  <si>
    <t>19.16.3897.0050357/2020-40</t>
  </si>
  <si>
    <t>19.16.3897.0050363/2020-72</t>
  </si>
  <si>
    <t xml:space="preserve">Rescindido </t>
  </si>
  <si>
    <t xml:space="preserve">Centro Universitário do Planalto de Araxá - Uniaraxá </t>
  </si>
  <si>
    <t xml:space="preserve">José Oscar de Melo </t>
  </si>
  <si>
    <t>Regular</t>
  </si>
  <si>
    <t>FEPDC</t>
  </si>
  <si>
    <t>Larissa Paranhos</t>
  </si>
  <si>
    <t>(31) 3217-9714 | 9 9570-9333</t>
  </si>
  <si>
    <t>larissa.paranhos@policiacivil.mg.gov.br</t>
  </si>
  <si>
    <t>Cancelado</t>
  </si>
  <si>
    <t>141 -CANCELADO</t>
  </si>
  <si>
    <t>19 - -CANCELADO</t>
  </si>
  <si>
    <t>Termo de Cooperação Técnica - -CANCELADO</t>
  </si>
  <si>
    <t xml:space="preserve"> CANCELADO- Cooperação técnica entre os partícipes para combater os crimes contra a fauna no Estado de Minas Gerais, por meio da formação de Grupo de Trabalho, composto por integrantes designados por cada instituição, bem como pela troca de informações e a atuação conjunta nas etapas de inteligência, investigação, planejamento e execução de operações.</t>
  </si>
  <si>
    <t>CANCELADO- Estado de Minas Gerais, por intermédio da Polícia Militar de Minas Gerais;
Polícia Civil de Minas Gerais;
Secretaria de Estado de Meio Ambiente e Desenvolvimento Sustentável;
Instituto Estadual de Florestas e I
nstituto Brasileiro do Meio Ambiente e dos Recursos Naturais Renováveis</t>
  </si>
  <si>
    <t>CANCELADO- 16.695.025/0001-97;
18.715.532/0001-70;
00.957.404/0001-78;
18.746.164/0001-28 e 
03.659.166/0001-02</t>
  </si>
  <si>
    <t>CANCELADO-Coronel PM, Giovanne Gomes da Silva;
Wagner Pinto de Souza;
Germano Luiz Gomes Vieira;
Antônio Augusto Melo Malard;Enio Marcus Brandão Fonseca</t>
  </si>
  <si>
    <t>CANCELADO- Coordenadoria das Promotorias de Justiça de Defesa do Patrimônio Cultural e Turístico de Minas Gerais;
Coordenadoria de Defesa da Fauna;
 Núcleo de Combate de Crimes Ambientais</t>
  </si>
  <si>
    <t>19.16.2154.0003560/2020-89</t>
  </si>
  <si>
    <t>19.16.2154.0005243/2020-44</t>
  </si>
  <si>
    <t>19.16.3897.0003472/2020-85</t>
  </si>
  <si>
    <t>Cooperação técnica e operacional com vistas ao aprimoramento da infraestrutura necessária à proteção do interesse da criança e à prevenção da improbidade administrativa dos servidores públicos e demais atores da rede de proteção à primeira infância</t>
  </si>
  <si>
    <t>19.16.2154.0047924/2020-17</t>
  </si>
  <si>
    <t>Daniela Cristina Teixeira Salles</t>
  </si>
  <si>
    <t>vereadoradanitopatudo@hotmail.com</t>
  </si>
  <si>
    <t>Marcelo Luis Baião Salgado</t>
  </si>
  <si>
    <t>Matheus de Oliveira Dande</t>
  </si>
  <si>
    <t>Sônia Maria Gandra Silva</t>
  </si>
  <si>
    <t>31 32172035</t>
  </si>
  <si>
    <t>seg6750mg@caixa.gov.br e sonia.silva1@caixa.gov.br</t>
  </si>
  <si>
    <t>(038) 3631-1368</t>
  </si>
  <si>
    <t>proconcamarasaofrancisco@gmail.com</t>
  </si>
  <si>
    <t>Mariza Paula</t>
  </si>
  <si>
    <t>19.16.2154.0046259/2020-61</t>
  </si>
  <si>
    <t>Faculdade Multivix Serra</t>
  </si>
  <si>
    <t>11.062.400/0001-48</t>
  </si>
  <si>
    <t>Alcione Cabaline Gotardo</t>
  </si>
  <si>
    <t>19.16.3897.0043567/2020-40</t>
  </si>
  <si>
    <t>Cessão de servidor</t>
  </si>
  <si>
    <t>Estabelecer condições de cooperação mútua para cessão de servidor público municipal, com ônus para o Município, para prestar serviços na Promotoria de Justiça da Comarca de Dores do Indaiá, a fim de aperfeiçoar a prestação do serviço público e assim contribuir para a proteção da coletividade e do bem-estar social.</t>
  </si>
  <si>
    <t>Município de Dores do Indaiá</t>
  </si>
  <si>
    <t>Ronaldo Antônio Zica da Costa</t>
  </si>
  <si>
    <t>Promotoria de Justiça da Comarca de Dores do Indaiá</t>
  </si>
  <si>
    <t xml:space="preserve">Fabiano Melato Magalhães </t>
  </si>
  <si>
    <t>(37) 3551-1755</t>
  </si>
  <si>
    <t>prefeito@doresdoindaia.mg.gov.br</t>
  </si>
  <si>
    <t>Patrícia Alves de Sousa</t>
  </si>
  <si>
    <t>Valdênia Melo</t>
  </si>
  <si>
    <t>19.16.2154.0047107/2020-57</t>
  </si>
  <si>
    <t>Município de Pratápolis</t>
  </si>
  <si>
    <t>18.241.356/0001-82</t>
  </si>
  <si>
    <t>Denise Alves de Souza Neves</t>
  </si>
  <si>
    <t>19.16.2256.0006020/2019-42</t>
  </si>
  <si>
    <t>Desenvolver programas específicos de cooperação mútua didático-científica e cultural, visando à realização de cursos, ministração de estudos e atividades culturais em áreas de interesses comuns, sendo disponibilizadas vagas aos partícipes, de acordo com a disponibilidade dos organizadores.</t>
  </si>
  <si>
    <t xml:space="preserve">Ministério Público do Estado do Espírito Santo, por intermédio da Procuradoria-Geral de Justiça, com interveniência do Centro de Estudos e Aperfeiçoamento Funcional </t>
  </si>
  <si>
    <t>Luciana Gomes Ferreira de Andrade e Hermes Zaneti Junior</t>
  </si>
  <si>
    <t>CEAF e CAOET</t>
  </si>
  <si>
    <t>Marcel Fischer Maia</t>
  </si>
  <si>
    <t>27 3194.5116</t>
  </si>
  <si>
    <t>mmaia@mpes.mp.br</t>
  </si>
  <si>
    <t>Fernanda Ribeiro</t>
  </si>
  <si>
    <t>19.16.3897.0048237/2020-50</t>
  </si>
  <si>
    <t>O Ministério Público adere ao Acordo de Cooperação Técnica celebrado entre o Conselho Nacional do Ministério Público (CNMP) e o Ministério da Mulher, da Família e dos Direitos Humanos (MMFDH), submetendo-se as disposições ali pactuadas visando ampliar a rede de proteção de direitos humanos em âmbito nacional</t>
  </si>
  <si>
    <t>Conselho Nacional do Ministério Público (CNMP) e o Ministério da Mulher, da Família e dos Direitos Humanos (MMFDH)</t>
  </si>
  <si>
    <t>11.439.520/0001-11 e 27.136.980/0008-87</t>
  </si>
  <si>
    <t>Antônio Augusto Brandão de Aras e Damares Regina Alves</t>
  </si>
  <si>
    <t>Rodrigo Leite da Silva</t>
  </si>
  <si>
    <t>(61) 2027-3522 (61) 9.9155-3552</t>
  </si>
  <si>
    <t>rodrigo.leite@mdh.gov.br</t>
  </si>
  <si>
    <t>19.16.3897.0034584/2020-81</t>
  </si>
  <si>
    <t>Fixação de critérios e normas de ação conjunta, por intermédio dos órgãos envolvidos, para a efetivação do combate aos crimes contra a administração pública, aos ilícitos administrativos e aos atos de improbidade administrativa.</t>
  </si>
  <si>
    <t>Estado de Minas Gerais, por meio da Secretaria de Estado de Fazenda de Minas Gerais, com a interveniência da Corregedoria.</t>
  </si>
  <si>
    <t>Gustavo de Oliveira Barbosa</t>
  </si>
  <si>
    <t>Centro de Apoio Operacional das Promotorias de Justiça de Defesa do Patrimônio Público - CAOPP</t>
  </si>
  <si>
    <t>Anna Flávia Lehman Battaglia</t>
  </si>
  <si>
    <t>Maria Helena Barbosa</t>
  </si>
  <si>
    <t>31-999794737 WhatsApp</t>
  </si>
  <si>
    <t>helena.barbosa@fazenda.mg.gov.br</t>
  </si>
  <si>
    <t>Débora Cristina</t>
  </si>
  <si>
    <t>19.16.3897.0040737/2020-14</t>
  </si>
  <si>
    <t>Cooperação técnica e operacional entre os partícipes de forma a possibilitar o acesso gratuito, pela Procuradoria/CEAT, ao banco de dados da Audatex, no que tange aos preços praticados pelo mercado de peças automotivas e serviços mecânicos, subsidiando, assim, a elaboração de pareceres técnicos nas perícias realizadas pela Administração Pública.</t>
  </si>
  <si>
    <t>Audatex Brasil Serviços Ltda</t>
  </si>
  <si>
    <t>02.144.891/0001-85</t>
  </si>
  <si>
    <t>Graciele dos Santos Domingos</t>
  </si>
  <si>
    <t>Central de Apoio Técnico</t>
  </si>
  <si>
    <t>Cláudia Mestres</t>
  </si>
  <si>
    <t>11-4861-8405
11-97030-1551</t>
  </si>
  <si>
    <t>claudia.mestres@audatex.com.br</t>
  </si>
  <si>
    <t>19.16.3897.0041475/2020-70</t>
  </si>
  <si>
    <t>Centro de Estudos e Aperfeiçoamento Funcional</t>
  </si>
  <si>
    <t>Alysson Dantas</t>
  </si>
  <si>
    <t>38-3229-8102</t>
  </si>
  <si>
    <t>gabinete.reitor@unimontes.br</t>
  </si>
  <si>
    <t>Flávia Caram</t>
  </si>
  <si>
    <t>19.16.2154.0050242/2020-93</t>
  </si>
  <si>
    <t>Universidade São Judas Tadeu - USJT</t>
  </si>
  <si>
    <t>43.045.772/0001-52</t>
  </si>
  <si>
    <t>Thiago Queiroz Borges Muniz</t>
  </si>
  <si>
    <t>19.16.2154.0051957/2020-57</t>
  </si>
  <si>
    <t>Faculdade Promove de Sete Lagoas</t>
  </si>
  <si>
    <t>03.376.053/0001-08</t>
  </si>
  <si>
    <t>Márcio Henrique Portilho de Carvalho</t>
  </si>
  <si>
    <t>19.16.3897.0046877/2020-07</t>
  </si>
  <si>
    <t>Cessão do direito de uso do SEI, Sistema Eletrônico de Informações, criado pelo TRF4, com a inclusão da funcionalidade SEI JULGAR para o CESSIONÁRIO, para utilização em base única.</t>
  </si>
  <si>
    <t>Tribunal Regional Federal da 4ª Região</t>
  </si>
  <si>
    <t>92.518.737/0001-19</t>
  </si>
  <si>
    <t>Victor Luiz dos Santos Laus</t>
  </si>
  <si>
    <t>Superintendente da SPC, Luis Armando Pereira Lima</t>
  </si>
  <si>
    <t>Patrícia Valentina Ribeiro Santanna Garcia</t>
  </si>
  <si>
    <t>(51) 9335-4887 (tb para Whatsapp) e (51) 3213-3404</t>
  </si>
  <si>
    <t>sei@trf4.jus.br</t>
  </si>
  <si>
    <t>19.16.2154.0053228/2020-78</t>
  </si>
  <si>
    <t>Faiçal David Freire Chequer</t>
  </si>
  <si>
    <t>19.16.2256.0005736/2019-47</t>
  </si>
  <si>
    <t>Mútua cooperação entre os partícipes para implementação de ações visando o levantamento de informações sobre obras de construção de escolas de educação infantil nos municípios mineiros vinculadas ao Programa Nacional de Reestruturação e Aquisição de Equipamentos para a Rede Escolar Pública de Educação Infantil – PROINFÂNCIA, notadamente, quanto às obras que, por ausência de conclusão no prazo previamente definido, vem impedindo ou dificultando o atendimento escolar de crianças de 0 a 5 anos nos municípios, em violação ao previsto na Meta 1 do Plano Nacional de Educação (Lei nº 13.005/2014).</t>
  </si>
  <si>
    <t>Conselho Regional de Engenharia e Agronomia de Minas Gerais e Conselho de Arquitetura e Urbanismo de Minas Gerais</t>
  </si>
  <si>
    <t>17.254.509/0001-53 e 14.951.451/0001-19</t>
  </si>
  <si>
    <t>Lúcio Fernando Borges e Danilo Silva Batista</t>
  </si>
  <si>
    <t>Proeduc</t>
  </si>
  <si>
    <t>Nicolau Neder Pinheiro Damasceno(CREA) e  Samira de Almeida Houri (CAU)</t>
  </si>
  <si>
    <t xml:space="preserve"> (31) 2519-0950 (CAU) e (31) 3299-8722 (CREA)</t>
  </si>
  <si>
    <t>samira.houri@caumg.gov.br/ nicolau.neder@crea-mg.org.br</t>
  </si>
  <si>
    <t>Marcela Mussy</t>
  </si>
  <si>
    <t>19.16.2004.0044692/2020-97</t>
  </si>
  <si>
    <t>Custeio do projeto intitulado "Aquisição de dispositivos e ferramentas de investigação e inteligência para o laboratório de auditoria digital da Secretaria de Estado da Fazenda – LAUD/SEF",</t>
  </si>
  <si>
    <t>Secretaria de Estado de Fazenda de Minas Gerais - SEF/MG</t>
  </si>
  <si>
    <t xml:space="preserve">FUNEMP </t>
  </si>
  <si>
    <t>Pierre Julião Pimentel</t>
  </si>
  <si>
    <t>(31) 99234-1820</t>
  </si>
  <si>
    <t>pierre.pimentel@fazenda.mg.gov.br</t>
  </si>
  <si>
    <t>19.16.3687.0052043/2020-57</t>
  </si>
  <si>
    <t>Ministério Público do Estado do Ceará, por meio da Procuradoria-Geral de Justiça</t>
  </si>
  <si>
    <t>06.928.790/0001-56</t>
  </si>
  <si>
    <t>Ângela Teresa Gondim Carneiro Chaves</t>
  </si>
  <si>
    <t>GSI</t>
  </si>
  <si>
    <t>Marciana Pereira - Apoio Asplan</t>
  </si>
  <si>
    <t>(85) 3452-3711</t>
  </si>
  <si>
    <t>marciana.pereira@mpce.mp.br</t>
  </si>
  <si>
    <t>19.16.3897.0053027/2020-21</t>
  </si>
  <si>
    <t>Mútua cooperação entre os partícipes para a fixação de critérios e normas
de ação conjunta para a efetivação do combate aos crimes contra a ordem tributária.</t>
  </si>
  <si>
    <t>Alexis José Ferreira de Freitas</t>
  </si>
  <si>
    <t>CAOET - Centro de Apoio Operacional das Promotorias de Justiça de Defesa da Ordem Econômica e Tributária</t>
  </si>
  <si>
    <t>Gilberto Silva Ramos</t>
  </si>
  <si>
    <t xml:space="preserve"> (31) 3395-8620</t>
  </si>
  <si>
    <t>gilberto.ramos@contagem.mg.gov.br</t>
  </si>
  <si>
    <t>19.16.2256.0006490/2019-59</t>
  </si>
  <si>
    <t>Mútua cooperação entre os partícipes, de forma a possibilitar ao MPMG e à PCMG, o acesso aos dados constantes de sistemas internos, visando à integração ou interoperabilidade de sistemas eletrônicos transacionais das Instituições, a permitir a troca eletrônica de dados e informações entre os sistemas institucionais, mantidas as políticas de segurança das instituições; e a participação em eventos de aprimoramento oferecidos pelo CEAF, presenciais ou virtuais, conforme as regras internas da Escola Institucional.</t>
  </si>
  <si>
    <t>Estado de Minas Gerais / Polícia Civil, com interveniência da Superintendência de Informações e Inteligência Policial</t>
  </si>
  <si>
    <t>Wagner Pinto de Souza e Alcides Costa</t>
  </si>
  <si>
    <t>Gabinete de Segurança e Inteligência</t>
  </si>
  <si>
    <t>Gabinete de Segurança e Inteligência ( conforme cláusula 4ª)</t>
  </si>
  <si>
    <t>Renato Nunes</t>
  </si>
  <si>
    <t>rnunes.pcmg@mpmg.mp.br</t>
  </si>
  <si>
    <t>Patrícia Oliveira</t>
  </si>
  <si>
    <t>19.16.2154.0054891/2020-88</t>
  </si>
  <si>
    <t>Estágio Curricular Supervisionado</t>
  </si>
  <si>
    <t>Centro Universitário de Formiga - UNIFORMIG</t>
  </si>
  <si>
    <t xml:space="preserve">20.501.128/0001-46
</t>
  </si>
  <si>
    <t xml:space="preserve">Marco Antônio de Sousa Leão
</t>
  </si>
  <si>
    <t>19.16.2154.0054899/2020-66</t>
  </si>
  <si>
    <t>Fundanção Educacional de Oliveira - FEOL</t>
  </si>
  <si>
    <t>Patrícia Fialho</t>
  </si>
  <si>
    <t>19.16.2154.0054896/2020-50</t>
  </si>
  <si>
    <t>Centro Universitário Imepac</t>
  </si>
  <si>
    <t>11.101.877/0001-80</t>
  </si>
  <si>
    <t>José Júlio A. L.S. M. Rodrigues Pereira</t>
  </si>
  <si>
    <t>Thiago Tomé</t>
  </si>
  <si>
    <t>19.16.2004.0030011/2020-45</t>
  </si>
  <si>
    <t>Repasse</t>
  </si>
  <si>
    <t>A articulação, a integração e o intercâmbio institucional entre os partícipes, visando à implementação do Projeto Aquisição de Unidade Móvel de Esterilização​ e Educação em Saúde (UMEES), a fim de assegurar a proteção e defesa dos interesses sociais e individuais indisponíveis.</t>
  </si>
  <si>
    <t>Município de São José da Lapa</t>
  </si>
  <si>
    <t>42.774.281/0001-80</t>
  </si>
  <si>
    <t>DIego Álvaro dos Santos Silva</t>
  </si>
  <si>
    <t>FUNEMP -Luciana Reis de Melo
e
Ulisses Oliveira Cruz</t>
  </si>
  <si>
    <t>Marta Alves</t>
  </si>
  <si>
    <t>(31)2010-1130</t>
  </si>
  <si>
    <t>saude@saojosedalapa.mg.gov.br</t>
  </si>
  <si>
    <t>Rafaela Lacerda</t>
  </si>
  <si>
    <t>19.16.2004.0030002/2020-94</t>
  </si>
  <si>
    <t>A articulação, a integração e o intercâmbio institucional entre os partícipes, visando à implementação do Projeto Qualifica Muriaé: Formação profissional na área do turismo para geração de renda, inclusão social e promoção da cidadania, a fim de assegurar a proteção e defesa dos interesses sociais e individuais indisponíveis, conforme detalhado no Plano de Trabalho.</t>
  </si>
  <si>
    <t>7.700, 40</t>
  </si>
  <si>
    <t>FUNEMP- Ulisses Oliveira Cruz</t>
  </si>
  <si>
    <t>Elise/Cinthia Nobre</t>
  </si>
  <si>
    <t>(32)3696-3320</t>
  </si>
  <si>
    <t>elise.fundarte1@gmail.com/ smderimuriae@gmail.com</t>
  </si>
  <si>
    <t>19.16.3687.0054361/2020-36</t>
  </si>
  <si>
    <t> Intercâmbio de tecnologia e inovação, conhecimentos e bases de dados, e o desenvolvimento conjunto de projetos e iniciativas que possibilitem a otimização dos recursos financeiros e humanos, podendo, inclusive, ser replicados para outros órgãos públicos.</t>
  </si>
  <si>
    <t>Ministério Público do Estado do Pará</t>
  </si>
  <si>
    <t>05.054.960/0001-58</t>
  </si>
  <si>
    <t>Gilberto Valente Martins</t>
  </si>
  <si>
    <t>Bruno Lopes</t>
  </si>
  <si>
    <t>caocriminal@mppa.mp.br</t>
  </si>
  <si>
    <t>19.16.2003.0044688/2020-26</t>
  </si>
  <si>
    <t>Descentralização de créditos orçamentários e financeiros para o custeio do projeto "Segurança Alimentar - Agrotóxicos", conforme descrito no plano de trabalho.</t>
  </si>
  <si>
    <t>Instituto Mineiro de Agropecuária - IMA</t>
  </si>
  <si>
    <t>65.179.400/0001-51</t>
  </si>
  <si>
    <t>Thales Almeida Pereira Fernandes</t>
  </si>
  <si>
    <t>Eliane Hooper</t>
  </si>
  <si>
    <t>31 - 3915-8709</t>
  </si>
  <si>
    <t>eliane.hooper@ima.mg.gov.br</t>
  </si>
  <si>
    <t>19.16.2154.0057072/2020-80</t>
  </si>
  <si>
    <t>Unisepe União das Instituições de Serviço, Ensino e Pesquisa Ltda</t>
  </si>
  <si>
    <t>67.172.676/0001-33</t>
  </si>
  <si>
    <t>19.16.2003.0029852/2020-85</t>
  </si>
  <si>
    <t>Articulação, a integração e o intercâmbio institucional entre os partícipes, visando à implementação do Projeto Estruturação do serviço de inspeção municipal de produtos de origem animal - SIM Araguari, a fim de assegurar a proteção e defesa dos interesses difusos e coletivos, conforme detalhado no Plano de Trabalho.</t>
  </si>
  <si>
    <t>Sheila da Silva</t>
  </si>
  <si>
    <t>(34) 3241-2488 / (34) 99106-9414</t>
  </si>
  <si>
    <t>sim@araguari.mg.gov.br</t>
  </si>
  <si>
    <t>19.16.2003.0011418/2020-96</t>
  </si>
  <si>
    <t>Articulação, a integração e o intercâmbio institucional entre os partícipes, visando à implementação do Projeto Reestruturação do Procon Municipal de Conselheiro Lafaiete, a fim de assegurar a proteção e defesa dos interesses difusos e coletivos, conforme detalhado no Plano de Trabalho.</t>
  </si>
  <si>
    <t>Mariana Rafela de Oliveira Mendes</t>
  </si>
  <si>
    <t>(31) 3769-9010 /(32) 99924-8449</t>
  </si>
  <si>
    <t>procon@conselheirolafaiete.mg.gov.br / marianarafaeladeoliveiramendes@gmail.com</t>
  </si>
  <si>
    <t>19.16.2154.0057060/2020-16</t>
  </si>
  <si>
    <t>19.16.2003.0029815/2020-17</t>
  </si>
  <si>
    <t xml:space="preserve">Convênio de Saída, a ser celebrado com o Município de Contagem/MG, para execução do projeto "Reestruturação do Procon Municipal de Contagem" </t>
  </si>
  <si>
    <t xml:space="preserve">Município de Contagem </t>
  </si>
  <si>
    <t>Alexis Jose Ferreira de Freitas</t>
  </si>
  <si>
    <t>27610.30</t>
  </si>
  <si>
    <t>Rariúcha Amarante Braga Augusto</t>
  </si>
  <si>
    <t>3352-3060 / 98646-1066</t>
  </si>
  <si>
    <t>rariucha.braga@contagem.mg.gov.br</t>
  </si>
  <si>
    <t>19.16.2003.0011409/2020-48</t>
  </si>
  <si>
    <t>Articulação, a integração e o intercâmbio institucional entre os partícipes, visando à implementação do Projeto "Reestruturação do Procon Municipal de Juiz de Fora", a fim de assegurar a proteção e defesa dos interesses sociais e individuais indisponíveis, conforme detalhado no Plano de Trabalho.</t>
  </si>
  <si>
    <t>Agência de Proteção e Defesa do Consumidor de Juiz de Fora/MG</t>
  </si>
  <si>
    <t>Eduardo César Schroder e Braga</t>
  </si>
  <si>
    <t>Fabíola Mendes; Juliana Salume e Eduardo Schroder</t>
  </si>
  <si>
    <t>32 - 3690-7284</t>
  </si>
  <si>
    <t>fabiolaprocon@gmail.com; jsalume@pjf.mg.gov.br; schroder@pjf.mg.gov.br</t>
  </si>
  <si>
    <t>19.16.2003.0011275/2020-77</t>
  </si>
  <si>
    <t>128-A</t>
  </si>
  <si>
    <t>Articulação, a integração e o intercâmbio institucional entre os partícipes, visando à implementação do Projeto Reestruturação do Procon Municipal de Ubá, a fim de assegurar a proteção e defesa dos interesses sociais e individuais indisponíveis, conforme detalhado no Plano de Trabalho</t>
  </si>
  <si>
    <t>Edson Teixeira Filho</t>
  </si>
  <si>
    <t>Jéssica Raibolt de Aguiar</t>
  </si>
  <si>
    <t>(32)3301-6101</t>
  </si>
  <si>
    <t>procon@uba.mg.gov.br</t>
  </si>
  <si>
    <t>19.16.2003.0029853/2020-58</t>
  </si>
  <si>
    <t>Articulação, a integração e o intercâmbio institucional entre os partícipes, visando à implementação do Projeto Implantação do SIM pelo Consórcio CIAS-Centro Oeste​, a fim de assegurar a proteção e defesa dos interesses difusos e coletivos, conforme detalhado no Plano de Trabalho</t>
  </si>
  <si>
    <t>Consórcio Intermunicipal de Aterro Sanitário do Centro Oeste Mineiro - CIAS CENTRO OESTE</t>
  </si>
  <si>
    <t>20.620.108/0001-94</t>
  </si>
  <si>
    <t>Gilmar Teodoro de São José​​</t>
  </si>
  <si>
    <t> 10/12/2020</t>
  </si>
  <si>
    <t>FEPDC-Luciana Reis de Melo
e
Ulisses Oliveira Cruz</t>
  </si>
  <si>
    <t>Secretário Executivo Egídio de Pádua Correa</t>
  </si>
  <si>
    <t>(37)99967-2373</t>
  </si>
  <si>
    <t xml:space="preserve"> egidiopadua@hotmail.com</t>
  </si>
  <si>
    <t>19.16.2003.0028764/2020-70</t>
  </si>
  <si>
    <t>129-A</t>
  </si>
  <si>
    <t>Articulação, a integração e o intercâmbio institucional entre os partícipes, visando à implementação do  projeto "Estruturação do Serviço de Inspeção Municipal do Consórcio União da Serra Geral", a fim de assegurar a proteção e defesa dos interesses difusos e coletivos, conforme detalhado no Plano de Trabalho.</t>
  </si>
  <si>
    <t>Consórcio Intermunicipal de Desenvolvimento Sustentável da Micro Região da Serra Geral</t>
  </si>
  <si>
    <t>12.333.051/0001-14</t>
  </si>
  <si>
    <t>Eujácio da Soledade Rodrigues</t>
  </si>
  <si>
    <t>Horácio</t>
  </si>
  <si>
    <t xml:space="preserve"> (38) 3821- 9261</t>
  </si>
  <si>
    <t>uniaodaserrageral@gmail.com</t>
  </si>
  <si>
    <t>19.16.2003.0011412/2020-64</t>
  </si>
  <si>
    <t>A articulação, a integração e o intercâmbio institucional entre os partícipes, visando à implementação do Projeto Reestruturação do Procon Municipal de Curvelo, a fim de assegurar a proteção e defesa dos interesses sociais e individuais indisponíveis, conforme detalhado no Plano de Trabalho</t>
  </si>
  <si>
    <r>
      <t>R$</t>
    </r>
    <r>
      <rPr>
        <i/>
        <sz val="12"/>
        <color indexed="55"/>
        <rFont val="Times New Roman"/>
        <charset val="1"/>
      </rPr>
      <t> </t>
    </r>
    <r>
      <rPr>
        <sz val="12"/>
        <color indexed="55"/>
        <rFont val="Times New Roman"/>
        <charset val="1"/>
      </rPr>
      <t>96.878,52</t>
    </r>
  </si>
  <si>
    <t> R$ 3.105,23</t>
  </si>
  <si>
    <t>Karine Mendes de Paula</t>
  </si>
  <si>
    <t>(38)3722-2184</t>
  </si>
  <si>
    <t>procon@curvelo.mg.gov.br</t>
  </si>
  <si>
    <t>19.16.2003.0011420/2020-42</t>
  </si>
  <si>
    <t>Articulação, a integração e o intercâmbio institucional entre os partícipes, visando à implementação do Projeto "Reestruturação do Procon de Uberlândia", a fim de assegurar a proteção e defesa dos interesses difusos e coletivos.</t>
  </si>
  <si>
    <t>Odelmo Leão Carneiro Sobrinho</t>
  </si>
  <si>
    <t>Aurea Lisboa</t>
  </si>
  <si>
    <t>(34) 99137-1952 / (34) 3014-6692</t>
  </si>
  <si>
    <t xml:space="preserve"> aurealisboa@uberlandia.mg.gov.br / procon@uberlandia.mg.gov.br</t>
  </si>
  <si>
    <t>19.16.2003.0010922/2020-05</t>
  </si>
  <si>
    <t>A articulação, a integração e o intercâmbio institucional entre os partícipes, visando à implementação do Projeto Estruturação do Serviço de Inspeção Municipal CIDES – SIMC, a fim de assegurar a proteção e defesa dos interesses difusos e coletivos.</t>
  </si>
  <si>
    <t>Consórcio Público Intermunicipal de Desenvolvimento Sustentável do Triângulo Mineiro e Alto Paranaíba – CIDES</t>
  </si>
  <si>
    <t>19.526.155/0001-94</t>
  </si>
  <si>
    <t>Lindomar Amaro Borges​</t>
  </si>
  <si>
    <t>FEPDC -Luciana Reis de Melo
e
Ulisses Oliveira Cruz</t>
  </si>
  <si>
    <t>Cristina Martins</t>
  </si>
  <si>
    <t>(34)9772-9581</t>
  </si>
  <si>
    <t>executivo.cides@gmail.com</t>
  </si>
  <si>
    <t>19.16.2003.0011070/2020-83</t>
  </si>
  <si>
    <t>Articulação, a integração e o intercâmbio institucional entre os partícipes, visando à implementação do Projeto Estruturação do serviço de inspeção municipal de produtos de origem animal​ – SIM / Patos de minas, a fim de assegurar a proteção e defesa dos interesses difusos e coletivos.</t>
  </si>
  <si>
    <t>R$ 231.960,00</t>
  </si>
  <si>
    <t>FEPDC- Luciana Reis de Melo
e
Ulisses Oliveira Cruz</t>
  </si>
  <si>
    <t>Angelita Magalhães</t>
  </si>
  <si>
    <t>(34)3822-9724</t>
  </si>
  <si>
    <t>angelita@patosdeminas.mg.gov.br</t>
  </si>
  <si>
    <t>19.16.2003.0011505/2020-75</t>
  </si>
  <si>
    <t>133-A</t>
  </si>
  <si>
    <t>Implementação do projeto "Reestruturação do Procon Municipal de Diamantina", a fim de assegurar a proteção e defesa dos interesses sociais e individuais indisponíveis</t>
  </si>
  <si>
    <t>Juscelino Brasiliano Roque​</t>
  </si>
  <si>
    <t>Érica Cristiane de Oliveira Souza Santos</t>
  </si>
  <si>
    <t>38 99874 7453</t>
  </si>
  <si>
    <t>procon@diamantina.mg.gov.br</t>
  </si>
  <si>
    <t>19.16.2003.0011405/2020-59</t>
  </si>
  <si>
    <t>Articulação, a integração e o intercâmbio institucional entre os
partícipes, visando à implementação do Projeto de estruturação dos PROCONS mineiros - PROCON Itinerante de Ituiutaba?, a fim de
assegurar a proteção e defesa dos interesses difusos e coletivos, conforme detalhado no Plano de Trabalho.</t>
  </si>
  <si>
    <t>Fued José Dib</t>
  </si>
  <si>
    <t>Simone de Lima</t>
  </si>
  <si>
    <t xml:space="preserve"> (34) 3271-8121</t>
  </si>
  <si>
    <t>convenios@ituiutaba.mg.gov.br</t>
  </si>
  <si>
    <t>19.16.2003.0011417/2020-26</t>
  </si>
  <si>
    <t>Articulação, a integração e o intercâmbio institucional entre os partícipes, visando à implementação do Projeto "Procon Itinerante de Teófilo Otoni", a fim de assegurar a proteção e defesa dos interesses sociais e individuais indisponíveis, conforme detalhado no Plano de Trabalho.</t>
  </si>
  <si>
    <t>Município de Teófilo Otoni</t>
  </si>
  <si>
    <t>Daniel Batista Sucupira</t>
  </si>
  <si>
    <t>Yuri Rocha Rodrigues</t>
  </si>
  <si>
    <t>33 - 98731-3254</t>
  </si>
  <si>
    <t>procon@teofilootoni.mg.gov.br</t>
  </si>
  <si>
    <t>19.16.2003.0011400/2020-97</t>
  </si>
  <si>
    <t>Articulação, a integração e o intercâmbio institucional entre os partícipes, visando à implementação do Projeto Reestruturação do Procon Regional de Boa Esperança, Ilicínea e Santana da Vargem​, a fim de assegurar a proteção e defesa dos interesses difusos e coletivos, conforme detalhado no Plano de Trabalho.</t>
  </si>
  <si>
    <t>18.239.590/0001-75</t>
  </si>
  <si>
    <t>Hideraldo Henrique Silva</t>
  </si>
  <si>
    <t>Paula Vinhas da Cunha</t>
  </si>
  <si>
    <t>(35)98838-6424/ (35) 3851-8044 / (35) 3851-4162</t>
  </si>
  <si>
    <t>proconboaesperanca@gmail.com</t>
  </si>
  <si>
    <t>19.16.2003.0010871/2020-24</t>
  </si>
  <si>
    <t>Articulação, a integração e o intercâmbio institucional entre os partícipes, visando à implementação do  projeto "Estruturação e Manutenção do Serviço de Inspeção Municipal de Conselheiro Lafaiete, a fim de assegurar a proteção e defesa dos inte</t>
  </si>
  <si>
    <t>Lidiane</t>
  </si>
  <si>
    <t>(31) 3769-9037</t>
  </si>
  <si>
    <t>inspecaomunicipal@conselheirolafaiete.mg.gov.br</t>
  </si>
  <si>
    <t>19.16.2004.0044690/2020-54</t>
  </si>
  <si>
    <t xml:space="preserve"> Descentralização de créditos orçamentários e financeiros para o custeio do projeto "Potencialização das ações e operações de inteligência do Sistema de Inteligência da Polícia Militar em apoio ao Ministério Público de Minas Gerais".</t>
  </si>
  <si>
    <t>Polícia Militar de Minas Gerais</t>
  </si>
  <si>
    <t>Rodrigo Sousa Rodrigues</t>
  </si>
  <si>
    <t>Capitão Romiê</t>
  </si>
  <si>
    <t>(31) 98804-7139</t>
  </si>
  <si>
    <t>ae4projetos@pmmg.mg.gov.br</t>
  </si>
  <si>
    <t>19.16.2004.0031533/2020-79</t>
  </si>
  <si>
    <t>Articulação, a integração e o intercâmbio institucional entre os partícipes, visando à implementação do Projeto "Transporte Sanitário de Emergência, um gargalo na rede de atenção à saúde da microrregião de Guanhães - MG", a fim de assegurar a proteção e defesa dos interesses sociais e individuais indisponíveis.</t>
  </si>
  <si>
    <t>Doris Campos Coelho</t>
  </si>
  <si>
    <t>Rejane</t>
  </si>
  <si>
    <t>(33) 98812-5966</t>
  </si>
  <si>
    <t>saude@guanhaes.mg.gov.br</t>
  </si>
  <si>
    <t>19.16.2004.0029998/2020-08</t>
  </si>
  <si>
    <t>Articulação, a integração e o intercâmbio institucional entre os partícipes, visando à implementação do Projeto Qualifica Caldas, a fim de assegurar a proteção e defesa dos interesses sociais e individuais indisponíveis, conforme detalhado no Plano de Trabalho</t>
  </si>
  <si>
    <t>Município de Caldas</t>
  </si>
  <si>
    <t>18.625.129/0001-50</t>
  </si>
  <si>
    <t>Alexsandro Conceição Queiroz​</t>
  </si>
  <si>
    <t>Fundo Especial do Ministério Público de Minas Gerais (Funemp)</t>
  </si>
  <si>
    <t>FUNEMP-Luciana Reis de Melo
e
Ulisses Oliveira Cruz</t>
  </si>
  <si>
    <t>Maísa</t>
  </si>
  <si>
    <t>(35) 3735-1700</t>
  </si>
  <si>
    <t>cras.caldas@hotmail.com</t>
  </si>
  <si>
    <t>19.16.2154.0061653/2020-68</t>
  </si>
  <si>
    <t>Centro Universitário de Lavras</t>
  </si>
  <si>
    <t>22.075.44/001-29</t>
  </si>
  <si>
    <t>Christiane Amaral Lunkes Argenta</t>
  </si>
  <si>
    <t>19.16.2154.0061725/2020-64</t>
  </si>
  <si>
    <t>Faculdade Alis de Itabirito</t>
  </si>
  <si>
    <t>03.647.480/0001-75</t>
  </si>
  <si>
    <t>José Letício Ferreira Vilalba</t>
  </si>
  <si>
    <t>19.16.2003.0044685/2020-10</t>
  </si>
  <si>
    <t>Descentralização de créditos orçamentários e financeiros para o custeio do projeto "Potencialização do Serviço de Segurança contra Incêndio e Pânico: Desenvolvimento de aplicativo mobile para vistorias e para acesso do cidadão".</t>
  </si>
  <si>
    <t>Corpo de Bombeiros Militar de Minas Gerais</t>
  </si>
  <si>
    <t>03.386.126/0001-98</t>
  </si>
  <si>
    <t xml:space="preserve">
Tenente Bragio/ Capitã Luciana</t>
  </si>
  <si>
    <t>(31) 99619-7004 / (31) 3915-7616</t>
  </si>
  <si>
    <t>bragio.bmmg@mpmg.mp.br / asplan@bombeiros.mg.gov.br</t>
  </si>
  <si>
    <t>19.16.2154.0002510/2021-15</t>
  </si>
  <si>
    <t xml:space="preserve">01.612.516/0001-50
</t>
  </si>
  <si>
    <t>Antônio Augusto Resende Maia</t>
  </si>
  <si>
    <t>19.16.2154.0003370/2021-75</t>
  </si>
  <si>
    <t>Centro Universitário de Jaguariúna - Unifaj</t>
  </si>
  <si>
    <t>03.211.847/0001-03</t>
  </si>
  <si>
    <t>Flávio Fernandes Pacetta</t>
  </si>
  <si>
    <t>19.16.2154.0003344/2021-98</t>
  </si>
  <si>
    <t>Edio Donizeti Leme</t>
  </si>
  <si>
    <t>19.16.2154.0004261/2021-74</t>
  </si>
  <si>
    <t>Estágio Curricular Supervisionado.</t>
  </si>
  <si>
    <t>Centro Universitário Funorte</t>
  </si>
  <si>
    <t>04.394.913/0001-90</t>
  </si>
  <si>
    <t>Tânia Raquel de Queiroz Muniz</t>
  </si>
  <si>
    <t>19.16.2154.0005747/2021-13</t>
  </si>
  <si>
    <t>Município de Carvalhos</t>
  </si>
  <si>
    <t>18.194.217/0001-45</t>
  </si>
  <si>
    <t>Valmir Siqueira da Silva</t>
  </si>
  <si>
    <t>19.16.2154.0005809/2021-85</t>
  </si>
  <si>
    <t>Faculdade Dinâmica do Vale do Piranga - Fadip</t>
  </si>
  <si>
    <t>Leilson Soares Viana</t>
  </si>
  <si>
    <t>19.16.2156.0004067/2021-44</t>
  </si>
  <si>
    <t>Disponibilização ao MPMG, exclusivamente para fins institucionais, de dados e informações do Sistema Integrado de Gestão Prisional (SIGPRI), responsável por armazenar e gerenciar as informações do Sistema Prisional do Estado de Minas Gerais.</t>
  </si>
  <si>
    <t>Secretaria de Estado de Justiça e Segurança Pública de Minas Gerais</t>
  </si>
  <si>
    <t>05.487.631/0001-09</t>
  </si>
  <si>
    <t>General Mário Lúcio Alves de Araújo e Rodrigo Machado de Andrade</t>
  </si>
  <si>
    <t>DINI</t>
  </si>
  <si>
    <t>Thiago Andre Pinto de Oliveira</t>
  </si>
  <si>
    <t xml:space="preserve">(31) 3915-5805
</t>
  </si>
  <si>
    <t>thiago.oliveira@seguranca.mg.gov.br</t>
  </si>
  <si>
    <t>19.16.2154.0008537/2021-52</t>
  </si>
  <si>
    <t>Thaís Fusco</t>
  </si>
  <si>
    <t>19.16.2154.0009452/2021-82</t>
  </si>
  <si>
    <t>Faculdade Vértice</t>
  </si>
  <si>
    <t>19.16.3897.0010095/2021-32</t>
  </si>
  <si>
    <t xml:space="preserve"> Adesão ao Acordo de Cooperação firmado entre o Conselho Nacional do Ministério Público, o Ministério Público Federal, por intermédio da Procuradoria-Geral da República, e a Escola Superior do Ministério Público da União, 24 de novembro de 2020, publicado no Diário Oficial da União, Seção 3, edição nº 225, de 25 de novembro de 2020, visando à conjugação de esforços para a execução do projeto “Respeito e Diversidade”</t>
  </si>
  <si>
    <t>Conselho Nacional do Ministério Público, Ministério Público Federal e a Escola Superior do Ministério Público da União</t>
  </si>
  <si>
    <t>11.439.520/0001-11, 26.989.715/0052-52 e 03920829/0001-09</t>
  </si>
  <si>
    <t>Antônio Augusto Brandão de Aras e Paulo Gustavo Gonet Branco</t>
  </si>
  <si>
    <t>Carlos Vinícius Alves Ribeiro- Coordenador Executivo do Projeto Respeito e Diversidade</t>
  </si>
  <si>
    <t>Sem conhecimento</t>
  </si>
  <si>
    <t>presidencia@cnmp.mp.br</t>
  </si>
  <si>
    <t>19.16.2154.0011183/2021-02</t>
  </si>
  <si>
    <t>Universidade Estadual Paulista Júlio de Mesquita Filho - UNESP</t>
  </si>
  <si>
    <t>48.031.918/0007-10</t>
  </si>
  <si>
    <t>Murilo Gaspardo</t>
  </si>
  <si>
    <t>19.16.3897.0003744/2021-13</t>
  </si>
  <si>
    <t>Cooperação técnica entre os partícipes com o intuito de desenvolver ações articuladas voltadas para a efetivação dos Direitos Fundamentais de Povos e Comunidades Tradicionais no Estado de Minas Gerais, em especial, realizar ações de mobilização, articulação e integração de esforços entre a sociedade civil, iniciativa privada, instituições e órgãos públicos para a promoção dos direitos civis, políticos, econômicos, sociais, culturais e ambientais desses grupos.</t>
  </si>
  <si>
    <t>Estado de Minas Gerais, por meio da Secretaria de Estado de Desenvolvimento Social - SEDESE</t>
  </si>
  <si>
    <t>Coordenadoria de Inclusão e Mobilizaão Social - CIMOS</t>
  </si>
  <si>
    <t>Marilene Lima - Assessora Gabinete SEDESE</t>
  </si>
  <si>
    <t>39616-8210</t>
  </si>
  <si>
    <t>marilene.fabri@social.mg.gov.br</t>
  </si>
  <si>
    <t>19.16.2154.0011969/2021-23</t>
  </si>
  <si>
    <t>Centro Universitário UNIFTEC</t>
  </si>
  <si>
    <t>02.271.913/0001-78</t>
  </si>
  <si>
    <t>Claudino José Meneguzzi Júnior</t>
  </si>
  <si>
    <t>19.16.2154.0011943/2021-46</t>
  </si>
  <si>
    <t>Faculdade Santo Antônio de Pádua</t>
  </si>
  <si>
    <t>Sérgio Valerio Miranda Pereira</t>
  </si>
  <si>
    <t xml:space="preserve">Fonte da informação: Diretoria de Gestão de Contratos e Convênios </t>
  </si>
  <si>
    <t xml:space="preserve">Data da última atualização: 19/02/2021 </t>
  </si>
  <si>
    <t>DATA</t>
  </si>
  <si>
    <t>ANO</t>
  </si>
  <si>
    <t>Resposável pela celebração do contrato</t>
  </si>
  <si>
    <t>STATUS</t>
  </si>
  <si>
    <t>Termo aditivo</t>
  </si>
  <si>
    <t>(J3="";"";SE(J3="cancelado";"Cancelado";SE(J3="prazo indeterminado";"Ativo";SE(HOJE()-J3&gt;0;"Concluído";"Ativo"))))</t>
  </si>
  <si>
    <t>Disponibiização de jovens aprendizes</t>
  </si>
  <si>
    <t>Denunciado</t>
  </si>
  <si>
    <t>Irregular</t>
  </si>
  <si>
    <t>Flávia Vieira</t>
  </si>
  <si>
    <t>Prorrogação automática</t>
  </si>
  <si>
    <t>Em análise</t>
  </si>
  <si>
    <t>Laura Chagas</t>
  </si>
  <si>
    <t>Guarda mirim</t>
  </si>
  <si>
    <t>Roberta Vasconcelos</t>
  </si>
  <si>
    <t>Roberto Júnior</t>
  </si>
  <si>
    <t>Rosana Soares</t>
  </si>
  <si>
    <t>Silviene Rocha</t>
  </si>
  <si>
    <t>Data de distribuição</t>
  </si>
  <si>
    <t>Responsável</t>
  </si>
  <si>
    <t>Processo SEI! do TA</t>
  </si>
  <si>
    <t>TA n°</t>
  </si>
  <si>
    <t>TA Ano</t>
  </si>
  <si>
    <t>Objeto do TA</t>
  </si>
  <si>
    <t>Processo SEI! do CV</t>
  </si>
  <si>
    <t>CV n°</t>
  </si>
  <si>
    <t>CV ano</t>
  </si>
  <si>
    <t>19.16.2154.0040934/2021-79</t>
  </si>
  <si>
    <t>E001</t>
  </si>
  <si>
    <t>Alteração da Cláusula Oitava</t>
  </si>
  <si>
    <t>Físico</t>
  </si>
  <si>
    <t xml:space="preserve">19.16.2154.0055317/2021-29 </t>
  </si>
  <si>
    <t>E002</t>
  </si>
  <si>
    <t>Alteração das Cláusulas Terceira e Quarta</t>
  </si>
  <si>
    <t>19.16.2154.0013282/2021-74</t>
  </si>
  <si>
    <t>E003</t>
  </si>
  <si>
    <t xml:space="preserve">19.16.2154.0065466/2021-31 </t>
  </si>
  <si>
    <t>Alteração da Cláusula Primeira</t>
  </si>
  <si>
    <t>19.16.2154.0053365/2021-62</t>
  </si>
  <si>
    <t>E013</t>
  </si>
  <si>
    <t>19.16.2154.0074419/2021-24</t>
  </si>
  <si>
    <t>E005</t>
  </si>
  <si>
    <t>Tramitação física</t>
  </si>
  <si>
    <t>E004</t>
  </si>
  <si>
    <t>E012</t>
  </si>
  <si>
    <t>19.16.2154.0087994/2021-62</t>
  </si>
  <si>
    <t>E006</t>
  </si>
  <si>
    <t>Alteração da Cláusula Décima</t>
  </si>
  <si>
    <t>19.16.2154.0097492/2021-84</t>
  </si>
  <si>
    <t>E007</t>
  </si>
  <si>
    <t>Alteração da Cláusula Quinta</t>
  </si>
  <si>
    <t>19.16.2154.0009127/2022-27</t>
  </si>
  <si>
    <t>19.16.2154.0017311/2022-25</t>
  </si>
  <si>
    <t>19.16.2154.0062504/2022-74</t>
  </si>
  <si>
    <t>19.16.2154.0062572/2022-81</t>
  </si>
  <si>
    <t>19.16.2154.0111801/2021-92</t>
  </si>
  <si>
    <t>E037</t>
  </si>
  <si>
    <t>19.16.2154.0076725/2022-33</t>
  </si>
  <si>
    <t>Fonte da informação: Diretoria de Estágios e Convênios Acadêmicos</t>
  </si>
  <si>
    <t>Resposável pela celebração do apostilamento</t>
  </si>
  <si>
    <t>Nº do apostilamento em relação ao ct.</t>
  </si>
  <si>
    <t>1°</t>
  </si>
  <si>
    <t>Adequação</t>
  </si>
  <si>
    <t>2°</t>
  </si>
  <si>
    <t>Alt. de dotação orçamentária</t>
  </si>
  <si>
    <t>3°</t>
  </si>
  <si>
    <t>Inclusão de dotação orçamentária</t>
  </si>
  <si>
    <t>4°</t>
  </si>
  <si>
    <t>Retificação</t>
  </si>
  <si>
    <t>5°</t>
  </si>
  <si>
    <t>6°</t>
  </si>
  <si>
    <t>7°</t>
  </si>
  <si>
    <t>8°</t>
  </si>
  <si>
    <t>9°</t>
  </si>
  <si>
    <t>10°</t>
  </si>
  <si>
    <t>11°</t>
  </si>
  <si>
    <t>12°</t>
  </si>
  <si>
    <t>13°</t>
  </si>
  <si>
    <t>14°</t>
  </si>
  <si>
    <t>15°</t>
  </si>
  <si>
    <t>16°</t>
  </si>
  <si>
    <t>17°</t>
  </si>
  <si>
    <t>18°</t>
  </si>
  <si>
    <t>19°</t>
  </si>
  <si>
    <t>20°</t>
  </si>
  <si>
    <t>Processo SEI! do apostilamento</t>
  </si>
  <si>
    <t>Nº do apostilamento em relação ao CV/TCT/TDCO</t>
  </si>
  <si>
    <t>Data de assinatura</t>
  </si>
  <si>
    <t>Objeto do apostilamento</t>
  </si>
  <si>
    <t>Processo SEI! do CV/TCT/TDCO</t>
  </si>
  <si>
    <t>CV/TCT/TDCO n°</t>
  </si>
  <si>
    <t>CV/TCT/TDCO ano</t>
  </si>
  <si>
    <t>Objeto do CV/TCT/TDCO</t>
  </si>
  <si>
    <t>Retificação da numeração do Convênio, em virtude de erro material.</t>
  </si>
  <si>
    <t>Processo SEI! da rescisão</t>
  </si>
  <si>
    <t>Fundamento da rescisão</t>
  </si>
  <si>
    <t>Envio para AJAD</t>
  </si>
  <si>
    <t>Data da Rescisão</t>
  </si>
  <si>
    <t>Data de publicação</t>
  </si>
  <si>
    <t>Art. 79, II, Lei 8666/93</t>
  </si>
  <si>
    <t>19.16.2256.0000959/2019-16</t>
  </si>
  <si>
    <t>TCT 039</t>
  </si>
  <si>
    <t>Parceria estratégica e a cooperação técnica e operacional entre os partícipes no desenvolvimento da ação institucional “Ministério Público Itinerante”</t>
  </si>
  <si>
    <t>Centro Educacional de Formação Superior,  entidade mantenedora das Faculdades Milton Campos</t>
  </si>
  <si>
    <t>PROCESSO</t>
  </si>
  <si>
    <t>META DO INDICADOR</t>
  </si>
  <si>
    <t>REFERÊNCIA DO INDICADOR</t>
  </si>
  <si>
    <t>INDICADOR (EM ANDAMENTO E CONCLUÍDOS)</t>
  </si>
  <si>
    <t>INDICADOR (CONCLUÍDOS)</t>
  </si>
  <si>
    <t>TENDÊNCIA</t>
  </si>
  <si>
    <t>META DE DURAÇÃO</t>
  </si>
  <si>
    <t>QTDE DE PROCESSOS (EM ANDAMENTO E CONCLUÍDOS)</t>
  </si>
  <si>
    <t>DURAÇÃO (EM ANDAMENTO E CONCLUÍDOS)</t>
  </si>
  <si>
    <t>MÉDIA (EM ANDAMENTO E CONCLUÍDOS)</t>
  </si>
  <si>
    <t>QTDE DE PROCESSOS CONCLUÍDOS</t>
  </si>
  <si>
    <t>DURAÇÃO (CONCLUÍDOS)</t>
  </si>
  <si>
    <t>MÉDIA (CONCLUÍDOS)</t>
  </si>
  <si>
    <t>FORMALIZAÇÃO DE CONVÊNIOS E TCTs</t>
  </si>
  <si>
    <t>META: INFERIOR A 1</t>
  </si>
  <si>
    <t>FORMALIZAÇÃO DE ADITIVOS A CONVÊNIOS E TCTs</t>
  </si>
  <si>
    <t xml:space="preserve">Data da última atualização: 08/07/2022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</si>
</sst>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R$&quot;\ #,##0.00;[Red]\-&quot;R$&quot;\ #,##0.00"/>
    <numFmt numFmtId="44" formatCode="_-&quot;R$&quot;\ * #,##0.00_-;\-&quot;R$&quot;\ * #,##0.00_-;_-&quot;R$&quot;\ * &quot;-&quot;??_-;_-@_-"/>
    <numFmt numFmtId="164" formatCode="&quot;R$&quot;#,##0.00;[Red]\-&quot;R$&quot;#,##0.00"/>
    <numFmt numFmtId="165" formatCode="000"/>
    <numFmt numFmtId="166" formatCode="&quot;R$ &quot;#,##0.00"/>
    <numFmt numFmtId="167" formatCode="0000"/>
    <numFmt numFmtId="168" formatCode="000000000\-00"/>
    <numFmt numFmtId="169" formatCode="\2000"/>
    <numFmt numFmtId="170" formatCode="&quot;R$&quot;\ #,##0.00"/>
    <numFmt numFmtId="171" formatCode="_-[$R$-416]* #,##0.00_-;\-[$R$-416]* #,##0.00_-;_-[$R$-416]* &quot;-&quot;??_-;_-@_-"/>
  </numFmts>
  <fonts count="30" x14ac:knownFonts="1">
    <font>
      <sz val="11"/>
      <color rgb="FF000000"/>
      <name val="Calibri"/>
      <family val="2"/>
      <charset val="1"/>
    </font>
    <font>
      <sz val="8"/>
      <color indexed="55"/>
      <name val="Arial"/>
      <family val="2"/>
    </font>
    <font>
      <sz val="8"/>
      <name val="Arial"/>
      <family val="2"/>
    </font>
    <font>
      <b/>
      <sz val="8"/>
      <name val="Arial"/>
      <family val="2"/>
    </font>
    <font>
      <i/>
      <sz val="8"/>
      <color indexed="55"/>
      <name val="Arial"/>
      <family val="2"/>
    </font>
    <font>
      <sz val="7.5"/>
      <name val="Arial"/>
      <family val="2"/>
    </font>
    <font>
      <b/>
      <u/>
      <sz val="8"/>
      <name val="Arial"/>
      <family val="2"/>
    </font>
    <font>
      <u/>
      <sz val="8"/>
      <name val="Arial"/>
      <family val="2"/>
    </font>
    <font>
      <sz val="8"/>
      <name val="Arial"/>
    </font>
    <font>
      <i/>
      <sz val="12"/>
      <color indexed="55"/>
      <name val="Times New Roman"/>
      <charset val="1"/>
    </font>
    <font>
      <sz val="12"/>
      <color indexed="55"/>
      <name val="Times New Roman"/>
      <charset val="1"/>
    </font>
    <font>
      <b/>
      <sz val="10"/>
      <name val="Arial"/>
      <family val="2"/>
    </font>
    <font>
      <sz val="11"/>
      <color rgb="FF000000"/>
      <name val="Calibri"/>
      <family val="2"/>
      <charset val="1"/>
    </font>
    <font>
      <sz val="11"/>
      <color theme="1"/>
      <name val="Calibri"/>
      <family val="2"/>
      <scheme val="minor"/>
    </font>
    <font>
      <u/>
      <sz val="11"/>
      <color theme="10"/>
      <name val="Calibri"/>
      <family val="2"/>
      <charset val="1"/>
    </font>
    <font>
      <sz val="8"/>
      <color rgb="FF000000"/>
      <name val="Arial"/>
      <family val="2"/>
    </font>
    <font>
      <sz val="8"/>
      <color theme="1"/>
      <name val="Arial"/>
      <family val="2"/>
    </font>
    <font>
      <b/>
      <u/>
      <sz val="8"/>
      <color rgb="FF000000"/>
      <name val="Arial"/>
      <family val="2"/>
    </font>
    <font>
      <u/>
      <sz val="8"/>
      <color rgb="FF000000"/>
      <name val="Arial"/>
      <family val="2"/>
    </font>
    <font>
      <sz val="8"/>
      <color rgb="FF000000"/>
      <name val="Arial"/>
      <charset val="1"/>
    </font>
    <font>
      <sz val="11"/>
      <color rgb="FF000000"/>
      <name val="Calibri"/>
      <family val="2"/>
    </font>
    <font>
      <sz val="12"/>
      <color rgb="FF000000"/>
      <name val="Calibri"/>
    </font>
    <font>
      <sz val="11"/>
      <color rgb="FF000000"/>
      <name val="Calibri"/>
    </font>
    <font>
      <sz val="8"/>
      <color rgb="FF000000"/>
      <name val="Calibri"/>
      <family val="2"/>
      <charset val="1"/>
    </font>
    <font>
      <b/>
      <sz val="11"/>
      <color rgb="FFFFFFFF"/>
      <name val="Calibri"/>
    </font>
    <font>
      <sz val="11"/>
      <color rgb="FF444444"/>
      <name val="Calibri"/>
      <family val="2"/>
      <charset val="1"/>
    </font>
    <font>
      <sz val="11"/>
      <color rgb="FF9C0006"/>
      <name val="Calibri"/>
      <family val="2"/>
      <charset val="1"/>
    </font>
    <font>
      <sz val="11"/>
      <color rgb="FF9C5700"/>
      <name val="Calibri"/>
      <family val="2"/>
      <charset val="1"/>
    </font>
    <font>
      <sz val="12"/>
      <color rgb="FF000000"/>
      <name val="Times New Roman"/>
      <charset val="1"/>
    </font>
    <font>
      <b/>
      <sz val="8"/>
      <color rgb="FF000000"/>
      <name val="Arial"/>
      <family val="2"/>
    </font>
  </fonts>
  <fills count="34">
    <fill>
      <patternFill patternType="none"/>
    </fill>
    <fill>
      <patternFill patternType="gray125"/>
    </fill>
    <fill>
      <patternFill patternType="solid">
        <fgColor rgb="FF9BBB59"/>
        <bgColor rgb="FF92D050"/>
      </patternFill>
    </fill>
    <fill>
      <patternFill patternType="solid">
        <fgColor rgb="FFFFFF00"/>
        <bgColor rgb="FFFFFF00"/>
      </patternFill>
    </fill>
    <fill>
      <patternFill patternType="solid">
        <fgColor rgb="FFFFFFFF"/>
        <bgColor rgb="FFFFFFCC"/>
      </patternFill>
    </fill>
    <fill>
      <patternFill patternType="solid">
        <fgColor rgb="FFD9D9D9"/>
        <bgColor rgb="FFB7DEE8"/>
      </patternFill>
    </fill>
    <fill>
      <patternFill patternType="solid">
        <fgColor theme="6"/>
        <bgColor indexed="64"/>
      </patternFill>
    </fill>
    <fill>
      <patternFill patternType="solid">
        <fgColor theme="4" tint="0.79998168889431442"/>
        <bgColor rgb="FFFFFFCC"/>
      </patternFill>
    </fill>
    <fill>
      <patternFill patternType="solid">
        <fgColor theme="4" tint="0.79998168889431442"/>
        <bgColor indexed="64"/>
      </patternFill>
    </fill>
    <fill>
      <patternFill patternType="solid">
        <fgColor theme="4" tint="0.79998168889431442"/>
        <bgColor rgb="FFB7DEE8"/>
      </patternFill>
    </fill>
    <fill>
      <patternFill patternType="solid">
        <fgColor theme="4" tint="0.79998168889431442"/>
        <bgColor rgb="FFD9D9D9"/>
      </patternFill>
    </fill>
    <fill>
      <patternFill patternType="solid">
        <fgColor theme="4" tint="0.79998168889431442"/>
        <bgColor rgb="FFFF3399"/>
      </patternFill>
    </fill>
    <fill>
      <patternFill patternType="solid">
        <fgColor theme="4" tint="0.79998168889431442"/>
        <bgColor rgb="FFFFFF00"/>
      </patternFill>
    </fill>
    <fill>
      <patternFill patternType="solid">
        <fgColor theme="4" tint="0.79998168889431442"/>
        <bgColor rgb="FFFF9900"/>
      </patternFill>
    </fill>
    <fill>
      <patternFill patternType="solid">
        <fgColor theme="4" tint="0.79998168889431442"/>
        <bgColor rgb="FFFF33CC"/>
      </patternFill>
    </fill>
    <fill>
      <patternFill patternType="solid">
        <fgColor theme="4" tint="0.79998168889431442"/>
        <bgColor rgb="FF92D050"/>
      </patternFill>
    </fill>
    <fill>
      <patternFill patternType="solid">
        <fgColor theme="4" tint="0.79998168889431442"/>
        <bgColor rgb="FF9BBB59"/>
      </patternFill>
    </fill>
    <fill>
      <patternFill patternType="solid">
        <fgColor theme="4" tint="0.79998168889431442"/>
        <bgColor rgb="FF000000"/>
      </patternFill>
    </fill>
    <fill>
      <patternFill patternType="solid">
        <fgColor theme="0"/>
        <bgColor indexed="64"/>
      </patternFill>
    </fill>
    <fill>
      <patternFill patternType="solid">
        <fgColor rgb="FFFFC000"/>
        <bgColor rgb="FFFF9900"/>
      </patternFill>
    </fill>
    <fill>
      <patternFill patternType="solid">
        <fgColor theme="9"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DCE6F1"/>
        <bgColor rgb="FF000000"/>
      </patternFill>
    </fill>
    <fill>
      <patternFill patternType="solid">
        <fgColor rgb="FFB8CCE4"/>
        <bgColor rgb="FFB8CCE4"/>
      </patternFill>
    </fill>
    <fill>
      <patternFill patternType="solid">
        <fgColor rgb="FFDCE6F1"/>
        <bgColor rgb="FFDCE6F1"/>
      </patternFill>
    </fill>
    <fill>
      <patternFill patternType="solid">
        <fgColor rgb="FFD9E1F2"/>
        <bgColor rgb="FF000000"/>
      </patternFill>
    </fill>
    <fill>
      <patternFill patternType="solid">
        <fgColor rgb="FF4F81BD"/>
        <bgColor rgb="FF4F81BD"/>
      </patternFill>
    </fill>
    <fill>
      <patternFill patternType="solid">
        <fgColor rgb="FFD9D9D9"/>
        <bgColor rgb="FF000000"/>
      </patternFill>
    </fill>
    <fill>
      <patternFill patternType="solid">
        <fgColor rgb="FFFFC7CE"/>
        <bgColor rgb="FF000000"/>
      </patternFill>
    </fill>
    <fill>
      <patternFill patternType="solid">
        <fgColor rgb="FFFFEB9C"/>
        <bgColor rgb="FF000000"/>
      </patternFill>
    </fill>
    <fill>
      <patternFill patternType="solid">
        <fgColor rgb="FF8497B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FFFFFF"/>
      </left>
      <right style="thin">
        <color rgb="FFFFFFFF"/>
      </right>
      <top style="thin">
        <color rgb="FFFFFFFF"/>
      </top>
      <bottom style="thin">
        <color rgb="FFFFFFFF"/>
      </bottom>
      <diagonal/>
    </border>
    <border>
      <left style="thin">
        <color rgb="FF95B3D7"/>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ck">
        <color rgb="FFFFFFFF"/>
      </bottom>
      <diagonal/>
    </border>
    <border>
      <left style="thin">
        <color rgb="FFFFFFFF"/>
      </left>
      <right style="thin">
        <color rgb="FFFFFFFF"/>
      </right>
      <top/>
      <bottom style="thick">
        <color rgb="FFFFFFFF"/>
      </bottom>
      <diagonal/>
    </border>
    <border>
      <left style="thin">
        <color rgb="FFFFFFFF"/>
      </left>
      <right style="thin">
        <color rgb="FF95B3D7"/>
      </right>
      <top/>
      <bottom style="thick">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95B3D7"/>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14" fillId="0" borderId="0" applyNumberFormat="0" applyFill="0" applyBorder="0" applyAlignment="0" applyProtection="0"/>
    <xf numFmtId="44" fontId="12" fillId="0" borderId="0" applyFont="0" applyFill="0" applyBorder="0" applyAlignment="0" applyProtection="0"/>
    <xf numFmtId="0" fontId="13" fillId="0" borderId="0"/>
  </cellStyleXfs>
  <cellXfs count="259">
    <xf numFmtId="0" fontId="0" fillId="0" borderId="0" xfId="0"/>
    <xf numFmtId="0" fontId="3" fillId="2" borderId="1" xfId="0"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14" fontId="3" fillId="2" borderId="1" xfId="0" applyNumberFormat="1" applyFont="1" applyFill="1" applyBorder="1" applyAlignment="1" applyProtection="1">
      <alignment horizontal="center" vertical="center" wrapText="1"/>
      <protection locked="0"/>
    </xf>
    <xf numFmtId="0" fontId="1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14" fontId="3" fillId="3" borderId="1" xfId="0" applyNumberFormat="1"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14" fontId="15" fillId="7" borderId="1" xfId="0" applyNumberFormat="1"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15" fillId="7" borderId="1" xfId="0" applyFont="1" applyFill="1" applyBorder="1" applyAlignment="1">
      <alignment horizontal="center" vertical="center" wrapText="1"/>
    </xf>
    <xf numFmtId="166" fontId="15" fillId="7" borderId="1" xfId="0" applyNumberFormat="1"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165" fontId="15" fillId="7" borderId="1" xfId="0" applyNumberFormat="1" applyFont="1" applyFill="1" applyBorder="1" applyAlignment="1">
      <alignment horizontal="center" vertical="center" wrapText="1"/>
    </xf>
    <xf numFmtId="167" fontId="15" fillId="7" borderId="1" xfId="0" applyNumberFormat="1" applyFont="1" applyFill="1" applyBorder="1" applyAlignment="1">
      <alignment horizontal="center" vertical="center" wrapText="1"/>
    </xf>
    <xf numFmtId="166" fontId="15" fillId="7" borderId="1" xfId="0" applyNumberFormat="1" applyFont="1" applyFill="1" applyBorder="1" applyAlignment="1">
      <alignment horizontal="center" vertical="center" wrapText="1"/>
    </xf>
    <xf numFmtId="14" fontId="15" fillId="8" borderId="1" xfId="0" applyNumberFormat="1" applyFont="1" applyFill="1" applyBorder="1" applyAlignment="1" applyProtection="1">
      <alignment horizontal="center" vertical="center" wrapText="1"/>
      <protection locked="0"/>
    </xf>
    <xf numFmtId="165" fontId="15" fillId="8" borderId="1" xfId="0" applyNumberFormat="1" applyFont="1" applyFill="1" applyBorder="1" applyAlignment="1">
      <alignment horizontal="center" vertical="center" wrapText="1"/>
    </xf>
    <xf numFmtId="167" fontId="15" fillId="8"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168" fontId="15" fillId="8" borderId="1" xfId="0" applyNumberFormat="1" applyFont="1" applyFill="1" applyBorder="1" applyAlignment="1">
      <alignment horizontal="center" vertical="center" wrapText="1"/>
    </xf>
    <xf numFmtId="166" fontId="15" fillId="8" borderId="1" xfId="0" applyNumberFormat="1" applyFont="1" applyFill="1" applyBorder="1" applyAlignment="1">
      <alignment horizontal="center" vertical="center" wrapText="1"/>
    </xf>
    <xf numFmtId="14" fontId="15" fillId="8" borderId="1" xfId="0" applyNumberFormat="1" applyFont="1" applyFill="1" applyBorder="1" applyAlignment="1">
      <alignment horizontal="center" vertical="center" wrapText="1"/>
    </xf>
    <xf numFmtId="14" fontId="2" fillId="7" borderId="1" xfId="0" applyNumberFormat="1" applyFont="1" applyFill="1" applyBorder="1" applyAlignment="1" applyProtection="1">
      <alignment horizontal="center" vertical="center" wrapText="1"/>
      <protection locked="0"/>
    </xf>
    <xf numFmtId="165" fontId="2" fillId="7" borderId="1" xfId="0" applyNumberFormat="1" applyFont="1" applyFill="1" applyBorder="1" applyAlignment="1">
      <alignment horizontal="center" vertical="center" wrapText="1"/>
    </xf>
    <xf numFmtId="167" fontId="2" fillId="7" borderId="1" xfId="0" applyNumberFormat="1" applyFont="1" applyFill="1" applyBorder="1" applyAlignment="1">
      <alignment horizontal="center" vertical="center" wrapText="1"/>
    </xf>
    <xf numFmtId="166" fontId="2" fillId="7"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14" fontId="16" fillId="8" borderId="1" xfId="0" applyNumberFormat="1"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wrapText="1"/>
    </xf>
    <xf numFmtId="14" fontId="15" fillId="7" borderId="1" xfId="0" applyNumberFormat="1" applyFont="1" applyFill="1" applyBorder="1" applyAlignment="1">
      <alignment horizontal="center" vertical="center" wrapText="1"/>
    </xf>
    <xf numFmtId="49" fontId="2" fillId="7" borderId="1" xfId="0" applyNumberFormat="1" applyFont="1" applyFill="1" applyBorder="1" applyAlignment="1" applyProtection="1">
      <alignment horizontal="center" vertical="center" wrapText="1"/>
      <protection locked="0"/>
    </xf>
    <xf numFmtId="49" fontId="2" fillId="7" borderId="1" xfId="0" applyNumberFormat="1" applyFont="1" applyFill="1" applyBorder="1" applyAlignment="1">
      <alignment horizontal="center" vertical="center" wrapText="1"/>
    </xf>
    <xf numFmtId="14" fontId="2" fillId="7" borderId="1" xfId="0" applyNumberFormat="1" applyFont="1" applyFill="1" applyBorder="1" applyAlignment="1">
      <alignment horizontal="center" vertical="center" wrapText="1"/>
    </xf>
    <xf numFmtId="14" fontId="2" fillId="10" borderId="1" xfId="0" applyNumberFormat="1" applyFont="1" applyFill="1" applyBorder="1" applyAlignment="1" applyProtection="1">
      <alignment horizontal="center" vertical="center" wrapText="1"/>
      <protection locked="0"/>
    </xf>
    <xf numFmtId="165" fontId="2" fillId="1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14" fontId="2" fillId="11" borderId="1"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165" fontId="2" fillId="11" borderId="1" xfId="0"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14" fontId="15" fillId="11" borderId="1" xfId="0" applyNumberFormat="1" applyFont="1" applyFill="1" applyBorder="1" applyAlignment="1" applyProtection="1">
      <alignment horizontal="center" vertical="center" wrapText="1"/>
      <protection locked="0"/>
    </xf>
    <xf numFmtId="165" fontId="15" fillId="11" borderId="1" xfId="0" applyNumberFormat="1" applyFont="1" applyFill="1" applyBorder="1" applyAlignment="1">
      <alignment horizontal="center" vertical="center" wrapText="1"/>
    </xf>
    <xf numFmtId="167" fontId="15" fillId="11" borderId="1" xfId="0" applyNumberFormat="1" applyFont="1" applyFill="1" applyBorder="1" applyAlignment="1">
      <alignment horizontal="center" vertical="center" wrapText="1"/>
    </xf>
    <xf numFmtId="0" fontId="15" fillId="11" borderId="1" xfId="0" applyFont="1" applyFill="1" applyBorder="1" applyAlignment="1">
      <alignment horizontal="center" vertical="center" wrapText="1"/>
    </xf>
    <xf numFmtId="166" fontId="15" fillId="11" borderId="1" xfId="0" applyNumberFormat="1" applyFont="1" applyFill="1" applyBorder="1" applyAlignment="1">
      <alignment horizontal="center" vertical="center" wrapText="1"/>
    </xf>
    <xf numFmtId="14" fontId="2" fillId="12" borderId="1" xfId="0" applyNumberFormat="1" applyFont="1" applyFill="1" applyBorder="1" applyAlignment="1" applyProtection="1">
      <alignment horizontal="center" vertical="center" wrapText="1"/>
      <protection locked="0"/>
    </xf>
    <xf numFmtId="14" fontId="15" fillId="11" borderId="1" xfId="0" applyNumberFormat="1" applyFont="1" applyFill="1" applyBorder="1" applyAlignment="1">
      <alignment horizontal="center" vertical="center" wrapText="1"/>
    </xf>
    <xf numFmtId="14" fontId="15" fillId="12" borderId="1" xfId="0" applyNumberFormat="1" applyFont="1" applyFill="1" applyBorder="1" applyAlignment="1" applyProtection="1">
      <alignment horizontal="center" vertical="center" wrapText="1"/>
      <protection locked="0"/>
    </xf>
    <xf numFmtId="14" fontId="15" fillId="13" borderId="1" xfId="0" applyNumberFormat="1" applyFont="1" applyFill="1" applyBorder="1" applyAlignment="1" applyProtection="1">
      <alignment horizontal="center" vertical="center" wrapText="1"/>
      <protection locked="0"/>
    </xf>
    <xf numFmtId="165" fontId="15" fillId="13" borderId="1" xfId="0" applyNumberFormat="1" applyFont="1" applyFill="1" applyBorder="1" applyAlignment="1">
      <alignment horizontal="center" vertical="center" wrapText="1"/>
    </xf>
    <xf numFmtId="167" fontId="15" fillId="13" borderId="1" xfId="0" applyNumberFormat="1" applyFont="1" applyFill="1" applyBorder="1" applyAlignment="1">
      <alignment horizontal="center" vertical="center" wrapText="1"/>
    </xf>
    <xf numFmtId="0" fontId="15" fillId="13" borderId="1" xfId="0" applyFont="1" applyFill="1" applyBorder="1" applyAlignment="1">
      <alignment horizontal="center" vertical="center" wrapText="1"/>
    </xf>
    <xf numFmtId="166" fontId="15" fillId="13" borderId="1" xfId="0" applyNumberFormat="1" applyFont="1" applyFill="1" applyBorder="1" applyAlignment="1">
      <alignment horizontal="center" vertical="center" wrapText="1"/>
    </xf>
    <xf numFmtId="14" fontId="15" fillId="14" borderId="1" xfId="0" applyNumberFormat="1" applyFont="1" applyFill="1" applyBorder="1" applyAlignment="1" applyProtection="1">
      <alignment horizontal="center" vertical="center" wrapText="1"/>
      <protection locked="0"/>
    </xf>
    <xf numFmtId="165" fontId="15" fillId="14" borderId="1" xfId="0" applyNumberFormat="1" applyFont="1" applyFill="1" applyBorder="1" applyAlignment="1">
      <alignment horizontal="center" vertical="center" wrapText="1"/>
    </xf>
    <xf numFmtId="167" fontId="15" fillId="14" borderId="1" xfId="0" applyNumberFormat="1" applyFont="1" applyFill="1" applyBorder="1" applyAlignment="1">
      <alignment horizontal="center" vertical="center" wrapText="1"/>
    </xf>
    <xf numFmtId="0" fontId="15" fillId="14" borderId="1" xfId="0" applyFont="1" applyFill="1" applyBorder="1" applyAlignment="1">
      <alignment horizontal="center" vertical="center" wrapText="1"/>
    </xf>
    <xf numFmtId="166" fontId="15" fillId="14" borderId="1" xfId="0" applyNumberFormat="1" applyFont="1" applyFill="1" applyBorder="1" applyAlignment="1">
      <alignment horizontal="center" vertical="center" wrapText="1"/>
    </xf>
    <xf numFmtId="14" fontId="15" fillId="14" borderId="1" xfId="0" applyNumberFormat="1" applyFont="1" applyFill="1" applyBorder="1" applyAlignment="1">
      <alignment horizontal="center" vertical="center" wrapText="1"/>
    </xf>
    <xf numFmtId="167" fontId="2" fillId="10" borderId="1" xfId="0" applyNumberFormat="1" applyFont="1" applyFill="1" applyBorder="1" applyAlignment="1">
      <alignment horizontal="center" vertical="center" wrapText="1"/>
    </xf>
    <xf numFmtId="166" fontId="2" fillId="10" borderId="1" xfId="0" applyNumberFormat="1" applyFont="1" applyFill="1" applyBorder="1" applyAlignment="1">
      <alignment horizontal="center" vertical="center" wrapText="1"/>
    </xf>
    <xf numFmtId="14" fontId="2" fillId="10" borderId="1" xfId="0" applyNumberFormat="1" applyFont="1" applyFill="1" applyBorder="1" applyAlignment="1">
      <alignment horizontal="center" vertical="center" wrapText="1"/>
    </xf>
    <xf numFmtId="14" fontId="15" fillId="15" borderId="1" xfId="0" applyNumberFormat="1" applyFont="1" applyFill="1" applyBorder="1" applyAlignment="1" applyProtection="1">
      <alignment horizontal="center" vertical="center" wrapText="1"/>
      <protection locked="0"/>
    </xf>
    <xf numFmtId="165" fontId="15" fillId="15" borderId="1" xfId="0" applyNumberFormat="1" applyFont="1" applyFill="1" applyBorder="1" applyAlignment="1">
      <alignment horizontal="center" vertical="center" wrapText="1"/>
    </xf>
    <xf numFmtId="167" fontId="15" fillId="15" borderId="1" xfId="0" applyNumberFormat="1" applyFont="1" applyFill="1" applyBorder="1" applyAlignment="1">
      <alignment horizontal="center" vertical="center" wrapText="1"/>
    </xf>
    <xf numFmtId="0" fontId="15" fillId="15" borderId="1" xfId="0" applyFont="1" applyFill="1" applyBorder="1" applyAlignment="1">
      <alignment horizontal="center" vertical="center" wrapText="1"/>
    </xf>
    <xf numFmtId="166" fontId="15" fillId="15" borderId="1" xfId="0" applyNumberFormat="1" applyFont="1" applyFill="1" applyBorder="1" applyAlignment="1">
      <alignment horizontal="center" vertical="center" wrapText="1"/>
    </xf>
    <xf numFmtId="14" fontId="15" fillId="15" borderId="1" xfId="0" applyNumberFormat="1" applyFont="1" applyFill="1" applyBorder="1" applyAlignment="1">
      <alignment horizontal="center" vertical="center" wrapText="1"/>
    </xf>
    <xf numFmtId="14" fontId="15" fillId="10" borderId="1" xfId="0" applyNumberFormat="1" applyFont="1" applyFill="1" applyBorder="1" applyAlignment="1" applyProtection="1">
      <alignment horizontal="center" vertical="center" wrapText="1"/>
      <protection locked="0"/>
    </xf>
    <xf numFmtId="166" fontId="15" fillId="10" borderId="1" xfId="0" applyNumberFormat="1" applyFont="1" applyFill="1" applyBorder="1" applyAlignment="1" applyProtection="1">
      <alignment horizontal="center" vertical="center" wrapText="1"/>
      <protection locked="0"/>
    </xf>
    <xf numFmtId="169" fontId="15" fillId="11" borderId="1" xfId="0" applyNumberFormat="1" applyFont="1" applyFill="1" applyBorder="1" applyAlignment="1">
      <alignment horizontal="center" vertical="center" wrapText="1"/>
    </xf>
    <xf numFmtId="165" fontId="15" fillId="10" borderId="1" xfId="0" applyNumberFormat="1" applyFont="1" applyFill="1" applyBorder="1" applyAlignment="1">
      <alignment horizontal="center" vertical="center" wrapText="1"/>
    </xf>
    <xf numFmtId="169" fontId="15" fillId="10" borderId="1" xfId="0" applyNumberFormat="1" applyFont="1" applyFill="1" applyBorder="1" applyAlignment="1">
      <alignment horizontal="center" vertical="center" wrapText="1"/>
    </xf>
    <xf numFmtId="0" fontId="15" fillId="10" borderId="1" xfId="0" applyFont="1" applyFill="1" applyBorder="1" applyAlignment="1">
      <alignment horizontal="center" vertical="center" wrapText="1"/>
    </xf>
    <xf numFmtId="166" fontId="15" fillId="10" borderId="1" xfId="0" applyNumberFormat="1" applyFont="1" applyFill="1" applyBorder="1" applyAlignment="1">
      <alignment horizontal="center" vertical="center" wrapText="1"/>
    </xf>
    <xf numFmtId="167" fontId="15" fillId="10" borderId="1" xfId="0" applyNumberFormat="1" applyFont="1" applyFill="1" applyBorder="1" applyAlignment="1">
      <alignment horizontal="center" vertical="center" wrapText="1"/>
    </xf>
    <xf numFmtId="14" fontId="15" fillId="10" borderId="1" xfId="0" applyNumberFormat="1" applyFont="1" applyFill="1" applyBorder="1" applyAlignment="1">
      <alignment horizontal="center" vertical="center" wrapText="1"/>
    </xf>
    <xf numFmtId="169" fontId="15" fillId="14" borderId="1" xfId="0" applyNumberFormat="1" applyFont="1" applyFill="1" applyBorder="1" applyAlignment="1">
      <alignment horizontal="center" vertical="center" wrapText="1"/>
    </xf>
    <xf numFmtId="169" fontId="15" fillId="13" borderId="1" xfId="0" applyNumberFormat="1" applyFont="1" applyFill="1" applyBorder="1" applyAlignment="1">
      <alignment horizontal="center" vertical="center" wrapText="1"/>
    </xf>
    <xf numFmtId="14" fontId="15" fillId="13" borderId="1" xfId="0" applyNumberFormat="1" applyFont="1" applyFill="1" applyBorder="1" applyAlignment="1">
      <alignment horizontal="center" vertical="center" wrapText="1"/>
    </xf>
    <xf numFmtId="14" fontId="2" fillId="14" borderId="1" xfId="0" applyNumberFormat="1" applyFont="1" applyFill="1" applyBorder="1" applyAlignment="1" applyProtection="1">
      <alignment horizontal="center" vertical="center" wrapText="1"/>
      <protection locked="0"/>
    </xf>
    <xf numFmtId="165"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4" borderId="1" xfId="0" applyFont="1" applyFill="1" applyBorder="1" applyAlignment="1" applyProtection="1">
      <alignment horizontal="center" vertical="center" wrapText="1"/>
      <protection locked="0"/>
    </xf>
    <xf numFmtId="14" fontId="2" fillId="16" borderId="1" xfId="0" applyNumberFormat="1" applyFont="1" applyFill="1" applyBorder="1" applyAlignment="1" applyProtection="1">
      <alignment horizontal="center" vertical="center" wrapText="1"/>
      <protection locked="0"/>
    </xf>
    <xf numFmtId="165" fontId="2"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1" xfId="0" applyFont="1" applyFill="1" applyBorder="1" applyAlignment="1" applyProtection="1">
      <alignment horizontal="center" vertical="center" wrapText="1"/>
      <protection locked="0"/>
    </xf>
    <xf numFmtId="165" fontId="16" fillId="8" borderId="1" xfId="0" applyNumberFormat="1" applyFont="1" applyFill="1" applyBorder="1" applyAlignment="1">
      <alignment horizontal="center" vertical="center" wrapText="1"/>
    </xf>
    <xf numFmtId="167" fontId="16" fillId="8" borderId="1" xfId="0" applyNumberFormat="1" applyFont="1" applyFill="1" applyBorder="1" applyAlignment="1">
      <alignment horizontal="center" vertical="center" wrapText="1"/>
    </xf>
    <xf numFmtId="170" fontId="16" fillId="8" borderId="1" xfId="0" applyNumberFormat="1" applyFont="1" applyFill="1" applyBorder="1" applyAlignment="1">
      <alignment horizontal="center" vertical="center" wrapText="1"/>
    </xf>
    <xf numFmtId="14" fontId="16" fillId="8" borderId="1" xfId="0" applyNumberFormat="1" applyFont="1" applyFill="1" applyBorder="1" applyAlignment="1">
      <alignment horizontal="center" vertical="center" wrapText="1"/>
    </xf>
    <xf numFmtId="169" fontId="16" fillId="8" borderId="1" xfId="0" applyNumberFormat="1" applyFont="1" applyFill="1" applyBorder="1" applyAlignment="1">
      <alignment horizontal="center" vertical="center" wrapText="1"/>
    </xf>
    <xf numFmtId="169" fontId="15" fillId="8" borderId="1" xfId="0" applyNumberFormat="1" applyFont="1" applyFill="1" applyBorder="1" applyAlignment="1">
      <alignment horizontal="center" vertical="center" wrapText="1"/>
    </xf>
    <xf numFmtId="14" fontId="2" fillId="8" borderId="1" xfId="0" applyNumberFormat="1" applyFont="1" applyFill="1" applyBorder="1" applyAlignment="1" applyProtection="1">
      <alignment horizontal="center" vertical="center" wrapText="1"/>
      <protection locked="0"/>
    </xf>
    <xf numFmtId="165" fontId="2"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166" fontId="16" fillId="8" borderId="1" xfId="0" applyNumberFormat="1" applyFont="1" applyFill="1" applyBorder="1" applyAlignment="1">
      <alignment horizontal="center" vertical="center" wrapText="1"/>
    </xf>
    <xf numFmtId="169" fontId="2" fillId="8" borderId="1" xfId="0" applyNumberFormat="1" applyFont="1" applyFill="1" applyBorder="1" applyAlignment="1">
      <alignment horizontal="center" vertical="center" wrapText="1"/>
    </xf>
    <xf numFmtId="170" fontId="2" fillId="8" borderId="1"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0" fontId="15" fillId="17" borderId="1" xfId="0" applyFont="1" applyFill="1" applyBorder="1" applyAlignment="1">
      <alignment horizontal="center" vertical="center" wrapText="1"/>
    </xf>
    <xf numFmtId="170" fontId="15" fillId="8" borderId="1" xfId="0" applyNumberFormat="1" applyFont="1" applyFill="1" applyBorder="1" applyAlignment="1">
      <alignment horizontal="center" vertical="center" wrapText="1"/>
    </xf>
    <xf numFmtId="166" fontId="2" fillId="8"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3" fontId="16" fillId="8" borderId="1" xfId="0" applyNumberFormat="1" applyFont="1" applyFill="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6" fillId="18" borderId="1" xfId="0" applyFont="1" applyFill="1" applyBorder="1" applyAlignment="1" applyProtection="1">
      <alignment horizontal="center" vertical="center" wrapText="1"/>
      <protection locked="0"/>
    </xf>
    <xf numFmtId="165" fontId="16" fillId="8" borderId="1" xfId="0" applyNumberFormat="1"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wrapText="1"/>
      <protection locked="0"/>
    </xf>
    <xf numFmtId="170" fontId="16" fillId="8" borderId="1" xfId="0" applyNumberFormat="1" applyFont="1" applyFill="1" applyBorder="1" applyAlignment="1" applyProtection="1">
      <alignment horizontal="center" vertical="center" wrapText="1"/>
      <protection locked="0"/>
    </xf>
    <xf numFmtId="166" fontId="16" fillId="8" borderId="1" xfId="0" applyNumberFormat="1" applyFont="1" applyFill="1" applyBorder="1" applyAlignment="1" applyProtection="1">
      <alignment horizontal="center" vertical="center" wrapText="1"/>
      <protection locked="0"/>
    </xf>
    <xf numFmtId="2" fontId="16" fillId="8"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protection locked="0"/>
    </xf>
    <xf numFmtId="2" fontId="15" fillId="8" borderId="1" xfId="0" applyNumberFormat="1" applyFont="1" applyFill="1" applyBorder="1" applyAlignment="1" applyProtection="1">
      <alignment horizontal="center" vertical="center" wrapText="1"/>
      <protection locked="0"/>
    </xf>
    <xf numFmtId="168" fontId="16" fillId="8"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19"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18" borderId="1"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20" borderId="1" xfId="0" applyFont="1" applyFill="1" applyBorder="1" applyAlignment="1">
      <alignment horizontal="center" vertical="center" wrapText="1"/>
    </xf>
    <xf numFmtId="0" fontId="15" fillId="20" borderId="1" xfId="0" applyFont="1" applyFill="1" applyBorder="1" applyAlignment="1">
      <alignment horizontal="center" vertical="center" wrapText="1"/>
    </xf>
    <xf numFmtId="0" fontId="16" fillId="21" borderId="1" xfId="0" applyFont="1" applyFill="1" applyBorder="1" applyAlignment="1">
      <alignment horizontal="center" vertical="center" wrapText="1"/>
    </xf>
    <xf numFmtId="14" fontId="16" fillId="8" borderId="2" xfId="0" applyNumberFormat="1" applyFont="1" applyFill="1" applyBorder="1" applyAlignment="1" applyProtection="1">
      <alignment horizontal="center" vertical="center" wrapText="1"/>
      <protection locked="0"/>
    </xf>
    <xf numFmtId="169" fontId="16" fillId="8" borderId="1" xfId="0" applyNumberFormat="1" applyFont="1" applyFill="1" applyBorder="1" applyAlignment="1" applyProtection="1">
      <alignment horizontal="center" vertical="center" wrapText="1"/>
      <protection locked="0"/>
    </xf>
    <xf numFmtId="8" fontId="2" fillId="8" borderId="1" xfId="0" applyNumberFormat="1" applyFont="1" applyFill="1" applyBorder="1" applyAlignment="1">
      <alignment horizontal="center" vertical="center" wrapText="1"/>
    </xf>
    <xf numFmtId="165" fontId="2" fillId="8" borderId="1" xfId="0" applyNumberFormat="1"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5" fillId="8" borderId="1" xfId="0" applyFont="1" applyFill="1" applyBorder="1" applyAlignment="1">
      <alignment horizontal="center" vertical="center" wrapText="1"/>
    </xf>
    <xf numFmtId="2" fontId="16" fillId="0" borderId="1" xfId="0" applyNumberFormat="1" applyFont="1" applyBorder="1" applyAlignment="1" applyProtection="1">
      <alignment horizontal="center" vertical="center" wrapText="1"/>
      <protection locked="0"/>
    </xf>
    <xf numFmtId="14" fontId="16" fillId="0" borderId="1" xfId="0" applyNumberFormat="1" applyFont="1" applyBorder="1" applyAlignment="1" applyProtection="1">
      <alignment horizontal="center" vertical="center" wrapText="1"/>
      <protection locked="0"/>
    </xf>
    <xf numFmtId="0" fontId="16" fillId="22" borderId="1" xfId="0" applyFont="1" applyFill="1" applyBorder="1" applyAlignment="1">
      <alignment horizontal="center" vertical="center" wrapText="1"/>
    </xf>
    <xf numFmtId="170" fontId="16" fillId="0" borderId="1" xfId="0" applyNumberFormat="1" applyFont="1" applyBorder="1" applyAlignment="1" applyProtection="1">
      <alignment horizontal="center" vertical="center" wrapText="1"/>
      <protection locked="0"/>
    </xf>
    <xf numFmtId="166" fontId="16" fillId="0" borderId="1" xfId="0" applyNumberFormat="1" applyFont="1" applyBorder="1" applyAlignment="1" applyProtection="1">
      <alignment horizontal="center" vertical="center" wrapText="1"/>
      <protection locked="0"/>
    </xf>
    <xf numFmtId="165" fontId="16" fillId="0" borderId="1" xfId="0" applyNumberFormat="1" applyFont="1" applyBorder="1" applyAlignment="1" applyProtection="1">
      <alignment horizontal="center" vertical="center" wrapText="1"/>
      <protection locked="0"/>
    </xf>
    <xf numFmtId="169" fontId="16" fillId="0" borderId="1" xfId="0" applyNumberFormat="1" applyFont="1" applyBorder="1" applyAlignment="1" applyProtection="1">
      <alignment horizontal="center" vertical="center" wrapText="1"/>
      <protection locked="0"/>
    </xf>
    <xf numFmtId="14" fontId="16" fillId="0" borderId="2" xfId="0" applyNumberFormat="1" applyFont="1" applyBorder="1" applyAlignment="1" applyProtection="1">
      <alignment horizontal="center" vertical="center" wrapText="1"/>
      <protection locked="0"/>
    </xf>
    <xf numFmtId="0" fontId="15" fillId="23" borderId="1" xfId="0" applyFont="1" applyFill="1" applyBorder="1" applyAlignment="1" applyProtection="1">
      <alignment horizontal="center" vertical="center" wrapText="1"/>
      <protection locked="0"/>
    </xf>
    <xf numFmtId="14" fontId="2" fillId="23" borderId="1" xfId="0" applyNumberFormat="1" applyFont="1" applyFill="1" applyBorder="1" applyAlignment="1" applyProtection="1">
      <alignment horizontal="center" vertical="center" wrapText="1"/>
      <protection locked="0"/>
    </xf>
    <xf numFmtId="165" fontId="2" fillId="23" borderId="1" xfId="0" applyNumberFormat="1" applyFont="1" applyFill="1" applyBorder="1" applyAlignment="1">
      <alignment horizontal="center" vertical="center" wrapText="1"/>
    </xf>
    <xf numFmtId="0" fontId="2" fillId="23" borderId="1" xfId="0" applyFont="1" applyFill="1" applyBorder="1" applyAlignment="1">
      <alignment horizontal="center" vertical="center" wrapText="1"/>
    </xf>
    <xf numFmtId="0" fontId="16" fillId="23" borderId="1" xfId="0" applyFont="1" applyFill="1" applyBorder="1" applyAlignment="1">
      <alignment horizontal="center" vertical="center" wrapText="1"/>
    </xf>
    <xf numFmtId="0" fontId="15" fillId="23" borderId="1" xfId="0" applyFont="1" applyFill="1" applyBorder="1" applyAlignment="1">
      <alignment horizontal="center" vertical="center" wrapText="1"/>
    </xf>
    <xf numFmtId="170" fontId="16" fillId="23" borderId="1" xfId="0" applyNumberFormat="1" applyFont="1" applyFill="1" applyBorder="1" applyAlignment="1">
      <alignment horizontal="center" vertical="center" wrapText="1"/>
    </xf>
    <xf numFmtId="0" fontId="2" fillId="23"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14" fontId="6" fillId="2" borderId="1" xfId="0" applyNumberFormat="1" applyFont="1" applyFill="1" applyBorder="1" applyAlignment="1" applyProtection="1">
      <alignment horizontal="center" vertical="center" wrapText="1"/>
      <protection locked="0"/>
    </xf>
    <xf numFmtId="165"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17"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lignment horizontal="center" vertical="center" wrapText="1"/>
    </xf>
    <xf numFmtId="166" fontId="6" fillId="3" borderId="1" xfId="0" applyNumberFormat="1" applyFont="1" applyFill="1" applyBorder="1" applyAlignment="1">
      <alignment horizontal="center" vertical="center" wrapText="1"/>
    </xf>
    <xf numFmtId="14" fontId="7" fillId="3" borderId="1" xfId="0" applyNumberFormat="1" applyFont="1" applyFill="1" applyBorder="1" applyAlignment="1" applyProtection="1">
      <alignment horizontal="center" vertical="center" wrapText="1"/>
      <protection locked="0"/>
    </xf>
    <xf numFmtId="14" fontId="6" fillId="3"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4" fontId="2"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14" fontId="16" fillId="23" borderId="1" xfId="0" applyNumberFormat="1" applyFont="1" applyFill="1" applyBorder="1" applyAlignment="1" applyProtection="1">
      <alignment horizontal="center" vertical="center" wrapText="1"/>
      <protection locked="0"/>
    </xf>
    <xf numFmtId="165" fontId="16" fillId="23" borderId="1" xfId="0" applyNumberFormat="1" applyFont="1" applyFill="1" applyBorder="1" applyAlignment="1">
      <alignment horizontal="center" vertical="center" wrapText="1"/>
    </xf>
    <xf numFmtId="169" fontId="16" fillId="23" borderId="1" xfId="0" applyNumberFormat="1" applyFont="1" applyFill="1" applyBorder="1" applyAlignment="1">
      <alignment horizontal="center" vertical="center" wrapText="1"/>
    </xf>
    <xf numFmtId="166" fontId="16" fillId="23" borderId="1" xfId="0" applyNumberFormat="1" applyFont="1" applyFill="1" applyBorder="1" applyAlignment="1">
      <alignment horizontal="center" vertical="center" wrapText="1"/>
    </xf>
    <xf numFmtId="14" fontId="16" fillId="23" borderId="1" xfId="0" applyNumberFormat="1" applyFont="1" applyFill="1" applyBorder="1" applyAlignment="1">
      <alignment horizontal="center" vertical="center" wrapText="1"/>
    </xf>
    <xf numFmtId="164" fontId="2" fillId="0" borderId="1"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24" borderId="3" xfId="0" applyFont="1" applyFill="1" applyBorder="1" applyAlignment="1">
      <alignment horizontal="center" vertical="center"/>
    </xf>
    <xf numFmtId="164" fontId="2" fillId="8" borderId="1" xfId="0" applyNumberFormat="1" applyFont="1" applyFill="1" applyBorder="1" applyAlignment="1">
      <alignment horizontal="center" vertical="center" wrapText="1"/>
    </xf>
    <xf numFmtId="14" fontId="19" fillId="0" borderId="0" xfId="0" applyNumberFormat="1" applyFont="1" applyAlignment="1">
      <alignment horizontal="center" vertical="center"/>
    </xf>
    <xf numFmtId="14" fontId="15" fillId="0" borderId="1" xfId="0" applyNumberFormat="1" applyFont="1" applyBorder="1" applyAlignment="1" applyProtection="1">
      <alignment horizontal="center" vertical="center" wrapText="1"/>
      <protection locked="0"/>
    </xf>
    <xf numFmtId="14" fontId="15" fillId="23" borderId="1"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14" fontId="0" fillId="0" borderId="0" xfId="0" applyNumberFormat="1" applyAlignment="1">
      <alignment horizontal="center" vertical="center" wrapText="1"/>
    </xf>
    <xf numFmtId="166" fontId="0" fillId="0" borderId="0" xfId="0" applyNumberFormat="1" applyAlignment="1">
      <alignment horizontal="center" vertical="center" wrapText="1"/>
    </xf>
    <xf numFmtId="49" fontId="0" fillId="0" borderId="0" xfId="0" applyNumberFormat="1" applyAlignment="1">
      <alignment horizontal="center" vertical="center" wrapText="1"/>
    </xf>
    <xf numFmtId="169" fontId="0" fillId="0" borderId="0" xfId="0" applyNumberFormat="1" applyAlignment="1">
      <alignment horizontal="center" vertical="center" wrapText="1"/>
    </xf>
    <xf numFmtId="165" fontId="0" fillId="0" borderId="0" xfId="0" applyNumberFormat="1" applyAlignment="1">
      <alignment horizontal="center" vertical="center" wrapText="1"/>
    </xf>
    <xf numFmtId="168" fontId="0" fillId="0" borderId="0" xfId="0" applyNumberFormat="1" applyAlignment="1">
      <alignment horizontal="center" vertical="center" wrapText="1"/>
    </xf>
    <xf numFmtId="170" fontId="0" fillId="0" borderId="0" xfId="0" applyNumberFormat="1" applyAlignment="1">
      <alignment horizontal="center" vertical="center" wrapText="1"/>
    </xf>
    <xf numFmtId="2" fontId="0" fillId="0" borderId="0" xfId="0" applyNumberFormat="1" applyAlignment="1">
      <alignment horizontal="center" vertical="center" wrapText="1"/>
    </xf>
    <xf numFmtId="0" fontId="0" fillId="25" borderId="0" xfId="0" applyFill="1" applyAlignment="1">
      <alignment horizontal="center" vertical="center" wrapText="1"/>
    </xf>
    <xf numFmtId="14" fontId="20" fillId="0" borderId="0" xfId="0" applyNumberFormat="1" applyFont="1" applyAlignment="1">
      <alignment horizontal="center"/>
    </xf>
    <xf numFmtId="0" fontId="0" fillId="0" borderId="0" xfId="0" applyAlignment="1">
      <alignment horizontal="center"/>
    </xf>
    <xf numFmtId="0" fontId="20" fillId="0" borderId="0" xfId="0" applyFont="1" applyAlignment="1">
      <alignment horizontal="center"/>
    </xf>
    <xf numFmtId="44" fontId="12" fillId="0" borderId="0" xfId="2" applyFont="1" applyAlignment="1">
      <alignment horizontal="center" vertical="center" wrapText="1"/>
    </xf>
    <xf numFmtId="14" fontId="14" fillId="0" borderId="0" xfId="1" applyNumberFormat="1" applyAlignment="1">
      <alignment horizontal="center" vertical="center" wrapText="1"/>
    </xf>
    <xf numFmtId="0" fontId="0" fillId="0" borderId="4" xfId="0" applyBorder="1" applyAlignment="1">
      <alignment horizontal="center" vertical="center" wrapText="1"/>
    </xf>
    <xf numFmtId="0" fontId="0" fillId="0" borderId="0" xfId="0" quotePrefix="1" applyAlignment="1">
      <alignment horizontal="center" vertical="center" wrapText="1"/>
    </xf>
    <xf numFmtId="0" fontId="0" fillId="26" borderId="0" xfId="0" applyFill="1" applyAlignment="1">
      <alignment horizontal="center" vertical="center" wrapText="1"/>
    </xf>
    <xf numFmtId="0" fontId="0" fillId="27" borderId="0" xfId="0" applyFill="1" applyAlignment="1">
      <alignment horizontal="center" vertical="center" wrapText="1"/>
    </xf>
    <xf numFmtId="0" fontId="14" fillId="0" borderId="0" xfId="1" applyAlignment="1">
      <alignment horizontal="center" vertical="center"/>
    </xf>
    <xf numFmtId="169" fontId="0" fillId="0" borderId="0" xfId="0" quotePrefix="1" applyNumberFormat="1" applyAlignment="1">
      <alignment horizontal="center" vertical="center" wrapText="1"/>
    </xf>
    <xf numFmtId="0" fontId="0" fillId="0" borderId="0" xfId="0" applyAlignment="1">
      <alignment wrapText="1"/>
    </xf>
    <xf numFmtId="0" fontId="14" fillId="0" borderId="0" xfId="1" applyAlignment="1">
      <alignment horizontal="center" vertical="center" wrapText="1"/>
    </xf>
    <xf numFmtId="0" fontId="21" fillId="0" borderId="0" xfId="0" applyFont="1" applyAlignment="1">
      <alignment horizontal="center" vertical="center"/>
    </xf>
    <xf numFmtId="1" fontId="0" fillId="0" borderId="0" xfId="0" applyNumberFormat="1" applyAlignment="1">
      <alignment horizontal="center" vertical="center" wrapText="1"/>
    </xf>
    <xf numFmtId="171" fontId="0" fillId="0" borderId="0" xfId="0" applyNumberFormat="1" applyAlignment="1">
      <alignment horizontal="center" vertical="center" wrapText="1"/>
    </xf>
    <xf numFmtId="171" fontId="12" fillId="0" borderId="0" xfId="2" applyNumberFormat="1" applyFont="1" applyAlignment="1">
      <alignment horizontal="center" vertical="center" wrapText="1"/>
    </xf>
    <xf numFmtId="0" fontId="0" fillId="0" borderId="0" xfId="0" applyAlignment="1">
      <alignment horizontal="center" vertical="center"/>
    </xf>
    <xf numFmtId="0" fontId="22" fillId="26" borderId="5" xfId="0" applyFont="1" applyFill="1" applyBorder="1" applyAlignment="1">
      <alignment horizontal="center" vertical="center" wrapText="1"/>
    </xf>
    <xf numFmtId="0" fontId="22" fillId="26" borderId="4" xfId="0" applyFont="1" applyFill="1" applyBorder="1" applyAlignment="1">
      <alignment horizontal="center" vertical="center" wrapText="1"/>
    </xf>
    <xf numFmtId="0" fontId="22" fillId="26" borderId="6" xfId="0" applyFont="1" applyFill="1" applyBorder="1" applyAlignment="1">
      <alignment horizontal="center" vertical="center" wrapText="1"/>
    </xf>
    <xf numFmtId="0" fontId="22" fillId="28" borderId="5" xfId="0" applyFont="1" applyFill="1" applyBorder="1" applyAlignment="1">
      <alignment horizontal="center" vertical="center" wrapText="1"/>
    </xf>
    <xf numFmtId="0" fontId="22" fillId="28" borderId="4" xfId="0" applyFont="1" applyFill="1" applyBorder="1" applyAlignment="1">
      <alignment horizontal="center" vertical="center" wrapText="1"/>
    </xf>
    <xf numFmtId="0" fontId="22" fillId="28" borderId="6" xfId="0" applyFont="1" applyFill="1" applyBorder="1" applyAlignment="1">
      <alignment horizontal="center" vertical="center" wrapText="1"/>
    </xf>
    <xf numFmtId="14" fontId="20" fillId="0" borderId="0" xfId="0" applyNumberFormat="1" applyFont="1" applyAlignment="1">
      <alignment horizontal="center" vertical="center" wrapText="1"/>
    </xf>
    <xf numFmtId="0" fontId="20" fillId="0" borderId="0" xfId="0" applyFont="1" applyAlignment="1">
      <alignment horizontal="center" vertical="center" wrapText="1"/>
    </xf>
    <xf numFmtId="0" fontId="23" fillId="0" borderId="0" xfId="0" applyFont="1" applyAlignment="1">
      <alignment horizontal="center" vertical="center" wrapText="1"/>
    </xf>
    <xf numFmtId="14" fontId="22" fillId="26" borderId="5" xfId="0" applyNumberFormat="1" applyFont="1" applyFill="1" applyBorder="1" applyAlignment="1">
      <alignment horizontal="center" vertical="center" wrapText="1"/>
    </xf>
    <xf numFmtId="14" fontId="22" fillId="26" borderId="6" xfId="0" applyNumberFormat="1" applyFont="1" applyFill="1" applyBorder="1" applyAlignment="1">
      <alignment horizontal="center" vertical="center" wrapText="1"/>
    </xf>
    <xf numFmtId="0" fontId="24" fillId="29" borderId="7" xfId="0" applyFont="1" applyFill="1" applyBorder="1" applyAlignment="1">
      <alignment horizontal="center" vertical="center" wrapText="1"/>
    </xf>
    <xf numFmtId="0" fontId="24" fillId="29" borderId="8" xfId="0" applyFont="1" applyFill="1" applyBorder="1" applyAlignment="1">
      <alignment horizontal="center" vertical="center" wrapText="1"/>
    </xf>
    <xf numFmtId="0" fontId="24" fillId="29" borderId="9" xfId="0" applyFont="1" applyFill="1" applyBorder="1" applyAlignment="1">
      <alignment horizontal="center" vertical="center" wrapText="1"/>
    </xf>
    <xf numFmtId="0" fontId="22" fillId="26" borderId="10" xfId="0" applyFont="1" applyFill="1" applyBorder="1" applyAlignment="1">
      <alignment horizontal="center" vertical="center" wrapText="1"/>
    </xf>
    <xf numFmtId="0" fontId="22" fillId="26" borderId="11" xfId="0" applyFont="1" applyFill="1" applyBorder="1" applyAlignment="1">
      <alignment horizontal="center" vertical="center" wrapText="1"/>
    </xf>
    <xf numFmtId="0" fontId="22" fillId="26" borderId="12" xfId="0" applyFont="1" applyFill="1" applyBorder="1" applyAlignment="1">
      <alignment horizontal="center" vertical="center" wrapText="1"/>
    </xf>
    <xf numFmtId="165" fontId="22" fillId="28" borderId="4" xfId="0" applyNumberFormat="1" applyFont="1" applyFill="1" applyBorder="1" applyAlignment="1">
      <alignment horizontal="center" vertical="center" wrapText="1"/>
    </xf>
    <xf numFmtId="165" fontId="0" fillId="0" borderId="0" xfId="0" applyNumberFormat="1" applyAlignment="1">
      <alignment horizontal="center" vertical="center"/>
    </xf>
    <xf numFmtId="0" fontId="14" fillId="0" borderId="0" xfId="1" applyAlignment="1">
      <alignment wrapText="1"/>
    </xf>
    <xf numFmtId="14" fontId="22" fillId="28" borderId="6" xfId="0" applyNumberFormat="1" applyFont="1" applyFill="1" applyBorder="1" applyAlignment="1">
      <alignment horizontal="center" vertical="center" wrapText="1"/>
    </xf>
    <xf numFmtId="0" fontId="25" fillId="0" borderId="0" xfId="0" quotePrefix="1" applyFont="1" applyAlignment="1">
      <alignment wrapText="1"/>
    </xf>
    <xf numFmtId="0" fontId="25" fillId="0" borderId="0" xfId="0" applyFont="1" applyAlignment="1">
      <alignment wrapText="1"/>
    </xf>
    <xf numFmtId="0" fontId="11" fillId="30" borderId="13" xfId="0" applyFont="1" applyFill="1" applyBorder="1" applyAlignment="1">
      <alignment horizontal="center" vertical="center" wrapText="1"/>
    </xf>
    <xf numFmtId="0" fontId="11" fillId="30" borderId="14" xfId="0" applyFont="1" applyFill="1" applyBorder="1" applyAlignment="1">
      <alignment horizontal="center" vertical="center" wrapText="1"/>
    </xf>
    <xf numFmtId="0" fontId="11" fillId="30"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6" fillId="31" borderId="13" xfId="0" applyFont="1" applyFill="1" applyBorder="1" applyAlignment="1">
      <alignment horizontal="center" vertical="center" wrapText="1"/>
    </xf>
    <xf numFmtId="0" fontId="26" fillId="31" borderId="18" xfId="0" applyFont="1" applyFill="1" applyBorder="1" applyAlignment="1">
      <alignment horizontal="center" vertical="center" wrapText="1"/>
    </xf>
    <xf numFmtId="0" fontId="27" fillId="32" borderId="13" xfId="0" applyFont="1" applyFill="1" applyBorder="1" applyAlignment="1">
      <alignment horizontal="center" vertical="center" wrapText="1"/>
    </xf>
    <xf numFmtId="14" fontId="22" fillId="26" borderId="10" xfId="0" applyNumberFormat="1" applyFont="1" applyFill="1" applyBorder="1" applyAlignment="1">
      <alignment horizontal="center" vertical="center" wrapText="1"/>
    </xf>
    <xf numFmtId="0" fontId="28" fillId="0" borderId="0" xfId="0" applyFont="1" applyAlignment="1">
      <alignment wrapText="1"/>
    </xf>
    <xf numFmtId="165" fontId="22" fillId="26" borderId="11" xfId="0" applyNumberFormat="1" applyFont="1" applyFill="1" applyBorder="1" applyAlignment="1">
      <alignment horizontal="center" vertical="center" wrapText="1"/>
    </xf>
    <xf numFmtId="165" fontId="22" fillId="26" borderId="4" xfId="0" applyNumberFormat="1" applyFont="1" applyFill="1" applyBorder="1" applyAlignment="1">
      <alignment horizontal="center" vertical="center" wrapText="1"/>
    </xf>
    <xf numFmtId="0" fontId="0" fillId="0" borderId="0" xfId="0" applyAlignment="1">
      <alignment horizontal="left" vertical="center" wrapText="1"/>
    </xf>
    <xf numFmtId="169" fontId="0" fillId="0" borderId="0" xfId="0" applyNumberFormat="1" applyAlignment="1">
      <alignment horizontal="left" vertical="center" wrapText="1"/>
    </xf>
    <xf numFmtId="0" fontId="0" fillId="33" borderId="0" xfId="0" applyFill="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14" fontId="29" fillId="3"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cellXfs>
  <cellStyles count="4">
    <cellStyle name="Hiperlink" xfId="1" builtinId="8"/>
    <cellStyle name="Moeda" xfId="2" builtinId="4"/>
    <cellStyle name="Normal" xfId="0" builtinId="0"/>
    <cellStyle name="Normal 2" xfId="3"/>
  </cellStyles>
  <dxfs count="97">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95B3D7"/>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border outline="0">
        <left style="thin">
          <color rgb="FF95B3D7"/>
        </left>
        <top style="thin">
          <color rgb="FF95B3D7"/>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dxf>
    <dxf>
      <border outline="0">
        <bottom style="thick">
          <color rgb="FFFFFFFF"/>
        </bottom>
      </border>
    </dxf>
    <dxf>
      <font>
        <b/>
        <i val="0"/>
        <strike val="0"/>
        <condense val="0"/>
        <extend val="0"/>
        <outline val="0"/>
        <shadow val="0"/>
        <u val="none"/>
        <vertAlign val="baseline"/>
        <sz val="11"/>
        <color rgb="FFFFFFFF"/>
        <name val="Calibri"/>
        <scheme val="none"/>
      </font>
      <fill>
        <patternFill patternType="solid">
          <fgColor rgb="FF4F81BD"/>
          <bgColor rgb="FF4F81BD"/>
        </patternFill>
      </fill>
      <alignment horizontal="center" vertical="center"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95B3D7"/>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border outline="0">
        <left style="thin">
          <color rgb="FF95B3D7"/>
        </left>
        <top style="thin">
          <color rgb="FF95B3D7"/>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dxf>
    <dxf>
      <border outline="0">
        <bottom style="thick">
          <color rgb="FFFFFFFF"/>
        </bottom>
      </border>
    </dxf>
    <dxf>
      <font>
        <b/>
        <i val="0"/>
        <strike val="0"/>
        <condense val="0"/>
        <extend val="0"/>
        <outline val="0"/>
        <shadow val="0"/>
        <u val="none"/>
        <vertAlign val="baseline"/>
        <sz val="11"/>
        <color rgb="FFFFFFFF"/>
        <name val="Calibri"/>
        <scheme val="none"/>
      </font>
      <fill>
        <patternFill patternType="solid">
          <fgColor rgb="FF4F81BD"/>
          <bgColor rgb="FF4F81BD"/>
        </patternFill>
      </fill>
      <alignment horizontal="center" vertical="center"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numFmt numFmtId="0" formatCode="General"/>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numFmt numFmtId="165" formatCode="000"/>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border diagonalUp="0" diagonalDown="0">
        <left/>
        <right style="thin">
          <color rgb="FFFFFFFF"/>
        </right>
        <top style="thin">
          <color rgb="FFFFFFFF"/>
        </top>
        <bottom style="thin">
          <color rgb="FFFFFFFF"/>
        </bottom>
      </border>
    </dxf>
    <dxf>
      <border outline="0">
        <left style="thin">
          <color rgb="FF95B3D7"/>
        </left>
        <top style="thin">
          <color rgb="FF95B3D7"/>
        </top>
        <bottom style="thin">
          <color rgb="FFFFFFFF"/>
        </bottom>
      </border>
    </dxf>
    <dxf>
      <font>
        <b val="0"/>
        <i val="0"/>
        <strike val="0"/>
        <condense val="0"/>
        <extend val="0"/>
        <outline val="0"/>
        <shadow val="0"/>
        <u val="none"/>
        <vertAlign val="baseline"/>
        <sz val="11"/>
        <color rgb="FF000000"/>
        <name val="Calibri"/>
        <scheme val="none"/>
      </font>
      <fill>
        <patternFill patternType="solid">
          <fgColor rgb="FFB8CCE4"/>
          <bgColor rgb="FFB8CCE4"/>
        </patternFill>
      </fill>
      <alignment horizontal="center" vertical="center" textRotation="0" wrapText="1" indent="0" justifyLastLine="0" shrinkToFit="0" readingOrder="0"/>
    </dxf>
    <dxf>
      <border outline="0">
        <bottom style="thick">
          <color rgb="FFFFFFFF"/>
        </bottom>
      </border>
    </dxf>
    <dxf>
      <font>
        <b/>
        <i val="0"/>
        <strike val="0"/>
        <condense val="0"/>
        <extend val="0"/>
        <outline val="0"/>
        <shadow val="0"/>
        <u val="none"/>
        <vertAlign val="baseline"/>
        <sz val="11"/>
        <color rgb="FFFFFFFF"/>
        <name val="Calibri"/>
        <scheme val="none"/>
      </font>
      <fill>
        <patternFill patternType="solid">
          <fgColor rgb="FF4F81BD"/>
          <bgColor rgb="FF4F81BD"/>
        </patternFill>
      </fill>
      <alignment horizontal="center" vertical="center" textRotation="0" wrapText="1" indent="0" justifyLastLine="0" shrinkToFit="0" readingOrder="0"/>
      <border diagonalUp="0" diagonalDown="0" outline="0">
        <left style="thin">
          <color rgb="FFFFFFFF"/>
        </left>
        <right style="thin">
          <color rgb="FFFFFFFF"/>
        </right>
        <top/>
        <bottom/>
      </border>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71" formatCode="_-[$R$-416]* #,##0.00_-;\-[$R$-416]* #,##0.00_-;_-[$R$-416]* &quot;-&quot;??_-;_-@_-"/>
      <alignment horizontal="center" vertical="center" textRotation="0" wrapText="1" indent="0" justifyLastLine="0" shrinkToFit="0" readingOrder="0"/>
    </dxf>
    <dxf>
      <numFmt numFmtId="171" formatCode="_-[$R$-416]* #,##0.00_-;\-[$R$-416]* #,##0.00_-;_-[$R$-416]* &quot;-&quot;??_-;_-@_-"/>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9" formatCode="\2000"/>
      <alignment horizontal="center" vertical="center" textRotation="0" wrapText="1" indent="0" justifyLastLine="0" shrinkToFit="0" readingOrder="0"/>
    </dxf>
    <dxf>
      <numFmt numFmtId="165" formatCode="000"/>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numFmt numFmtId="172" formatCode="m/d/yyyy"/>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99"/>
      <rgbColor rgb="00FFFFCC"/>
      <rgbColor rgb="00CCFFFF"/>
      <rgbColor rgb="00660066"/>
      <rgbColor rgb="00FF8080"/>
      <rgbColor rgb="000066CC"/>
      <rgbColor rgb="00D9D9D9"/>
      <rgbColor rgb="00000080"/>
      <rgbColor rgb="00FF33CC"/>
      <rgbColor rgb="00FFFF00"/>
      <rgbColor rgb="0000FFFF"/>
      <rgbColor rgb="00800080"/>
      <rgbColor rgb="00800000"/>
      <rgbColor rgb="00008080"/>
      <rgbColor rgb="000000FF"/>
      <rgbColor rgb="0000CCFF"/>
      <rgbColor rgb="00CCFFFF"/>
      <rgbColor rgb="00CCFFCC"/>
      <rgbColor rgb="00FFFF99"/>
      <rgbColor rgb="00B7DEE8"/>
      <rgbColor rgb="00FF99CC"/>
      <rgbColor rgb="00CC99FF"/>
      <rgbColor rgb="00FFCC99"/>
      <rgbColor rgb="003366FF"/>
      <rgbColor rgb="0033CCCC"/>
      <rgbColor rgb="0092D050"/>
      <rgbColor rgb="00FFC000"/>
      <rgbColor rgb="00FF9900"/>
      <rgbColor rgb="00FF6600"/>
      <rgbColor rgb="00666699"/>
      <rgbColor rgb="009BBB59"/>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dircontratos$\CONTROLE%20DE%20CONV&#202;NIOS%20E%20TCT\2017\Est&#225;gio\043.2017.ES.Uniarax&#2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dircontratos$\CONTROLE%20DE%20CONV&#202;NIOS%20E%20TCT\2019\EST&#193;GIO\xxx.2019.ES.Diamant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dircontratos$\CONTROLE%20DE%20CONV&#202;NIOS%20E%20TCT\2017\Est&#225;gio\xxx.2017.ES.Centro%20Universit&#225;rio%20UM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dircontratos$\C:\CONTROLE%20DE%20CONV&#202;NIOS%20E%20TCT\2014\EST&#193;GIO\073.2014.ES.Munc&#237;pio%20de%20Perdiz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dircontratos$\CONTROLE%20DE%20CONV&#202;NIOS%20E%20TCT\2019\SINDEC\077.2019.SINDEC,%20PROCON-%20C&#226;mara%20Municipal%20de%20Concei&#231;&#227;o%20do%20Mato%20Dentr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dircontratos$\C:\CONTROLE%20DE%20CONV&#202;NIOS%20E%20TCT\Em%20andamento\xxx.2015.CV.PBH%20(SMPS),%20FMDCA,%20MG%20(SEDH),%20TJMG%20-%20Reforma%20Oleg&#225;rio%20Maciel%20-%20instala&#231;&#227;o%20Centro%20Integrado%20Defesa%20Dtos%20Crian&#231;a%20e%20Adolesc.%20B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dircontratos$\CONTROLE%20DE%20CONV&#202;NIOS%20E%20TCT\2018\EST&#193;GIO\xxx.2018.ES.Munic&#237;pio%20de%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 val="Plan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 val="Plan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 val="Plan2"/>
    </sheetNames>
    <sheetDataSet>
      <sheetData sheetId="0" refreshError="1"/>
      <sheetData sheetId="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 val="Plan2"/>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 val="Plan2"/>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 val="Plan2"/>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 val="Plan2"/>
    </sheetNames>
    <sheetDataSet>
      <sheetData sheetId="0" refreshError="1"/>
      <sheetData sheetId="1"/>
      <sheetData sheetId="2" refreshError="1"/>
      <sheetData sheetId="3"/>
    </sheetDataSet>
  </externalBook>
</externalLink>
</file>

<file path=xl/tables/table1.xml><?xml version="1.0" encoding="utf-8"?>
<table xmlns="http://schemas.openxmlformats.org/spreadsheetml/2006/main" id="2" name="Tabela2" displayName="Tabela2" ref="A1:AJ1144" totalsRowShown="0" headerRowDxfId="96" dataDxfId="95">
  <autoFilter ref="A1:AJ1144">
    <filterColumn colId="18">
      <customFilters and="1">
        <customFilter operator="notEqual" val=" "/>
      </customFilters>
    </filterColumn>
  </autoFilter>
  <tableColumns count="36">
    <tableColumn id="38" name="Data de entrada na DGCT" dataDxfId="94"/>
    <tableColumn id="2" name="Data de distribuição do CV/TCT/TDCO" dataDxfId="93"/>
    <tableColumn id="24" name="Resposável pela celebração do CV/TCT/TDCO" dataDxfId="92"/>
    <tableColumn id="1" name="Processo SEI" dataDxfId="91"/>
    <tableColumn id="8" name="Situação" dataDxfId="90"/>
    <tableColumn id="4" name="CV/TCT/TDCO Nº" dataDxfId="89"/>
    <tableColumn id="5" name="CV/TCT/TDCO - Ano" dataDxfId="88"/>
    <tableColumn id="6" name="Tipo" dataDxfId="87"/>
    <tableColumn id="7" name="Natureza" dataDxfId="86"/>
    <tableColumn id="13" name="Objeto" dataDxfId="85"/>
    <tableColumn id="14" name="Convenente" dataDxfId="84"/>
    <tableColumn id="15" name="CNPJ/CPF" dataDxfId="83"/>
    <tableColumn id="16" name="Representantes" dataDxfId="82"/>
    <tableColumn id="27" name="Intervenientes pela PGJ" dataDxfId="81"/>
    <tableColumn id="33" name="Envio para a AJAD" dataDxfId="80"/>
    <tableColumn id="26" name="Retorno da AJAD" dataDxfId="79"/>
    <tableColumn id="25" name="Data de solicitação de cadastro no SEI" dataDxfId="78"/>
    <tableColumn id="3" name="Data de Assinatura" dataDxfId="77"/>
    <tableColumn id="19" name="Data da Publicação" dataDxfId="76"/>
    <tableColumn id="9" name="Início da vigência" dataDxfId="75"/>
    <tableColumn id="10" name="Término da vigência" dataDxfId="74"/>
    <tableColumn id="37" name="Prazo indeterminado" dataDxfId="73"/>
    <tableColumn id="17" name="Valor do Repasse" dataDxfId="72"/>
    <tableColumn id="18" name="Contrapartida" dataDxfId="71"/>
    <tableColumn id="11" name="Prestação de contas (situação)" dataDxfId="70"/>
    <tableColumn id="20" name=" Termo Aditivo" dataDxfId="69"/>
    <tableColumn id="23" name="Gestor do CV/TCT/TDCO" dataDxfId="68"/>
    <tableColumn id="22" name="Nome de contato do Partícipe externo" dataDxfId="67"/>
    <tableColumn id="29" name="Telefone de contato do Partícipe externo" dataDxfId="66"/>
    <tableColumn id="12" name="E-mail de contato do Partícipe externo" dataDxfId="65"/>
    <tableColumn id="21" name="Valor do bem" dataDxfId="64"/>
    <tableColumn id="28" name="Servidores cedidos (Nome)" dataDxfId="63"/>
    <tableColumn id="31" name="Servidores cedidos (MAMP)" dataDxfId="62"/>
    <tableColumn id="32" name="Data de conclusão do processo" dataDxfId="61"/>
    <tableColumn id="30" name="Duração (indicador)" dataDxfId="60">
      <calculatedColumnFormula>IF(A2="","",IF(S2="",_xlfn.DAYS(TODAY(),A2),_xlfn.DAYS(S2,A2)))</calculatedColumnFormula>
    </tableColumn>
    <tableColumn id="34" name="Ref" dataDxfId="59">
      <calculatedColumnFormula>1</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 name="Tabela14" displayName="Tabela14" ref="A1:K14" totalsRowShown="0" headerRowDxfId="58" dataDxfId="56" headerRowBorderDxfId="57" tableBorderDxfId="55">
  <autoFilter ref="A1:K14"/>
  <tableColumns count="11">
    <tableColumn id="1" name="Data de entrada na DGCT" dataDxfId="54"/>
    <tableColumn id="2" name="Data de distribuição" dataDxfId="53"/>
    <tableColumn id="3" name="Responsável" dataDxfId="52"/>
    <tableColumn id="4" name="Processo SEI! do TA" dataDxfId="51"/>
    <tableColumn id="18" name="TA n°" dataDxfId="50"/>
    <tableColumn id="17" name="TA Ano" dataDxfId="49"/>
    <tableColumn id="20" name="Objeto do TA" dataDxfId="48"/>
    <tableColumn id="22" name="Data da Publicação" dataDxfId="47"/>
    <tableColumn id="9" name="Processo SEI! do CV" dataDxfId="46"/>
    <tableColumn id="10" name="CV n°" dataDxfId="45">
      <calculatedColumnFormula>IFERROR(VLOOKUP(I2,'Convênios e TCTs'!$D:$L,3,FALSE),"")</calculatedColumnFormula>
    </tableColumn>
    <tableColumn id="11" name="CV ano" dataDxfId="44">
      <calculatedColumnFormula>IFERROR(VLOOKUP(I2,'Convênios e TCTs'!$D:$L,4,FALSE),"")</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1" name="Tabela1" displayName="Tabela1" ref="A1:N48" totalsRowShown="0" headerRowDxfId="43" dataDxfId="41" headerRowBorderDxfId="42" tableBorderDxfId="40">
  <autoFilter ref="A1:N48"/>
  <tableColumns count="14">
    <tableColumn id="1" name="Data de entrada na DGCT" dataDxfId="39"/>
    <tableColumn id="2" name="Data de distribuição" dataDxfId="38"/>
    <tableColumn id="3" name="Responsável" dataDxfId="37"/>
    <tableColumn id="4" name="Processo SEI! do apostilamento" dataDxfId="36"/>
    <tableColumn id="5" name="Nº do apostilamento em relação ao CV/TCT/TDCO" dataDxfId="35"/>
    <tableColumn id="6" name="Data de assinatura" dataDxfId="34"/>
    <tableColumn id="7" name="Tipo" dataDxfId="33"/>
    <tableColumn id="8" name="Objeto do apostilamento" dataDxfId="32"/>
    <tableColumn id="9" name="Processo SEI! do CV/TCT/TDCO" dataDxfId="31"/>
    <tableColumn id="10" name="CV/TCT/TDCO n°" dataDxfId="30">
      <calculatedColumnFormula>IFERROR(VLOOKUP(I2,'Convênios e TCTs'!$D:$L,3,FALSE),"")</calculatedColumnFormula>
    </tableColumn>
    <tableColumn id="11" name="CV/TCT/TDCO ano" dataDxfId="29">
      <calculatedColumnFormula>IFERROR(VLOOKUP(I2,'Convênios e TCTs'!$D:$L,4,FALSE),"")</calculatedColumnFormula>
    </tableColumn>
    <tableColumn id="13" name="Objeto do CV/TCT/TDCO" dataDxfId="28">
      <calculatedColumnFormula>IFERROR(VLOOKUP(I2,'Convênios e TCTs'!$D:$L,7,FALSE),"")</calculatedColumnFormula>
    </tableColumn>
    <tableColumn id="14" name="Convenente" dataDxfId="27">
      <calculatedColumnFormula>IFERROR(VLOOKUP(I2,'Convênios e TCTs'!$D:$L,8,FALSE),"")</calculatedColumnFormula>
    </tableColumn>
    <tableColumn id="16" name="Data de conclusão do processo" dataDxfId="26"/>
  </tableColumns>
  <tableStyleInfo name="TableStyleMedium9" showFirstColumn="0" showLastColumn="0" showRowStripes="1" showColumnStripes="0"/>
</table>
</file>

<file path=xl/tables/table4.xml><?xml version="1.0" encoding="utf-8"?>
<table xmlns="http://schemas.openxmlformats.org/spreadsheetml/2006/main" id="4" name="Tabela15" displayName="Tabela15" ref="A1:P48" totalsRowShown="0" headerRowDxfId="25" dataDxfId="23" headerRowBorderDxfId="24" tableBorderDxfId="22">
  <autoFilter ref="A1:P48"/>
  <tableColumns count="16">
    <tableColumn id="1" name="Data de entrada na DGCT" dataDxfId="21"/>
    <tableColumn id="2" name="Data de distribuição" dataDxfId="20"/>
    <tableColumn id="3" name="Responsável" dataDxfId="19"/>
    <tableColumn id="4" name="Processo SEI! da rescisão" dataDxfId="18"/>
    <tableColumn id="17" name="Fundamento da rescisão" dataDxfId="17"/>
    <tableColumn id="19" name="Envio para AJAD" dataDxfId="16"/>
    <tableColumn id="18" name="Retorno da AJAD" dataDxfId="15"/>
    <tableColumn id="6" name="Data de assinatura" dataDxfId="14"/>
    <tableColumn id="20" name="Data da Rescisão" dataDxfId="13"/>
    <tableColumn id="21" name="Data de publicação" dataDxfId="12"/>
    <tableColumn id="9" name="Processo SEI! do CV/TCT/TDCO" dataDxfId="11"/>
    <tableColumn id="10" name="CV/TCT/TDCO n°" dataDxfId="10">
      <calculatedColumnFormula>IFERROR(VLOOKUP(K2,'Convênios e TCTs'!$D:$L,3,FALSE),"")</calculatedColumnFormula>
    </tableColumn>
    <tableColumn id="11" name="CV/TCT/TDCO ano" dataDxfId="9">
      <calculatedColumnFormula>IFERROR(VLOOKUP(K2,'Convênios e TCTs'!$D:$L,4,FALSE),"")</calculatedColumnFormula>
    </tableColumn>
    <tableColumn id="13" name="Objeto do CV/TCT/TDCO" dataDxfId="8">
      <calculatedColumnFormula>IFERROR(VLOOKUP(K2,'Convênios e TCTs'!$D:$L,7,FALSE),"")</calculatedColumnFormula>
    </tableColumn>
    <tableColumn id="14" name="Convenente" dataDxfId="7">
      <calculatedColumnFormula>IFERROR(VLOOKUP(K2,'Convênios e TCTs'!$D:$L,8,FALSE),"")</calculatedColumnFormula>
    </tableColumn>
    <tableColumn id="16" name="Data de conclusão do processo" dataDxfId="6"/>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caocriminal@mppa.mp.br" TargetMode="External"/><Relationship Id="rId18" Type="http://schemas.openxmlformats.org/officeDocument/2006/relationships/hyperlink" Target="mailto:prefeito@planura.mg.gov.br" TargetMode="External"/><Relationship Id="rId26" Type="http://schemas.openxmlformats.org/officeDocument/2006/relationships/hyperlink" Target="mailto:procon@teofilootoni.mg.gov.br" TargetMode="External"/><Relationship Id="rId39" Type="http://schemas.openxmlformats.org/officeDocument/2006/relationships/hyperlink" Target="mailto:thiago.oliveira@seguranca.mg.gov.br" TargetMode="External"/><Relationship Id="rId21" Type="http://schemas.openxmlformats.org/officeDocument/2006/relationships/hyperlink" Target="mailto:prefeito@salinas.mg.gov.br;%20%20salinas024@terra.com.br" TargetMode="External"/><Relationship Id="rId34" Type="http://schemas.openxmlformats.org/officeDocument/2006/relationships/hyperlink" Target="mailto:cras.caldas@hotmail.com" TargetMode="External"/><Relationship Id="rId42" Type="http://schemas.openxmlformats.org/officeDocument/2006/relationships/hyperlink" Target="mailto:marilene.fabri@social.mg.gov.br" TargetMode="External"/><Relationship Id="rId7" Type="http://schemas.openxmlformats.org/officeDocument/2006/relationships/hyperlink" Target="mailto:marciana.pereira@mpce.mp.br" TargetMode="External"/><Relationship Id="rId2" Type="http://schemas.openxmlformats.org/officeDocument/2006/relationships/hyperlink" Target="mailto:claudia.mestres@audatex.com.br" TargetMode="External"/><Relationship Id="rId16" Type="http://schemas.openxmlformats.org/officeDocument/2006/relationships/hyperlink" Target="mailto:pjsantoantonio@mpmg.mp.br" TargetMode="External"/><Relationship Id="rId20" Type="http://schemas.openxmlformats.org/officeDocument/2006/relationships/hyperlink" Target="mailto:procuradoria@perdizes.mg.gov.br" TargetMode="External"/><Relationship Id="rId29" Type="http://schemas.openxmlformats.org/officeDocument/2006/relationships/hyperlink" Target="mailto:saude@guanhaes.mg.gov.br" TargetMode="External"/><Relationship Id="rId41" Type="http://schemas.openxmlformats.org/officeDocument/2006/relationships/hyperlink" Target="mailto:presidencia@cnmp.mp.br" TargetMode="External"/><Relationship Id="rId1" Type="http://schemas.openxmlformats.org/officeDocument/2006/relationships/hyperlink" Target="mailto:rodrigo.leite@mdh.gov.br" TargetMode="External"/><Relationship Id="rId6" Type="http://schemas.openxmlformats.org/officeDocument/2006/relationships/hyperlink" Target="mailto:pierre.pimentel@fazenda.mg.gov.br" TargetMode="External"/><Relationship Id="rId11" Type="http://schemas.openxmlformats.org/officeDocument/2006/relationships/hyperlink" Target="mailto:elise.fundarte1@gmail.com/%20smderimuriae@gmail.com" TargetMode="External"/><Relationship Id="rId24" Type="http://schemas.openxmlformats.org/officeDocument/2006/relationships/hyperlink" Target="mailto:angelita@patosdeminas.mg.gov.br" TargetMode="External"/><Relationship Id="rId32" Type="http://schemas.openxmlformats.org/officeDocument/2006/relationships/hyperlink" Target="mailto:inspecaomunicipal@conselheirolafaiete.mg.gov.br" TargetMode="External"/><Relationship Id="rId37" Type="http://schemas.openxmlformats.org/officeDocument/2006/relationships/hyperlink" Target="mailto:bragio.bmmg@mpmg.mp.br%20/%20asplan@bombeiros.mg.gov.br" TargetMode="External"/><Relationship Id="rId40" Type="http://schemas.openxmlformats.org/officeDocument/2006/relationships/hyperlink" Target="mailto:larissa.paranhos@policiacivil.mg.gov.br" TargetMode="External"/><Relationship Id="rId5" Type="http://schemas.openxmlformats.org/officeDocument/2006/relationships/hyperlink" Target="mailto:sei@trf4.jus.br" TargetMode="External"/><Relationship Id="rId15" Type="http://schemas.openxmlformats.org/officeDocument/2006/relationships/hyperlink" Target="mailto:rariucha.braga@contagem.mg.gov.br" TargetMode="External"/><Relationship Id="rId23" Type="http://schemas.openxmlformats.org/officeDocument/2006/relationships/hyperlink" Target="mailto:executivo.cides@gmail.com" TargetMode="External"/><Relationship Id="rId28" Type="http://schemas.openxmlformats.org/officeDocument/2006/relationships/hyperlink" Target="mailto:ae4projetos@pmmg.mg.gov.br" TargetMode="External"/><Relationship Id="rId36" Type="http://schemas.openxmlformats.org/officeDocument/2006/relationships/hyperlink" Target="mailto:marisley.dias@bombeiros.mg.gov.br" TargetMode="External"/><Relationship Id="rId10" Type="http://schemas.openxmlformats.org/officeDocument/2006/relationships/hyperlink" Target="mailto:mmaia@mpes.mp.br" TargetMode="External"/><Relationship Id="rId19" Type="http://schemas.openxmlformats.org/officeDocument/2006/relationships/hyperlink" Target="mailto:fabiolaprocon@gmail.com;%20jsalume@pjf.mg.gov.br;%20schroder@pjf.mg.gov.br" TargetMode="External"/><Relationship Id="rId31" Type="http://schemas.openxmlformats.org/officeDocument/2006/relationships/hyperlink" Target="mailto:procon@curvelo.mg.gov.br" TargetMode="External"/><Relationship Id="rId44" Type="http://schemas.openxmlformats.org/officeDocument/2006/relationships/table" Target="../tables/table1.xml"/><Relationship Id="rId4" Type="http://schemas.openxmlformats.org/officeDocument/2006/relationships/hyperlink" Target="mailto:seg6750mg@caixa.gov.br%20e%20sonia.silva1@caixa.gov.br" TargetMode="External"/><Relationship Id="rId9" Type="http://schemas.openxmlformats.org/officeDocument/2006/relationships/hyperlink" Target="mailto:vereadoradanitopatudo@hotmail.com" TargetMode="External"/><Relationship Id="rId14" Type="http://schemas.openxmlformats.org/officeDocument/2006/relationships/hyperlink" Target="mailto:rnunes.pcmg@mpmg.mp.br" TargetMode="External"/><Relationship Id="rId22" Type="http://schemas.openxmlformats.org/officeDocument/2006/relationships/hyperlink" Target="mailto:saude@saojosedalapa.mg.gov.br" TargetMode="External"/><Relationship Id="rId27" Type="http://schemas.openxmlformats.org/officeDocument/2006/relationships/hyperlink" Target="mailto:uniaodaserrageral@gmail.com" TargetMode="External"/><Relationship Id="rId30" Type="http://schemas.openxmlformats.org/officeDocument/2006/relationships/hyperlink" Target="mailto:proconboaesperanca@gmail.com" TargetMode="External"/><Relationship Id="rId35" Type="http://schemas.openxmlformats.org/officeDocument/2006/relationships/hyperlink" Target="mailto:convenios@ituiutaba.mg.gov.br" TargetMode="External"/><Relationship Id="rId43" Type="http://schemas.openxmlformats.org/officeDocument/2006/relationships/printerSettings" Target="../printerSettings/printerSettings2.bin"/><Relationship Id="rId8" Type="http://schemas.openxmlformats.org/officeDocument/2006/relationships/hyperlink" Target="mailto:gilberto.ramos@contagem.mg.gov.br" TargetMode="External"/><Relationship Id="rId3" Type="http://schemas.openxmlformats.org/officeDocument/2006/relationships/hyperlink" Target="mailto:gabinete.reitor@unimontes.br" TargetMode="External"/><Relationship Id="rId12" Type="http://schemas.openxmlformats.org/officeDocument/2006/relationships/hyperlink" Target="mailto:eliane.hooper@ima.mg.gov.br" TargetMode="External"/><Relationship Id="rId17" Type="http://schemas.openxmlformats.org/officeDocument/2006/relationships/hyperlink" Target="mailto:proconcamarasaofrancisco@gmail.com" TargetMode="External"/><Relationship Id="rId25" Type="http://schemas.openxmlformats.org/officeDocument/2006/relationships/hyperlink" Target="mailto:procon@diamantina.mg.gov.br" TargetMode="External"/><Relationship Id="rId33" Type="http://schemas.openxmlformats.org/officeDocument/2006/relationships/hyperlink" Target="mailto:procon@uba.mg.gov.br" TargetMode="External"/><Relationship Id="rId38" Type="http://schemas.openxmlformats.org/officeDocument/2006/relationships/hyperlink" Target="mailto:samira.houri@caumg.gov.br/%20nicolau.neder@crea-mg.org.br"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78"/>
  <sheetViews>
    <sheetView zoomScale="90" zoomScaleNormal="90" zoomScalePageLayoutView="80" workbookViewId="0">
      <pane xSplit="5" ySplit="2" topLeftCell="Y677" activePane="bottomRight" state="frozen"/>
      <selection pane="topRight" activeCell="E1" sqref="E1"/>
      <selection pane="bottomLeft" activeCell="A3" sqref="A3"/>
      <selection pane="bottomRight" activeCell="D683" sqref="D683"/>
    </sheetView>
  </sheetViews>
  <sheetFormatPr defaultColWidth="8.7109375" defaultRowHeight="11.25" x14ac:dyDescent="0.25"/>
  <cols>
    <col min="1" max="2" width="15.42578125" style="6" customWidth="1"/>
    <col min="3" max="3" width="11.42578125" style="7" customWidth="1"/>
    <col min="4" max="4" width="6.5703125" style="8" customWidth="1"/>
    <col min="5" max="5" width="8.28515625" style="9" customWidth="1"/>
    <col min="6" max="6" width="12.42578125" style="9" customWidth="1"/>
    <col min="7" max="7" width="10.7109375" style="9" customWidth="1"/>
    <col min="8" max="8" width="10.85546875" style="10" customWidth="1"/>
    <col min="9" max="9" width="11" style="7" customWidth="1"/>
    <col min="10" max="10" width="11.42578125" style="7" customWidth="1"/>
    <col min="11" max="11" width="11.140625" style="10" customWidth="1"/>
    <col min="12" max="12" width="10.140625" style="10" customWidth="1"/>
    <col min="13" max="13" width="38.85546875" style="9" customWidth="1"/>
    <col min="14" max="14" width="23" style="9" customWidth="1"/>
    <col min="15" max="15" width="18.7109375" style="9" customWidth="1"/>
    <col min="16" max="16" width="23.7109375" style="9" customWidth="1"/>
    <col min="17" max="17" width="13.140625" style="9" customWidth="1"/>
    <col min="18" max="18" width="14" style="9" customWidth="1"/>
    <col min="19" max="19" width="11.85546875" style="11" customWidth="1"/>
    <col min="20" max="20" width="9.7109375" style="9" customWidth="1"/>
    <col min="21" max="21" width="11.42578125" style="9" customWidth="1"/>
    <col min="22" max="22" width="40.28515625" style="9" customWidth="1"/>
    <col min="23" max="23" width="10.5703125" style="9" customWidth="1"/>
    <col min="24" max="24" width="14.42578125" style="9" customWidth="1"/>
    <col min="25" max="25" width="11.28515625" style="7" customWidth="1"/>
    <col min="26" max="26" width="12.7109375" style="7" customWidth="1"/>
    <col min="27" max="27" width="14.140625" style="9" customWidth="1"/>
    <col min="28" max="28" width="17.85546875" style="9" customWidth="1"/>
    <col min="29" max="29" width="17.140625" style="9" customWidth="1"/>
    <col min="30" max="30" width="16.7109375" style="9" customWidth="1"/>
    <col min="31" max="31" width="16" style="9" customWidth="1"/>
    <col min="32" max="32" width="15.42578125" style="6" customWidth="1"/>
    <col min="33" max="16384" width="8.7109375" style="9"/>
  </cols>
  <sheetData>
    <row r="1" spans="1:256" s="128" customFormat="1" ht="63" customHeight="1" x14ac:dyDescent="0.25">
      <c r="A1" s="12" t="s">
        <v>0</v>
      </c>
      <c r="B1" s="12" t="s">
        <v>1</v>
      </c>
      <c r="C1" s="3" t="s">
        <v>2</v>
      </c>
      <c r="D1" s="255" t="s">
        <v>3</v>
      </c>
      <c r="E1" s="255"/>
      <c r="F1" s="253" t="s">
        <v>4</v>
      </c>
      <c r="G1" s="1" t="s">
        <v>5</v>
      </c>
      <c r="H1" s="253" t="s">
        <v>6</v>
      </c>
      <c r="I1" s="257" t="s">
        <v>7</v>
      </c>
      <c r="J1" s="257"/>
      <c r="K1" s="253" t="s">
        <v>8</v>
      </c>
      <c r="L1" s="253" t="s">
        <v>9</v>
      </c>
      <c r="M1" s="253" t="s">
        <v>10</v>
      </c>
      <c r="N1" s="253" t="s">
        <v>11</v>
      </c>
      <c r="O1" s="253" t="s">
        <v>12</v>
      </c>
      <c r="P1" s="253" t="s">
        <v>13</v>
      </c>
      <c r="Q1" s="253" t="s">
        <v>14</v>
      </c>
      <c r="R1" s="2" t="s">
        <v>15</v>
      </c>
      <c r="S1" s="13" t="s">
        <v>16</v>
      </c>
      <c r="T1" s="13" t="s">
        <v>17</v>
      </c>
      <c r="U1" s="254" t="s">
        <v>18</v>
      </c>
      <c r="V1" s="254" t="s">
        <v>19</v>
      </c>
      <c r="W1" s="254" t="s">
        <v>20</v>
      </c>
      <c r="X1" s="254" t="s">
        <v>21</v>
      </c>
      <c r="Y1" s="3" t="s">
        <v>22</v>
      </c>
      <c r="Z1" s="3" t="s">
        <v>23</v>
      </c>
      <c r="AA1" s="254" t="s">
        <v>24</v>
      </c>
      <c r="AB1" s="256" t="s">
        <v>25</v>
      </c>
      <c r="AC1" s="256"/>
      <c r="AD1" s="256"/>
      <c r="AE1" s="256"/>
      <c r="AF1" s="12" t="s">
        <v>26</v>
      </c>
    </row>
    <row r="2" spans="1:256" s="129" customFormat="1" ht="21.75" customHeight="1" x14ac:dyDescent="0.25">
      <c r="A2" s="161"/>
      <c r="B2" s="161"/>
      <c r="C2" s="162"/>
      <c r="D2" s="163" t="s">
        <v>27</v>
      </c>
      <c r="E2" s="164" t="s">
        <v>28</v>
      </c>
      <c r="F2" s="164"/>
      <c r="G2" s="165"/>
      <c r="H2" s="164"/>
      <c r="I2" s="166" t="s">
        <v>29</v>
      </c>
      <c r="J2" s="166" t="s">
        <v>30</v>
      </c>
      <c r="K2" s="167"/>
      <c r="L2" s="167"/>
      <c r="M2" s="167"/>
      <c r="N2" s="164"/>
      <c r="O2" s="164"/>
      <c r="P2" s="164"/>
      <c r="Q2" s="164"/>
      <c r="R2" s="168"/>
      <c r="S2" s="169"/>
      <c r="T2" s="170"/>
      <c r="U2" s="171"/>
      <c r="V2" s="254"/>
      <c r="W2" s="254"/>
      <c r="X2" s="254"/>
      <c r="Y2" s="3"/>
      <c r="Z2" s="3"/>
      <c r="AA2" s="254"/>
      <c r="AB2" s="254" t="s">
        <v>31</v>
      </c>
      <c r="AC2" s="254" t="s">
        <v>32</v>
      </c>
      <c r="AD2" s="254" t="s">
        <v>33</v>
      </c>
      <c r="AE2" s="254" t="s">
        <v>34</v>
      </c>
      <c r="AF2" s="161"/>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s="5" customFormat="1" ht="256.5" customHeight="1" x14ac:dyDescent="0.25">
      <c r="A3" s="14"/>
      <c r="B3" s="14"/>
      <c r="C3" s="15">
        <v>37392</v>
      </c>
      <c r="D3" s="20" t="s">
        <v>35</v>
      </c>
      <c r="E3" s="21">
        <v>2002</v>
      </c>
      <c r="F3" s="17" t="s">
        <v>36</v>
      </c>
      <c r="G3" s="17" t="s">
        <v>37</v>
      </c>
      <c r="H3" s="17" t="str">
        <f t="shared" ref="H3:H26" ca="1" si="0">IF(J3="","",IF(J3="cancelado","Cancelado",IF(J3="prazo indeterminado","Ativo",IF(TODAY()-J3&gt;0,"Concluído","Ativo"))))</f>
        <v>Ativo</v>
      </c>
      <c r="I3" s="15">
        <v>37392</v>
      </c>
      <c r="J3" s="15" t="s">
        <v>38</v>
      </c>
      <c r="K3" s="17" t="str">
        <f t="shared" ref="K3:K9" si="1">IF(G3="","",IF(G3&lt;&gt;"Repasse","NA",IF(G3="Repasse","Resp. DCON")))</f>
        <v>NA</v>
      </c>
      <c r="L3" s="17" t="s">
        <v>39</v>
      </c>
      <c r="M3" s="17" t="s">
        <v>40</v>
      </c>
      <c r="N3" s="17" t="s">
        <v>41</v>
      </c>
      <c r="O3" s="17" t="s">
        <v>42</v>
      </c>
      <c r="P3" s="17" t="s">
        <v>43</v>
      </c>
      <c r="Q3" s="22" t="s">
        <v>39</v>
      </c>
      <c r="R3" s="22" t="s">
        <v>39</v>
      </c>
      <c r="S3" s="15">
        <v>37392</v>
      </c>
      <c r="T3" s="15" t="s">
        <v>44</v>
      </c>
      <c r="U3" s="22" t="s">
        <v>39</v>
      </c>
      <c r="V3" s="38" t="s">
        <v>39</v>
      </c>
      <c r="W3" s="17" t="s">
        <v>39</v>
      </c>
      <c r="X3" s="17" t="s">
        <v>39</v>
      </c>
      <c r="Y3" s="15" t="s">
        <v>39</v>
      </c>
      <c r="Z3" s="15" t="s">
        <v>39</v>
      </c>
      <c r="AA3" s="17" t="s">
        <v>39</v>
      </c>
      <c r="AB3" s="17" t="s">
        <v>39</v>
      </c>
      <c r="AC3" s="17" t="s">
        <v>39</v>
      </c>
      <c r="AD3" s="17" t="s">
        <v>39</v>
      </c>
      <c r="AE3" s="17" t="s">
        <v>39</v>
      </c>
      <c r="AF3" s="14"/>
    </row>
    <row r="4" spans="1:256" s="129" customFormat="1" ht="171.75" customHeight="1" x14ac:dyDescent="0.25">
      <c r="A4" s="19"/>
      <c r="B4" s="19"/>
      <c r="C4" s="15">
        <v>37370</v>
      </c>
      <c r="D4" s="20">
        <v>11</v>
      </c>
      <c r="E4" s="21">
        <v>2002</v>
      </c>
      <c r="F4" s="17" t="s">
        <v>36</v>
      </c>
      <c r="G4" s="17" t="s">
        <v>37</v>
      </c>
      <c r="H4" s="17" t="str">
        <f t="shared" ca="1" si="0"/>
        <v>Ativo</v>
      </c>
      <c r="I4" s="15">
        <v>37385</v>
      </c>
      <c r="J4" s="15" t="s">
        <v>38</v>
      </c>
      <c r="K4" s="17" t="str">
        <f t="shared" si="1"/>
        <v>NA</v>
      </c>
      <c r="L4" s="17" t="s">
        <v>39</v>
      </c>
      <c r="M4" s="17" t="s">
        <v>45</v>
      </c>
      <c r="N4" s="17" t="s">
        <v>46</v>
      </c>
      <c r="O4" s="17" t="s">
        <v>47</v>
      </c>
      <c r="P4" s="17" t="s">
        <v>48</v>
      </c>
      <c r="Q4" s="22" t="s">
        <v>39</v>
      </c>
      <c r="R4" s="22" t="s">
        <v>39</v>
      </c>
      <c r="S4" s="15">
        <v>37385</v>
      </c>
      <c r="T4" s="15" t="s">
        <v>44</v>
      </c>
      <c r="U4" s="22" t="s">
        <v>39</v>
      </c>
      <c r="V4" s="38" t="s">
        <v>39</v>
      </c>
      <c r="W4" s="17" t="s">
        <v>39</v>
      </c>
      <c r="X4" s="17" t="s">
        <v>39</v>
      </c>
      <c r="Y4" s="15" t="s">
        <v>39</v>
      </c>
      <c r="Z4" s="15" t="s">
        <v>39</v>
      </c>
      <c r="AA4" s="17" t="s">
        <v>49</v>
      </c>
      <c r="AB4" s="17" t="s">
        <v>39</v>
      </c>
      <c r="AC4" s="17" t="s">
        <v>39</v>
      </c>
      <c r="AD4" s="17" t="s">
        <v>39</v>
      </c>
      <c r="AE4" s="17" t="s">
        <v>39</v>
      </c>
      <c r="AF4" s="1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s="129" customFormat="1" ht="111" customHeight="1" x14ac:dyDescent="0.25">
      <c r="A5" s="19"/>
      <c r="B5" s="19"/>
      <c r="C5" s="15">
        <v>37545</v>
      </c>
      <c r="D5" s="20">
        <v>50</v>
      </c>
      <c r="E5" s="21">
        <v>2002</v>
      </c>
      <c r="F5" s="17" t="s">
        <v>36</v>
      </c>
      <c r="G5" s="17" t="s">
        <v>37</v>
      </c>
      <c r="H5" s="17" t="str">
        <f t="shared" ca="1" si="0"/>
        <v>Ativo</v>
      </c>
      <c r="I5" s="15">
        <v>37582</v>
      </c>
      <c r="J5" s="15" t="s">
        <v>38</v>
      </c>
      <c r="K5" s="17" t="str">
        <f t="shared" si="1"/>
        <v>NA</v>
      </c>
      <c r="L5" s="17" t="s">
        <v>39</v>
      </c>
      <c r="M5" s="17" t="s">
        <v>50</v>
      </c>
      <c r="N5" s="17" t="s">
        <v>51</v>
      </c>
      <c r="O5" s="17" t="s">
        <v>52</v>
      </c>
      <c r="P5" s="17" t="s">
        <v>53</v>
      </c>
      <c r="Q5" s="22" t="s">
        <v>39</v>
      </c>
      <c r="R5" s="22" t="s">
        <v>39</v>
      </c>
      <c r="S5" s="15">
        <v>37575</v>
      </c>
      <c r="T5" s="15" t="s">
        <v>44</v>
      </c>
      <c r="U5" s="22" t="s">
        <v>39</v>
      </c>
      <c r="V5" s="38" t="s">
        <v>39</v>
      </c>
      <c r="W5" s="17" t="s">
        <v>39</v>
      </c>
      <c r="X5" s="17" t="s">
        <v>54</v>
      </c>
      <c r="Y5" s="15" t="s">
        <v>39</v>
      </c>
      <c r="Z5" s="15" t="s">
        <v>39</v>
      </c>
      <c r="AA5" s="17" t="s">
        <v>55</v>
      </c>
      <c r="AB5" s="17" t="s">
        <v>39</v>
      </c>
      <c r="AC5" s="17" t="s">
        <v>39</v>
      </c>
      <c r="AD5" s="17" t="s">
        <v>39</v>
      </c>
      <c r="AE5" s="17" t="s">
        <v>39</v>
      </c>
      <c r="AF5" s="1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129" customFormat="1" ht="74.25" customHeight="1" x14ac:dyDescent="0.25">
      <c r="A6" s="19"/>
      <c r="B6" s="19"/>
      <c r="C6" s="15">
        <v>37867</v>
      </c>
      <c r="D6" s="20">
        <v>36</v>
      </c>
      <c r="E6" s="21">
        <v>2003</v>
      </c>
      <c r="F6" s="17" t="s">
        <v>36</v>
      </c>
      <c r="G6" s="17" t="s">
        <v>37</v>
      </c>
      <c r="H6" s="17" t="str">
        <f t="shared" ca="1" si="0"/>
        <v>Ativo</v>
      </c>
      <c r="I6" s="15">
        <v>37867</v>
      </c>
      <c r="J6" s="15" t="s">
        <v>38</v>
      </c>
      <c r="K6" s="17" t="str">
        <f t="shared" si="1"/>
        <v>NA</v>
      </c>
      <c r="L6" s="17" t="s">
        <v>39</v>
      </c>
      <c r="M6" s="17" t="s">
        <v>56</v>
      </c>
      <c r="N6" s="17" t="s">
        <v>57</v>
      </c>
      <c r="O6" s="17" t="s">
        <v>58</v>
      </c>
      <c r="P6" s="17" t="s">
        <v>59</v>
      </c>
      <c r="Q6" s="22" t="s">
        <v>39</v>
      </c>
      <c r="R6" s="22" t="s">
        <v>39</v>
      </c>
      <c r="S6" s="15">
        <v>37910</v>
      </c>
      <c r="T6" s="15" t="s">
        <v>44</v>
      </c>
      <c r="U6" s="22" t="s">
        <v>39</v>
      </c>
      <c r="V6" s="38" t="s">
        <v>39</v>
      </c>
      <c r="W6" s="17" t="s">
        <v>39</v>
      </c>
      <c r="X6" s="17" t="s">
        <v>54</v>
      </c>
      <c r="Y6" s="15">
        <v>37867</v>
      </c>
      <c r="Z6" s="15">
        <v>37867</v>
      </c>
      <c r="AA6" s="17" t="s">
        <v>60</v>
      </c>
      <c r="AB6" s="17" t="s">
        <v>39</v>
      </c>
      <c r="AC6" s="17" t="s">
        <v>39</v>
      </c>
      <c r="AD6" s="17" t="s">
        <v>39</v>
      </c>
      <c r="AE6" s="17" t="s">
        <v>39</v>
      </c>
      <c r="AF6" s="1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129" customFormat="1" ht="96.75" customHeight="1" x14ac:dyDescent="0.25">
      <c r="A7" s="19"/>
      <c r="B7" s="19"/>
      <c r="C7" s="15">
        <v>39770</v>
      </c>
      <c r="D7" s="20">
        <v>55</v>
      </c>
      <c r="E7" s="21">
        <v>2008</v>
      </c>
      <c r="F7" s="17" t="s">
        <v>36</v>
      </c>
      <c r="G7" s="17" t="s">
        <v>37</v>
      </c>
      <c r="H7" s="17" t="str">
        <f t="shared" ca="1" si="0"/>
        <v>Ativo</v>
      </c>
      <c r="I7" s="15">
        <v>39770</v>
      </c>
      <c r="J7" s="15" t="s">
        <v>38</v>
      </c>
      <c r="K7" s="17" t="str">
        <f t="shared" si="1"/>
        <v>NA</v>
      </c>
      <c r="L7" s="17" t="s">
        <v>39</v>
      </c>
      <c r="M7" s="17" t="s">
        <v>61</v>
      </c>
      <c r="N7" s="17" t="s">
        <v>62</v>
      </c>
      <c r="O7" s="17" t="s">
        <v>63</v>
      </c>
      <c r="P7" s="17" t="s">
        <v>64</v>
      </c>
      <c r="Q7" s="22" t="s">
        <v>39</v>
      </c>
      <c r="R7" s="22" t="s">
        <v>39</v>
      </c>
      <c r="S7" s="15">
        <v>39777</v>
      </c>
      <c r="T7" s="15" t="s">
        <v>65</v>
      </c>
      <c r="U7" s="22" t="s">
        <v>39</v>
      </c>
      <c r="V7" s="38" t="s">
        <v>39</v>
      </c>
      <c r="W7" s="17" t="s">
        <v>39</v>
      </c>
      <c r="X7" s="17" t="s">
        <v>54</v>
      </c>
      <c r="Y7" s="15">
        <v>39777</v>
      </c>
      <c r="Z7" s="15">
        <v>39777</v>
      </c>
      <c r="AA7" s="17" t="s">
        <v>66</v>
      </c>
      <c r="AB7" s="17" t="s">
        <v>39</v>
      </c>
      <c r="AC7" s="17" t="s">
        <v>39</v>
      </c>
      <c r="AD7" s="17" t="s">
        <v>39</v>
      </c>
      <c r="AE7" s="17" t="s">
        <v>39</v>
      </c>
      <c r="AF7" s="1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s="4" customFormat="1" ht="260.25" customHeight="1" x14ac:dyDescent="0.25">
      <c r="A8" s="16"/>
      <c r="B8" s="16"/>
      <c r="C8" s="15">
        <v>39848</v>
      </c>
      <c r="D8" s="20">
        <v>8</v>
      </c>
      <c r="E8" s="21">
        <v>2009</v>
      </c>
      <c r="F8" s="17" t="s">
        <v>36</v>
      </c>
      <c r="G8" s="17" t="s">
        <v>37</v>
      </c>
      <c r="H8" s="17" t="str">
        <f t="shared" ca="1" si="0"/>
        <v>Ativo</v>
      </c>
      <c r="I8" s="15">
        <v>39848</v>
      </c>
      <c r="J8" s="15" t="s">
        <v>67</v>
      </c>
      <c r="K8" s="17" t="str">
        <f t="shared" si="1"/>
        <v>NA</v>
      </c>
      <c r="L8" s="17" t="s">
        <v>39</v>
      </c>
      <c r="M8" s="17" t="s">
        <v>68</v>
      </c>
      <c r="N8" s="17" t="s">
        <v>69</v>
      </c>
      <c r="O8" s="17" t="s">
        <v>70</v>
      </c>
      <c r="P8" s="17" t="s">
        <v>71</v>
      </c>
      <c r="Q8" s="22" t="s">
        <v>39</v>
      </c>
      <c r="R8" s="22" t="s">
        <v>39</v>
      </c>
      <c r="S8" s="15">
        <v>39848</v>
      </c>
      <c r="T8" s="15" t="s">
        <v>65</v>
      </c>
      <c r="U8" s="38"/>
      <c r="V8" s="17" t="s">
        <v>39</v>
      </c>
      <c r="W8" s="17" t="s">
        <v>39</v>
      </c>
      <c r="X8" s="17" t="s">
        <v>72</v>
      </c>
      <c r="Y8" s="15">
        <v>39916</v>
      </c>
      <c r="Z8" s="15">
        <v>39945</v>
      </c>
      <c r="AA8" s="17" t="s">
        <v>73</v>
      </c>
      <c r="AB8" s="17"/>
      <c r="AC8" s="38"/>
      <c r="AD8" s="38"/>
      <c r="AE8" s="17"/>
      <c r="AF8" s="16"/>
    </row>
    <row r="9" spans="1:256" s="129" customFormat="1" ht="143.25" customHeight="1" x14ac:dyDescent="0.25">
      <c r="A9" s="19"/>
      <c r="B9" s="19"/>
      <c r="C9" s="23">
        <v>39890</v>
      </c>
      <c r="D9" s="24">
        <v>19</v>
      </c>
      <c r="E9" s="25">
        <v>2009</v>
      </c>
      <c r="F9" s="26" t="s">
        <v>36</v>
      </c>
      <c r="G9" s="27" t="s">
        <v>37</v>
      </c>
      <c r="H9" s="17" t="str">
        <f t="shared" ca="1" si="0"/>
        <v>Ativo</v>
      </c>
      <c r="I9" s="23">
        <v>39890</v>
      </c>
      <c r="J9" s="23" t="s">
        <v>38</v>
      </c>
      <c r="K9" s="17" t="str">
        <f t="shared" si="1"/>
        <v>NA</v>
      </c>
      <c r="L9" s="27" t="s">
        <v>39</v>
      </c>
      <c r="M9" s="27" t="s">
        <v>74</v>
      </c>
      <c r="N9" s="27" t="s">
        <v>75</v>
      </c>
      <c r="O9" s="28" t="s">
        <v>76</v>
      </c>
      <c r="P9" s="27" t="s">
        <v>77</v>
      </c>
      <c r="Q9" s="29" t="s">
        <v>39</v>
      </c>
      <c r="R9" s="29" t="s">
        <v>39</v>
      </c>
      <c r="S9" s="23">
        <v>39905</v>
      </c>
      <c r="T9" s="23" t="s">
        <v>65</v>
      </c>
      <c r="U9" s="30" t="s">
        <v>39</v>
      </c>
      <c r="V9" s="30" t="s">
        <v>39</v>
      </c>
      <c r="W9" s="27" t="s">
        <v>39</v>
      </c>
      <c r="X9" s="27" t="s">
        <v>72</v>
      </c>
      <c r="Y9" s="23">
        <v>39892</v>
      </c>
      <c r="Z9" s="23">
        <v>39987</v>
      </c>
      <c r="AA9" s="27" t="s">
        <v>78</v>
      </c>
      <c r="AB9" s="27" t="s">
        <v>39</v>
      </c>
      <c r="AC9" s="27" t="s">
        <v>39</v>
      </c>
      <c r="AD9" s="27" t="s">
        <v>39</v>
      </c>
      <c r="AE9" s="27" t="s">
        <v>39</v>
      </c>
      <c r="AF9" s="19"/>
      <c r="AG9" s="6"/>
    </row>
    <row r="10" spans="1:256" s="129" customFormat="1" ht="145.5" customHeight="1" x14ac:dyDescent="0.25">
      <c r="A10" s="19"/>
      <c r="B10" s="19"/>
      <c r="C10" s="31">
        <v>40060</v>
      </c>
      <c r="D10" s="32">
        <v>88</v>
      </c>
      <c r="E10" s="33">
        <v>2009</v>
      </c>
      <c r="F10" s="26" t="s">
        <v>36</v>
      </c>
      <c r="G10" s="26" t="s">
        <v>37</v>
      </c>
      <c r="H10" s="17" t="str">
        <f t="shared" ca="1" si="0"/>
        <v>Ativo</v>
      </c>
      <c r="I10" s="31">
        <v>40060</v>
      </c>
      <c r="J10" s="31" t="s">
        <v>67</v>
      </c>
      <c r="K10" s="17" t="str">
        <f>IF(G10="","",IF(G10&lt;&gt;"Repasse","NA",IF(G10="Repasse","Resp. DCON")))</f>
        <v>NA</v>
      </c>
      <c r="L10" s="26" t="s">
        <v>39</v>
      </c>
      <c r="M10" s="26" t="s">
        <v>79</v>
      </c>
      <c r="N10" s="26" t="s">
        <v>80</v>
      </c>
      <c r="O10" s="26" t="s">
        <v>81</v>
      </c>
      <c r="P10" s="26" t="s">
        <v>82</v>
      </c>
      <c r="Q10" s="34" t="s">
        <v>39</v>
      </c>
      <c r="R10" s="34" t="s">
        <v>39</v>
      </c>
      <c r="S10" s="31">
        <v>40080</v>
      </c>
      <c r="T10" s="14" t="s">
        <v>65</v>
      </c>
      <c r="U10" s="26"/>
      <c r="V10" s="26" t="s">
        <v>39</v>
      </c>
      <c r="W10" s="26" t="s">
        <v>39</v>
      </c>
      <c r="X10" s="26" t="s">
        <v>72</v>
      </c>
      <c r="Y10" s="31" t="s">
        <v>39</v>
      </c>
      <c r="Z10" s="31" t="s">
        <v>83</v>
      </c>
      <c r="AA10" s="26" t="s">
        <v>84</v>
      </c>
      <c r="AB10" s="41" t="s">
        <v>39</v>
      </c>
      <c r="AC10" s="26" t="s">
        <v>39</v>
      </c>
      <c r="AD10" s="26" t="s">
        <v>39</v>
      </c>
      <c r="AE10" s="26" t="s">
        <v>39</v>
      </c>
      <c r="AF10" s="1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s="129" customFormat="1" ht="400.5" customHeight="1" x14ac:dyDescent="0.25">
      <c r="A11" s="19"/>
      <c r="B11" s="19"/>
      <c r="C11" s="23">
        <v>40137</v>
      </c>
      <c r="D11" s="20" t="s">
        <v>35</v>
      </c>
      <c r="E11" s="25">
        <v>2009</v>
      </c>
      <c r="F11" s="26" t="s">
        <v>36</v>
      </c>
      <c r="G11" s="17" t="s">
        <v>37</v>
      </c>
      <c r="H11" s="17" t="str">
        <f t="shared" ca="1" si="0"/>
        <v>Ativo</v>
      </c>
      <c r="I11" s="23">
        <v>40150</v>
      </c>
      <c r="J11" s="23" t="s">
        <v>38</v>
      </c>
      <c r="K11" s="35" t="str">
        <f>IF(G11="","",IF(G11&lt;&gt;"Repasse","NA",IF(G11="Repasse","Resp. DCON")))</f>
        <v>NA</v>
      </c>
      <c r="L11" s="35" t="s">
        <v>39</v>
      </c>
      <c r="M11" s="27" t="s">
        <v>85</v>
      </c>
      <c r="N11" s="27" t="s">
        <v>86</v>
      </c>
      <c r="O11" s="27" t="s">
        <v>87</v>
      </c>
      <c r="P11" s="17" t="s">
        <v>88</v>
      </c>
      <c r="Q11" s="29" t="s">
        <v>39</v>
      </c>
      <c r="R11" s="29" t="s">
        <v>39</v>
      </c>
      <c r="S11" s="23">
        <v>40150</v>
      </c>
      <c r="T11" s="23" t="s">
        <v>65</v>
      </c>
      <c r="U11" s="30" t="s">
        <v>39</v>
      </c>
      <c r="V11" s="30" t="s">
        <v>39</v>
      </c>
      <c r="W11" s="27" t="s">
        <v>39</v>
      </c>
      <c r="X11" s="27" t="s">
        <v>39</v>
      </c>
      <c r="Y11" s="23" t="s">
        <v>39</v>
      </c>
      <c r="Z11" s="23" t="s">
        <v>39</v>
      </c>
      <c r="AA11" s="27" t="s">
        <v>89</v>
      </c>
      <c r="AB11" s="27" t="s">
        <v>39</v>
      </c>
      <c r="AC11" s="27" t="s">
        <v>39</v>
      </c>
      <c r="AD11" s="17" t="s">
        <v>39</v>
      </c>
      <c r="AE11" s="17" t="s">
        <v>39</v>
      </c>
      <c r="AF11" s="1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s="129" customFormat="1" ht="114.75" customHeight="1" x14ac:dyDescent="0.25">
      <c r="A12" s="19"/>
      <c r="B12" s="19"/>
      <c r="C12" s="31">
        <v>40164</v>
      </c>
      <c r="D12" s="32">
        <v>111</v>
      </c>
      <c r="E12" s="33">
        <v>2009</v>
      </c>
      <c r="F12" s="26" t="s">
        <v>36</v>
      </c>
      <c r="G12" s="26" t="s">
        <v>90</v>
      </c>
      <c r="H12" s="17" t="str">
        <f t="shared" ca="1" si="0"/>
        <v>Ativo</v>
      </c>
      <c r="I12" s="31">
        <v>40164</v>
      </c>
      <c r="J12" s="31" t="s">
        <v>38</v>
      </c>
      <c r="K12" s="26" t="str">
        <f>IF(G12="","",IF(G12&lt;&gt;"Repasse","NA",IF(G12="Repasse","Resp. DCON")))</f>
        <v>NA</v>
      </c>
      <c r="L12" s="26" t="s">
        <v>39</v>
      </c>
      <c r="M12" s="26" t="s">
        <v>91</v>
      </c>
      <c r="N12" s="26" t="s">
        <v>92</v>
      </c>
      <c r="O12" s="26" t="s">
        <v>93</v>
      </c>
      <c r="P12" s="26" t="s">
        <v>94</v>
      </c>
      <c r="Q12" s="34" t="s">
        <v>39</v>
      </c>
      <c r="R12" s="34" t="s">
        <v>39</v>
      </c>
      <c r="S12" s="31">
        <v>40165</v>
      </c>
      <c r="T12" s="31" t="s">
        <v>65</v>
      </c>
      <c r="U12" s="26"/>
      <c r="V12" s="41" t="s">
        <v>39</v>
      </c>
      <c r="W12" s="26" t="s">
        <v>39</v>
      </c>
      <c r="X12" s="26" t="s">
        <v>95</v>
      </c>
      <c r="Y12" s="31">
        <v>40165</v>
      </c>
      <c r="Z12" s="31">
        <v>40165</v>
      </c>
      <c r="AA12" s="26" t="s">
        <v>96</v>
      </c>
      <c r="AB12" s="26" t="s">
        <v>39</v>
      </c>
      <c r="AC12" s="26" t="s">
        <v>39</v>
      </c>
      <c r="AD12" s="26" t="s">
        <v>39</v>
      </c>
      <c r="AE12" s="26" t="s">
        <v>39</v>
      </c>
      <c r="AF12" s="1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s="129" customFormat="1" ht="114.75" customHeight="1" x14ac:dyDescent="0.25">
      <c r="A13" s="19"/>
      <c r="B13" s="19"/>
      <c r="C13" s="23">
        <v>40114</v>
      </c>
      <c r="D13" s="24">
        <v>116</v>
      </c>
      <c r="E13" s="25">
        <v>2009</v>
      </c>
      <c r="F13" s="26" t="s">
        <v>36</v>
      </c>
      <c r="G13" s="17" t="s">
        <v>37</v>
      </c>
      <c r="H13" s="17" t="str">
        <f t="shared" ca="1" si="0"/>
        <v>Ativo</v>
      </c>
      <c r="I13" s="23">
        <v>40114</v>
      </c>
      <c r="J13" s="31" t="s">
        <v>38</v>
      </c>
      <c r="K13" s="35" t="str">
        <f>IF(G13="","",IF(G13&lt;&gt;"Repasse","NA",IF(G13="Repasse","Resp. DCON")))</f>
        <v>NA</v>
      </c>
      <c r="L13" s="35" t="s">
        <v>39</v>
      </c>
      <c r="M13" s="27" t="s">
        <v>97</v>
      </c>
      <c r="N13" s="27" t="s">
        <v>98</v>
      </c>
      <c r="O13" s="27" t="s">
        <v>99</v>
      </c>
      <c r="P13" s="17" t="s">
        <v>100</v>
      </c>
      <c r="Q13" s="29" t="s">
        <v>39</v>
      </c>
      <c r="R13" s="29" t="s">
        <v>39</v>
      </c>
      <c r="S13" s="23">
        <v>40166</v>
      </c>
      <c r="T13" s="23" t="s">
        <v>65</v>
      </c>
      <c r="U13" s="30" t="s">
        <v>39</v>
      </c>
      <c r="V13" s="27" t="s">
        <v>39</v>
      </c>
      <c r="W13" s="27" t="s">
        <v>39</v>
      </c>
      <c r="X13" s="30" t="s">
        <v>95</v>
      </c>
      <c r="Y13" s="23" t="s">
        <v>39</v>
      </c>
      <c r="Z13" s="23">
        <v>40164</v>
      </c>
      <c r="AA13" s="27" t="s">
        <v>101</v>
      </c>
      <c r="AB13" s="27" t="s">
        <v>39</v>
      </c>
      <c r="AC13" s="17" t="s">
        <v>39</v>
      </c>
      <c r="AD13" s="17" t="s">
        <v>39</v>
      </c>
      <c r="AE13" s="26" t="s">
        <v>39</v>
      </c>
      <c r="AF13" s="1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s="129" customFormat="1" ht="117" customHeight="1" x14ac:dyDescent="0.25">
      <c r="A14" s="19"/>
      <c r="B14" s="19"/>
      <c r="C14" s="15">
        <v>40234</v>
      </c>
      <c r="D14" s="32">
        <v>17</v>
      </c>
      <c r="E14" s="33">
        <v>2010</v>
      </c>
      <c r="F14" s="17" t="s">
        <v>36</v>
      </c>
      <c r="G14" s="17" t="s">
        <v>37</v>
      </c>
      <c r="H14" s="17" t="str">
        <f t="shared" ca="1" si="0"/>
        <v>Ativo</v>
      </c>
      <c r="I14" s="15">
        <v>40234</v>
      </c>
      <c r="J14" s="15" t="s">
        <v>38</v>
      </c>
      <c r="K14" s="26" t="str">
        <f>IF(G14="","",IF(G14&lt;&gt;"Repasse","NA",IF(G14="Repasse","Resp. DCON")))</f>
        <v>NA</v>
      </c>
      <c r="L14" s="26" t="s">
        <v>39</v>
      </c>
      <c r="M14" s="17" t="s">
        <v>102</v>
      </c>
      <c r="N14" s="17" t="s">
        <v>103</v>
      </c>
      <c r="O14" s="17" t="s">
        <v>104</v>
      </c>
      <c r="P14" s="17" t="s">
        <v>105</v>
      </c>
      <c r="Q14" s="22" t="s">
        <v>39</v>
      </c>
      <c r="R14" s="22" t="s">
        <v>39</v>
      </c>
      <c r="S14" s="15">
        <v>40262</v>
      </c>
      <c r="T14" s="15" t="s">
        <v>65</v>
      </c>
      <c r="U14" s="26"/>
      <c r="V14" s="41" t="s">
        <v>39</v>
      </c>
      <c r="W14" s="26" t="s">
        <v>39</v>
      </c>
      <c r="X14" s="26" t="s">
        <v>106</v>
      </c>
      <c r="Y14" s="31">
        <v>40231</v>
      </c>
      <c r="Z14" s="31">
        <v>40232</v>
      </c>
      <c r="AA14" s="26" t="s">
        <v>39</v>
      </c>
      <c r="AB14" s="26" t="s">
        <v>39</v>
      </c>
      <c r="AC14" s="26" t="s">
        <v>39</v>
      </c>
      <c r="AD14" s="41" t="s">
        <v>39</v>
      </c>
      <c r="AE14" s="41" t="s">
        <v>39</v>
      </c>
      <c r="AF14" s="19"/>
      <c r="AG14" s="5"/>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130" customFormat="1" ht="333" customHeight="1" x14ac:dyDescent="0.25">
      <c r="A15" s="16" t="s">
        <v>107</v>
      </c>
      <c r="B15" s="16"/>
      <c r="C15" s="15">
        <v>40305</v>
      </c>
      <c r="D15" s="20">
        <v>43</v>
      </c>
      <c r="E15" s="21">
        <v>2010</v>
      </c>
      <c r="F15" s="17" t="s">
        <v>36</v>
      </c>
      <c r="G15" s="17" t="s">
        <v>37</v>
      </c>
      <c r="H15" s="17" t="str">
        <f t="shared" ca="1" si="0"/>
        <v>Ativo</v>
      </c>
      <c r="I15" s="15">
        <v>40336</v>
      </c>
      <c r="J15" s="15" t="s">
        <v>108</v>
      </c>
      <c r="K15" s="17" t="str">
        <f t="shared" ref="K15:K23" si="2">IF(G15="","",IF(G15&lt;&gt;"Repasse","NA",IF(G15="Repasse","Resp. DCON")))</f>
        <v>NA</v>
      </c>
      <c r="L15" s="17" t="s">
        <v>39</v>
      </c>
      <c r="M15" s="17" t="s">
        <v>109</v>
      </c>
      <c r="N15" s="17" t="s">
        <v>110</v>
      </c>
      <c r="O15" s="17" t="s">
        <v>111</v>
      </c>
      <c r="P15" s="17" t="s">
        <v>112</v>
      </c>
      <c r="Q15" s="22" t="s">
        <v>39</v>
      </c>
      <c r="R15" s="22" t="s">
        <v>39</v>
      </c>
      <c r="S15" s="15">
        <v>40320</v>
      </c>
      <c r="T15" s="15" t="s">
        <v>65</v>
      </c>
      <c r="U15" s="22" t="s">
        <v>39</v>
      </c>
      <c r="V15" s="38" t="s">
        <v>39</v>
      </c>
      <c r="W15" s="17" t="s">
        <v>39</v>
      </c>
      <c r="X15" s="17" t="s">
        <v>95</v>
      </c>
      <c r="Y15" s="15">
        <v>40305</v>
      </c>
      <c r="Z15" s="15">
        <v>40340</v>
      </c>
      <c r="AA15" s="17" t="s">
        <v>113</v>
      </c>
      <c r="AB15" s="17" t="s">
        <v>39</v>
      </c>
      <c r="AC15" s="17" t="s">
        <v>39</v>
      </c>
      <c r="AD15" s="17" t="s">
        <v>39</v>
      </c>
      <c r="AE15" s="17" t="s">
        <v>39</v>
      </c>
      <c r="AF15" s="16"/>
    </row>
    <row r="16" spans="1:256" s="131" customFormat="1" ht="102" customHeight="1" x14ac:dyDescent="0.25">
      <c r="A16" s="14"/>
      <c r="B16" s="14"/>
      <c r="C16" s="15">
        <v>40339</v>
      </c>
      <c r="D16" s="20">
        <v>59</v>
      </c>
      <c r="E16" s="21">
        <v>2010</v>
      </c>
      <c r="F16" s="26" t="s">
        <v>36</v>
      </c>
      <c r="G16" s="17" t="s">
        <v>37</v>
      </c>
      <c r="H16" s="17" t="str">
        <f t="shared" ca="1" si="0"/>
        <v>Ativo</v>
      </c>
      <c r="I16" s="15">
        <v>40339</v>
      </c>
      <c r="J16" s="15" t="s">
        <v>67</v>
      </c>
      <c r="K16" s="17" t="str">
        <f t="shared" si="2"/>
        <v>NA</v>
      </c>
      <c r="L16" s="17" t="s">
        <v>39</v>
      </c>
      <c r="M16" s="17" t="s">
        <v>114</v>
      </c>
      <c r="N16" s="17" t="s">
        <v>115</v>
      </c>
      <c r="O16" s="17" t="s">
        <v>116</v>
      </c>
      <c r="P16" s="17" t="s">
        <v>117</v>
      </c>
      <c r="Q16" s="22" t="s">
        <v>39</v>
      </c>
      <c r="R16" s="22" t="s">
        <v>39</v>
      </c>
      <c r="S16" s="15">
        <v>40353</v>
      </c>
      <c r="T16" s="15" t="s">
        <v>65</v>
      </c>
      <c r="U16" s="22" t="s">
        <v>39</v>
      </c>
      <c r="V16" s="38" t="s">
        <v>39</v>
      </c>
      <c r="W16" s="17" t="s">
        <v>39</v>
      </c>
      <c r="X16" s="17" t="s">
        <v>118</v>
      </c>
      <c r="Y16" s="15">
        <v>40339</v>
      </c>
      <c r="Z16" s="15">
        <v>40339</v>
      </c>
      <c r="AA16" s="17" t="s">
        <v>119</v>
      </c>
      <c r="AB16" s="17" t="s">
        <v>39</v>
      </c>
      <c r="AC16" s="17" t="s">
        <v>39</v>
      </c>
      <c r="AD16" s="17" t="s">
        <v>39</v>
      </c>
      <c r="AE16" s="17" t="s">
        <v>39</v>
      </c>
      <c r="AF16" s="14"/>
    </row>
    <row r="17" spans="1:256" s="129" customFormat="1" ht="166.5" customHeight="1" x14ac:dyDescent="0.25">
      <c r="A17" s="19"/>
      <c r="B17" s="19"/>
      <c r="C17" s="36">
        <v>40863</v>
      </c>
      <c r="D17" s="20" t="s">
        <v>35</v>
      </c>
      <c r="E17" s="103">
        <v>11</v>
      </c>
      <c r="F17" s="37" t="s">
        <v>36</v>
      </c>
      <c r="G17" s="37" t="s">
        <v>37</v>
      </c>
      <c r="H17" s="17" t="str">
        <f t="shared" ca="1" si="0"/>
        <v>Ativo</v>
      </c>
      <c r="I17" s="36">
        <v>40863</v>
      </c>
      <c r="J17" s="36" t="s">
        <v>38</v>
      </c>
      <c r="K17" s="37" t="str">
        <f>IF(G17="","",IF(G17&lt;&gt;"Repasse","NA",IF(G17="Repasse","Responsabilidade Diretoria de Contabilidade")))</f>
        <v>NA</v>
      </c>
      <c r="L17" s="37" t="s">
        <v>39</v>
      </c>
      <c r="M17" s="27" t="s">
        <v>120</v>
      </c>
      <c r="N17" s="37" t="s">
        <v>121</v>
      </c>
      <c r="O17" s="27" t="s">
        <v>39</v>
      </c>
      <c r="P17" s="37" t="s">
        <v>39</v>
      </c>
      <c r="Q17" s="101" t="s">
        <v>39</v>
      </c>
      <c r="R17" s="101" t="s">
        <v>39</v>
      </c>
      <c r="S17" s="36">
        <v>42928</v>
      </c>
      <c r="T17" s="36" t="s">
        <v>44</v>
      </c>
      <c r="U17" s="109" t="s">
        <v>39</v>
      </c>
      <c r="V17" s="102" t="s">
        <v>39</v>
      </c>
      <c r="W17" s="27" t="s">
        <v>39</v>
      </c>
      <c r="X17" s="37" t="s">
        <v>39</v>
      </c>
      <c r="Y17" s="36" t="s">
        <v>39</v>
      </c>
      <c r="Z17" s="36" t="s">
        <v>39</v>
      </c>
      <c r="AA17" s="37" t="s">
        <v>122</v>
      </c>
      <c r="AB17" s="37" t="s">
        <v>39</v>
      </c>
      <c r="AC17" s="37" t="s">
        <v>39</v>
      </c>
      <c r="AD17" s="37" t="s">
        <v>39</v>
      </c>
      <c r="AE17" s="37" t="s">
        <v>39</v>
      </c>
      <c r="AF17" s="1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s="4" customFormat="1" ht="197.25" customHeight="1" x14ac:dyDescent="0.25">
      <c r="A18" s="16" t="s">
        <v>123</v>
      </c>
      <c r="B18" s="16"/>
      <c r="C18" s="15">
        <v>40626</v>
      </c>
      <c r="D18" s="20">
        <v>11</v>
      </c>
      <c r="E18" s="21">
        <v>2011</v>
      </c>
      <c r="F18" s="17" t="s">
        <v>36</v>
      </c>
      <c r="G18" s="17" t="s">
        <v>37</v>
      </c>
      <c r="H18" s="17" t="str">
        <f t="shared" ca="1" si="0"/>
        <v>Concluído</v>
      </c>
      <c r="I18" s="15">
        <v>40626</v>
      </c>
      <c r="J18" s="15">
        <v>44280</v>
      </c>
      <c r="K18" s="17" t="str">
        <f t="shared" si="2"/>
        <v>NA</v>
      </c>
      <c r="L18" s="17" t="s">
        <v>39</v>
      </c>
      <c r="M18" s="17" t="s">
        <v>124</v>
      </c>
      <c r="N18" s="17" t="s">
        <v>125</v>
      </c>
      <c r="O18" s="17" t="s">
        <v>126</v>
      </c>
      <c r="P18" s="17" t="s">
        <v>127</v>
      </c>
      <c r="Q18" s="22" t="s">
        <v>39</v>
      </c>
      <c r="R18" s="22" t="s">
        <v>39</v>
      </c>
      <c r="S18" s="15">
        <v>40558</v>
      </c>
      <c r="T18" s="15" t="s">
        <v>65</v>
      </c>
      <c r="U18" s="22" t="s">
        <v>39</v>
      </c>
      <c r="V18" s="38" t="s">
        <v>39</v>
      </c>
      <c r="W18" s="17" t="s">
        <v>39</v>
      </c>
      <c r="X18" s="17" t="s">
        <v>95</v>
      </c>
      <c r="Y18" s="15">
        <v>40501</v>
      </c>
      <c r="Z18" s="15">
        <v>40534</v>
      </c>
      <c r="AA18" s="17" t="s">
        <v>128</v>
      </c>
      <c r="AB18" s="17" t="s">
        <v>39</v>
      </c>
      <c r="AC18" s="17" t="s">
        <v>39</v>
      </c>
      <c r="AD18" s="17" t="s">
        <v>39</v>
      </c>
      <c r="AE18" s="17" t="s">
        <v>39</v>
      </c>
      <c r="AF18" s="16"/>
    </row>
    <row r="19" spans="1:256" s="129" customFormat="1" ht="150" customHeight="1" x14ac:dyDescent="0.25">
      <c r="A19" s="19"/>
      <c r="B19" s="19"/>
      <c r="C19" s="23">
        <v>40815</v>
      </c>
      <c r="D19" s="24">
        <v>28</v>
      </c>
      <c r="E19" s="25">
        <v>2011</v>
      </c>
      <c r="F19" s="27" t="s">
        <v>36</v>
      </c>
      <c r="G19" s="17" t="s">
        <v>37</v>
      </c>
      <c r="H19" s="17" t="str">
        <f t="shared" ca="1" si="0"/>
        <v>Ativo</v>
      </c>
      <c r="I19" s="23">
        <v>40815</v>
      </c>
      <c r="J19" s="23" t="s">
        <v>38</v>
      </c>
      <c r="K19" s="27" t="str">
        <f t="shared" si="2"/>
        <v>NA</v>
      </c>
      <c r="L19" s="27" t="s">
        <v>39</v>
      </c>
      <c r="M19" s="27" t="s">
        <v>129</v>
      </c>
      <c r="N19" s="27" t="s">
        <v>130</v>
      </c>
      <c r="O19" s="27" t="s">
        <v>131</v>
      </c>
      <c r="P19" s="17" t="s">
        <v>132</v>
      </c>
      <c r="Q19" s="29" t="s">
        <v>39</v>
      </c>
      <c r="R19" s="29" t="s">
        <v>39</v>
      </c>
      <c r="S19" s="23">
        <v>40831</v>
      </c>
      <c r="T19" s="23" t="s">
        <v>65</v>
      </c>
      <c r="U19" s="29" t="s">
        <v>39</v>
      </c>
      <c r="V19" s="30" t="s">
        <v>39</v>
      </c>
      <c r="W19" s="27" t="s">
        <v>39</v>
      </c>
      <c r="X19" s="27" t="s">
        <v>133</v>
      </c>
      <c r="Y19" s="23" t="s">
        <v>39</v>
      </c>
      <c r="Z19" s="23" t="s">
        <v>39</v>
      </c>
      <c r="AA19" s="27" t="s">
        <v>39</v>
      </c>
      <c r="AB19" s="27" t="s">
        <v>39</v>
      </c>
      <c r="AC19" s="27" t="s">
        <v>39</v>
      </c>
      <c r="AD19" s="17" t="s">
        <v>39</v>
      </c>
      <c r="AE19" s="17" t="s">
        <v>39</v>
      </c>
      <c r="AF19" s="1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s="130" customFormat="1" ht="87.75" customHeight="1" x14ac:dyDescent="0.25">
      <c r="A20" s="16"/>
      <c r="B20" s="16"/>
      <c r="C20" s="15">
        <v>40775</v>
      </c>
      <c r="D20" s="20">
        <v>31</v>
      </c>
      <c r="E20" s="21">
        <v>2011</v>
      </c>
      <c r="F20" s="17" t="s">
        <v>36</v>
      </c>
      <c r="G20" s="17" t="s">
        <v>37</v>
      </c>
      <c r="H20" s="17" t="str">
        <f t="shared" ca="1" si="0"/>
        <v>Concluído</v>
      </c>
      <c r="I20" s="15">
        <v>40785</v>
      </c>
      <c r="J20" s="15">
        <v>44438</v>
      </c>
      <c r="K20" s="17" t="str">
        <f t="shared" si="2"/>
        <v>NA</v>
      </c>
      <c r="L20" s="17" t="s">
        <v>39</v>
      </c>
      <c r="M20" s="17" t="s">
        <v>134</v>
      </c>
      <c r="N20" s="17" t="s">
        <v>135</v>
      </c>
      <c r="O20" s="17" t="s">
        <v>136</v>
      </c>
      <c r="P20" s="17" t="s">
        <v>137</v>
      </c>
      <c r="Q20" s="22" t="s">
        <v>39</v>
      </c>
      <c r="R20" s="22" t="s">
        <v>39</v>
      </c>
      <c r="S20" s="15">
        <v>40801</v>
      </c>
      <c r="T20" s="15" t="s">
        <v>65</v>
      </c>
      <c r="U20" s="22" t="s">
        <v>39</v>
      </c>
      <c r="V20" s="38" t="s">
        <v>39</v>
      </c>
      <c r="W20" s="17" t="s">
        <v>39</v>
      </c>
      <c r="X20" s="17" t="s">
        <v>138</v>
      </c>
      <c r="Y20" s="15">
        <v>40785</v>
      </c>
      <c r="Z20" s="15">
        <v>40835</v>
      </c>
      <c r="AA20" s="17" t="s">
        <v>139</v>
      </c>
      <c r="AB20" s="17" t="s">
        <v>39</v>
      </c>
      <c r="AC20" s="17" t="s">
        <v>39</v>
      </c>
      <c r="AD20" s="17" t="s">
        <v>39</v>
      </c>
      <c r="AE20" s="17" t="s">
        <v>39</v>
      </c>
      <c r="AF20" s="16"/>
    </row>
    <row r="21" spans="1:256" s="5" customFormat="1" ht="159" customHeight="1" x14ac:dyDescent="0.25">
      <c r="A21" s="14"/>
      <c r="B21" s="14"/>
      <c r="C21" s="15">
        <v>40725</v>
      </c>
      <c r="D21" s="20">
        <v>33</v>
      </c>
      <c r="E21" s="21">
        <v>2011</v>
      </c>
      <c r="F21" s="17" t="s">
        <v>36</v>
      </c>
      <c r="G21" s="17" t="s">
        <v>37</v>
      </c>
      <c r="H21" s="17" t="str">
        <f t="shared" ca="1" si="0"/>
        <v>Concluído</v>
      </c>
      <c r="I21" s="15">
        <v>40725</v>
      </c>
      <c r="J21" s="15">
        <v>44378</v>
      </c>
      <c r="K21" s="17" t="str">
        <f t="shared" si="2"/>
        <v>NA</v>
      </c>
      <c r="L21" s="17" t="s">
        <v>39</v>
      </c>
      <c r="M21" s="17" t="s">
        <v>140</v>
      </c>
      <c r="N21" s="17" t="s">
        <v>141</v>
      </c>
      <c r="O21" s="17" t="s">
        <v>142</v>
      </c>
      <c r="P21" s="17" t="s">
        <v>143</v>
      </c>
      <c r="Q21" s="22" t="s">
        <v>39</v>
      </c>
      <c r="R21" s="22" t="s">
        <v>39</v>
      </c>
      <c r="S21" s="15">
        <v>40800</v>
      </c>
      <c r="T21" s="15" t="s">
        <v>65</v>
      </c>
      <c r="U21" s="22" t="s">
        <v>39</v>
      </c>
      <c r="V21" s="38" t="s">
        <v>39</v>
      </c>
      <c r="W21" s="17" t="s">
        <v>39</v>
      </c>
      <c r="X21" s="17" t="s">
        <v>138</v>
      </c>
      <c r="Y21" s="15">
        <v>40725</v>
      </c>
      <c r="Z21" s="15">
        <v>40725</v>
      </c>
      <c r="AA21" s="17" t="s">
        <v>144</v>
      </c>
      <c r="AB21" s="17" t="s">
        <v>39</v>
      </c>
      <c r="AC21" s="17" t="s">
        <v>39</v>
      </c>
      <c r="AD21" s="17" t="s">
        <v>39</v>
      </c>
      <c r="AE21" s="17" t="s">
        <v>39</v>
      </c>
      <c r="AF21" s="14"/>
    </row>
    <row r="22" spans="1:256" s="129" customFormat="1" ht="170.25" customHeight="1" x14ac:dyDescent="0.25">
      <c r="A22" s="19"/>
      <c r="B22" s="19"/>
      <c r="C22" s="15">
        <v>40833</v>
      </c>
      <c r="D22" s="20">
        <v>43</v>
      </c>
      <c r="E22" s="21">
        <v>2011</v>
      </c>
      <c r="F22" s="17" t="s">
        <v>36</v>
      </c>
      <c r="G22" s="17" t="s">
        <v>37</v>
      </c>
      <c r="H22" s="17" t="str">
        <f t="shared" ca="1" si="0"/>
        <v>Ativo</v>
      </c>
      <c r="I22" s="15">
        <v>40833</v>
      </c>
      <c r="J22" s="15" t="s">
        <v>38</v>
      </c>
      <c r="K22" s="17" t="str">
        <f t="shared" si="2"/>
        <v>NA</v>
      </c>
      <c r="L22" s="17" t="s">
        <v>39</v>
      </c>
      <c r="M22" s="17" t="s">
        <v>145</v>
      </c>
      <c r="N22" s="17" t="s">
        <v>146</v>
      </c>
      <c r="O22" s="17" t="s">
        <v>147</v>
      </c>
      <c r="P22" s="17" t="s">
        <v>148</v>
      </c>
      <c r="Q22" s="22" t="s">
        <v>39</v>
      </c>
      <c r="R22" s="22" t="s">
        <v>39</v>
      </c>
      <c r="S22" s="15">
        <v>40844</v>
      </c>
      <c r="T22" s="15" t="s">
        <v>65</v>
      </c>
      <c r="U22" s="22" t="s">
        <v>39</v>
      </c>
      <c r="V22" s="38" t="s">
        <v>39</v>
      </c>
      <c r="W22" s="17" t="s">
        <v>39</v>
      </c>
      <c r="X22" s="17" t="s">
        <v>39</v>
      </c>
      <c r="Y22" s="15" t="s">
        <v>39</v>
      </c>
      <c r="Z22" s="15" t="s">
        <v>39</v>
      </c>
      <c r="AA22" s="17" t="s">
        <v>149</v>
      </c>
      <c r="AB22" s="17" t="s">
        <v>39</v>
      </c>
      <c r="AC22" s="17" t="s">
        <v>39</v>
      </c>
      <c r="AD22" s="17" t="s">
        <v>39</v>
      </c>
      <c r="AE22" s="17" t="s">
        <v>39</v>
      </c>
      <c r="AF22" s="1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s="129" customFormat="1" ht="90.75" customHeight="1" x14ac:dyDescent="0.25">
      <c r="A23" s="19"/>
      <c r="B23" s="19"/>
      <c r="C23" s="23">
        <v>40896</v>
      </c>
      <c r="D23" s="24">
        <v>60</v>
      </c>
      <c r="E23" s="104">
        <v>11</v>
      </c>
      <c r="F23" s="27" t="s">
        <v>36</v>
      </c>
      <c r="G23" s="17" t="s">
        <v>37</v>
      </c>
      <c r="H23" s="17" t="str">
        <f t="shared" ca="1" si="0"/>
        <v>Ativo</v>
      </c>
      <c r="I23" s="23">
        <v>40896</v>
      </c>
      <c r="J23" s="23" t="s">
        <v>38</v>
      </c>
      <c r="K23" s="35" t="str">
        <f t="shared" si="2"/>
        <v>NA</v>
      </c>
      <c r="L23" s="35" t="s">
        <v>39</v>
      </c>
      <c r="M23" s="27" t="s">
        <v>150</v>
      </c>
      <c r="N23" s="27" t="s">
        <v>151</v>
      </c>
      <c r="O23" s="27" t="s">
        <v>152</v>
      </c>
      <c r="P23" s="17" t="s">
        <v>153</v>
      </c>
      <c r="Q23" s="29" t="s">
        <v>39</v>
      </c>
      <c r="R23" s="29" t="s">
        <v>39</v>
      </c>
      <c r="S23" s="23">
        <v>40949</v>
      </c>
      <c r="T23" s="23" t="s">
        <v>65</v>
      </c>
      <c r="U23" s="29" t="s">
        <v>39</v>
      </c>
      <c r="V23" s="30" t="s">
        <v>39</v>
      </c>
      <c r="W23" s="27" t="s">
        <v>39</v>
      </c>
      <c r="X23" s="27" t="s">
        <v>72</v>
      </c>
      <c r="Y23" s="23"/>
      <c r="Z23" s="23">
        <v>40946</v>
      </c>
      <c r="AA23" s="27" t="s">
        <v>154</v>
      </c>
      <c r="AB23" s="27" t="s">
        <v>39</v>
      </c>
      <c r="AC23" s="27" t="s">
        <v>39</v>
      </c>
      <c r="AD23" s="17" t="s">
        <v>39</v>
      </c>
      <c r="AE23" s="17" t="s">
        <v>39</v>
      </c>
      <c r="AF23" s="1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s="131" customFormat="1" ht="242.25" customHeight="1" x14ac:dyDescent="0.25">
      <c r="A24" s="14"/>
      <c r="B24" s="14"/>
      <c r="C24" s="15">
        <v>41243</v>
      </c>
      <c r="D24" s="20">
        <v>74</v>
      </c>
      <c r="E24" s="21">
        <v>2012</v>
      </c>
      <c r="F24" s="17" t="s">
        <v>36</v>
      </c>
      <c r="G24" s="17" t="s">
        <v>37</v>
      </c>
      <c r="H24" s="17" t="str">
        <f t="shared" ca="1" si="0"/>
        <v>Ativo</v>
      </c>
      <c r="I24" s="15">
        <v>41243</v>
      </c>
      <c r="J24" s="15" t="s">
        <v>67</v>
      </c>
      <c r="K24" s="17" t="str">
        <f>IF(G24="","",IF(G24&lt;&gt;"Repasse","NA",IF(G24="Repasse","Resp. DCON")))</f>
        <v>NA</v>
      </c>
      <c r="L24" s="17" t="s">
        <v>39</v>
      </c>
      <c r="M24" s="17" t="s">
        <v>155</v>
      </c>
      <c r="N24" s="17" t="s">
        <v>156</v>
      </c>
      <c r="O24" s="17" t="s">
        <v>157</v>
      </c>
      <c r="P24" s="17" t="s">
        <v>158</v>
      </c>
      <c r="Q24" s="22" t="s">
        <v>39</v>
      </c>
      <c r="R24" s="22" t="s">
        <v>39</v>
      </c>
      <c r="S24" s="15">
        <v>41258</v>
      </c>
      <c r="T24" s="15" t="s">
        <v>65</v>
      </c>
      <c r="U24" s="17" t="s">
        <v>39</v>
      </c>
      <c r="V24" s="17" t="s">
        <v>39</v>
      </c>
      <c r="W24" s="17" t="s">
        <v>39</v>
      </c>
      <c r="X24" s="17" t="s">
        <v>133</v>
      </c>
      <c r="Y24" s="15">
        <v>41258</v>
      </c>
      <c r="Z24" s="15">
        <v>41258</v>
      </c>
      <c r="AA24" s="17" t="s">
        <v>159</v>
      </c>
      <c r="AB24" s="26" t="s">
        <v>39</v>
      </c>
      <c r="AC24" s="38" t="s">
        <v>39</v>
      </c>
      <c r="AD24" s="38" t="s">
        <v>39</v>
      </c>
      <c r="AE24" s="17" t="s">
        <v>39</v>
      </c>
      <c r="AF24" s="14"/>
    </row>
    <row r="25" spans="1:256" s="5" customFormat="1" ht="102" customHeight="1" x14ac:dyDescent="0.25">
      <c r="A25" s="14"/>
      <c r="B25" s="14"/>
      <c r="C25" s="36">
        <v>41373</v>
      </c>
      <c r="D25" s="99">
        <v>8</v>
      </c>
      <c r="E25" s="100">
        <v>2013</v>
      </c>
      <c r="F25" s="26" t="s">
        <v>36</v>
      </c>
      <c r="G25" s="37" t="s">
        <v>37</v>
      </c>
      <c r="H25" s="17" t="str">
        <f t="shared" ca="1" si="0"/>
        <v>Ativo</v>
      </c>
      <c r="I25" s="36">
        <v>41373</v>
      </c>
      <c r="J25" s="36">
        <v>45025</v>
      </c>
      <c r="K25" s="37" t="s">
        <v>39</v>
      </c>
      <c r="L25" s="37" t="s">
        <v>39</v>
      </c>
      <c r="M25" s="27" t="s">
        <v>160</v>
      </c>
      <c r="N25" s="37" t="s">
        <v>161</v>
      </c>
      <c r="O25" s="27" t="s">
        <v>162</v>
      </c>
      <c r="P25" s="37" t="s">
        <v>163</v>
      </c>
      <c r="Q25" s="101" t="s">
        <v>39</v>
      </c>
      <c r="R25" s="101" t="s">
        <v>39</v>
      </c>
      <c r="S25" s="36">
        <v>41388</v>
      </c>
      <c r="T25" s="36" t="s">
        <v>65</v>
      </c>
      <c r="U25" s="27" t="s">
        <v>39</v>
      </c>
      <c r="V25" s="37" t="s">
        <v>39</v>
      </c>
      <c r="W25" s="37" t="s">
        <v>39</v>
      </c>
      <c r="X25" s="37" t="s">
        <v>164</v>
      </c>
      <c r="Y25" s="36">
        <v>41291</v>
      </c>
      <c r="Z25" s="36">
        <v>41388</v>
      </c>
      <c r="AA25" s="17" t="s">
        <v>39</v>
      </c>
      <c r="AB25" s="17" t="s">
        <v>39</v>
      </c>
      <c r="AC25" s="17" t="s">
        <v>39</v>
      </c>
      <c r="AD25" s="17" t="s">
        <v>39</v>
      </c>
      <c r="AE25" s="17" t="s">
        <v>39</v>
      </c>
      <c r="AF25" s="14"/>
    </row>
    <row r="26" spans="1:256" s="129" customFormat="1" ht="107.25" customHeight="1" x14ac:dyDescent="0.25">
      <c r="A26" s="19"/>
      <c r="B26" s="19"/>
      <c r="C26" s="31">
        <v>41512</v>
      </c>
      <c r="D26" s="32">
        <v>38</v>
      </c>
      <c r="E26" s="33">
        <v>2013</v>
      </c>
      <c r="F26" s="26" t="s">
        <v>36</v>
      </c>
      <c r="G26" s="26" t="s">
        <v>37</v>
      </c>
      <c r="H26" s="17" t="str">
        <f t="shared" ca="1" si="0"/>
        <v>Ativo</v>
      </c>
      <c r="I26" s="31">
        <v>41512</v>
      </c>
      <c r="J26" s="31">
        <v>45164</v>
      </c>
      <c r="K26" s="26" t="str">
        <f>IF(G26="","",IF(G26&lt;&gt;"Repasse","NA",IF(G26="Repasse","Resp. DCON")))</f>
        <v>NA</v>
      </c>
      <c r="L26" s="26" t="s">
        <v>39</v>
      </c>
      <c r="M26" s="26" t="s">
        <v>165</v>
      </c>
      <c r="N26" s="26" t="s">
        <v>166</v>
      </c>
      <c r="O26" s="26" t="s">
        <v>167</v>
      </c>
      <c r="P26" s="26" t="s">
        <v>168</v>
      </c>
      <c r="Q26" s="34" t="s">
        <v>39</v>
      </c>
      <c r="R26" s="34" t="s">
        <v>39</v>
      </c>
      <c r="S26" s="31">
        <v>41528</v>
      </c>
      <c r="T26" s="14" t="s">
        <v>65</v>
      </c>
      <c r="U26" s="26" t="s">
        <v>39</v>
      </c>
      <c r="V26" s="26" t="s">
        <v>39</v>
      </c>
      <c r="W26" s="26" t="s">
        <v>39</v>
      </c>
      <c r="X26" s="26" t="s">
        <v>169</v>
      </c>
      <c r="Y26" s="31" t="s">
        <v>39</v>
      </c>
      <c r="Z26" s="31" t="s">
        <v>39</v>
      </c>
      <c r="AA26" s="26" t="s">
        <v>170</v>
      </c>
      <c r="AB26" s="26" t="s">
        <v>39</v>
      </c>
      <c r="AC26" s="26" t="s">
        <v>39</v>
      </c>
      <c r="AD26" s="26" t="s">
        <v>39</v>
      </c>
      <c r="AE26" s="26" t="s">
        <v>39</v>
      </c>
      <c r="AF26" s="1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s="129" customFormat="1" ht="164.25" customHeight="1" x14ac:dyDescent="0.25">
      <c r="A27" s="19"/>
      <c r="B27" s="19"/>
      <c r="C27" s="31">
        <v>41551</v>
      </c>
      <c r="D27" s="32">
        <v>56</v>
      </c>
      <c r="E27" s="33">
        <v>2013</v>
      </c>
      <c r="F27" s="26" t="s">
        <v>36</v>
      </c>
      <c r="G27" s="26" t="s">
        <v>37</v>
      </c>
      <c r="H27" s="26" t="str">
        <f ca="1">IF(J27="","",IF(J27="prazo indeterminado","Ativo",IF(TODAY()-J27&gt;0,"Concluído","Ativo")))</f>
        <v>Ativo</v>
      </c>
      <c r="I27" s="31">
        <v>41551</v>
      </c>
      <c r="J27" s="31">
        <v>45202</v>
      </c>
      <c r="K27" s="26" t="str">
        <f t="shared" ref="K27:K34" si="3">IF(G27="","",IF(G27&lt;&gt;"Repasse","NA",IF(G27="Repasse","Resp. DCON")))</f>
        <v>NA</v>
      </c>
      <c r="L27" s="26" t="s">
        <v>39</v>
      </c>
      <c r="M27" s="26" t="s">
        <v>171</v>
      </c>
      <c r="N27" s="26" t="s">
        <v>172</v>
      </c>
      <c r="O27" s="26" t="s">
        <v>173</v>
      </c>
      <c r="P27" s="26" t="s">
        <v>174</v>
      </c>
      <c r="Q27" s="34" t="s">
        <v>39</v>
      </c>
      <c r="R27" s="34" t="s">
        <v>39</v>
      </c>
      <c r="S27" s="31">
        <v>41564</v>
      </c>
      <c r="T27" s="14" t="s">
        <v>65</v>
      </c>
      <c r="U27" s="26"/>
      <c r="V27" s="26" t="s">
        <v>39</v>
      </c>
      <c r="W27" s="26" t="s">
        <v>39</v>
      </c>
      <c r="X27" s="26" t="s">
        <v>95</v>
      </c>
      <c r="Y27" s="31">
        <v>41549</v>
      </c>
      <c r="Z27" s="31">
        <v>41565</v>
      </c>
      <c r="AA27" s="26" t="s">
        <v>175</v>
      </c>
      <c r="AB27" s="26" t="s">
        <v>39</v>
      </c>
      <c r="AC27" s="26" t="s">
        <v>39</v>
      </c>
      <c r="AD27" s="26" t="s">
        <v>39</v>
      </c>
      <c r="AE27" s="26" t="s">
        <v>39</v>
      </c>
      <c r="AF27" s="1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s="129" customFormat="1" ht="96.75" customHeight="1" x14ac:dyDescent="0.25">
      <c r="A28" s="19"/>
      <c r="B28" s="19"/>
      <c r="C28" s="31">
        <v>41551</v>
      </c>
      <c r="D28" s="32">
        <v>57</v>
      </c>
      <c r="E28" s="33">
        <v>2013</v>
      </c>
      <c r="F28" s="26" t="s">
        <v>36</v>
      </c>
      <c r="G28" s="26" t="s">
        <v>37</v>
      </c>
      <c r="H28" s="17" t="str">
        <f ca="1">IF(J28="","",IF(J28="cancelado","Cancelado",IF(J28="prazo indeterminado","Ativo",IF(TODAY()-J28&gt;0,"Concluído","Ativo"))))</f>
        <v>Ativo</v>
      </c>
      <c r="I28" s="31">
        <v>41551</v>
      </c>
      <c r="J28" s="31">
        <v>45202</v>
      </c>
      <c r="K28" s="26" t="str">
        <f t="shared" si="3"/>
        <v>NA</v>
      </c>
      <c r="L28" s="26" t="s">
        <v>39</v>
      </c>
      <c r="M28" s="26" t="s">
        <v>176</v>
      </c>
      <c r="N28" s="26" t="s">
        <v>177</v>
      </c>
      <c r="O28" s="26" t="s">
        <v>178</v>
      </c>
      <c r="P28" s="26" t="s">
        <v>179</v>
      </c>
      <c r="Q28" s="34" t="s">
        <v>39</v>
      </c>
      <c r="R28" s="34" t="s">
        <v>39</v>
      </c>
      <c r="S28" s="31">
        <v>41564</v>
      </c>
      <c r="T28" s="14" t="s">
        <v>65</v>
      </c>
      <c r="U28" s="26"/>
      <c r="V28" s="26" t="s">
        <v>39</v>
      </c>
      <c r="W28" s="26" t="s">
        <v>39</v>
      </c>
      <c r="X28" s="26" t="s">
        <v>180</v>
      </c>
      <c r="Y28" s="31">
        <v>41548</v>
      </c>
      <c r="Z28" s="31">
        <v>41548</v>
      </c>
      <c r="AA28" s="26" t="s">
        <v>181</v>
      </c>
      <c r="AB28" s="26" t="s">
        <v>39</v>
      </c>
      <c r="AC28" s="26" t="s">
        <v>39</v>
      </c>
      <c r="AD28" s="26" t="s">
        <v>39</v>
      </c>
      <c r="AE28" s="26" t="s">
        <v>39</v>
      </c>
      <c r="AF28" s="1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129" customFormat="1" ht="84.75" customHeight="1" x14ac:dyDescent="0.25">
      <c r="A29" s="19" t="s">
        <v>182</v>
      </c>
      <c r="B29" s="19"/>
      <c r="C29" s="31">
        <v>41549</v>
      </c>
      <c r="D29" s="32">
        <v>59</v>
      </c>
      <c r="E29" s="33">
        <v>2013</v>
      </c>
      <c r="F29" s="26" t="s">
        <v>36</v>
      </c>
      <c r="G29" s="26" t="s">
        <v>37</v>
      </c>
      <c r="H29" s="26" t="str">
        <f ca="1">IF(J29="","",IF(J29="prazo indeterminado","Ativo",IF(TODAY()-J29&gt;0,"Concluído","Ativo")))</f>
        <v>Ativo</v>
      </c>
      <c r="I29" s="31">
        <v>41550</v>
      </c>
      <c r="J29" s="31">
        <v>45201</v>
      </c>
      <c r="K29" s="26" t="str">
        <f t="shared" si="3"/>
        <v>NA</v>
      </c>
      <c r="L29" s="26" t="s">
        <v>39</v>
      </c>
      <c r="M29" s="26" t="s">
        <v>183</v>
      </c>
      <c r="N29" s="26" t="s">
        <v>184</v>
      </c>
      <c r="O29" s="26" t="s">
        <v>185</v>
      </c>
      <c r="P29" s="26" t="s">
        <v>186</v>
      </c>
      <c r="Q29" s="34" t="s">
        <v>39</v>
      </c>
      <c r="R29" s="34" t="s">
        <v>39</v>
      </c>
      <c r="S29" s="31">
        <v>41565</v>
      </c>
      <c r="T29" s="14" t="s">
        <v>65</v>
      </c>
      <c r="U29" s="26"/>
      <c r="V29" s="26" t="s">
        <v>39</v>
      </c>
      <c r="W29" s="26" t="s">
        <v>39</v>
      </c>
      <c r="X29" s="26" t="s">
        <v>187</v>
      </c>
      <c r="Y29" s="31">
        <v>41563</v>
      </c>
      <c r="Z29" s="31">
        <v>41787</v>
      </c>
      <c r="AA29" s="26" t="s">
        <v>188</v>
      </c>
      <c r="AB29" s="26" t="s">
        <v>39</v>
      </c>
      <c r="AC29" s="26" t="s">
        <v>39</v>
      </c>
      <c r="AD29" s="26" t="s">
        <v>39</v>
      </c>
      <c r="AE29" s="26" t="s">
        <v>39</v>
      </c>
      <c r="AF29" s="1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5" customFormat="1" ht="97.5" customHeight="1" x14ac:dyDescent="0.25">
      <c r="A30" s="14" t="s">
        <v>189</v>
      </c>
      <c r="B30" s="14"/>
      <c r="C30" s="31">
        <v>41565</v>
      </c>
      <c r="D30" s="32">
        <v>63</v>
      </c>
      <c r="E30" s="33">
        <v>2013</v>
      </c>
      <c r="F30" s="26" t="s">
        <v>36</v>
      </c>
      <c r="G30" s="26" t="s">
        <v>37</v>
      </c>
      <c r="H30" s="17" t="str">
        <f ca="1">IF(J30="","",IF(J30="cancelado","Cancelado",IF(J30="prazo indeterminado","Ativo",IF(TODAY()-J30&gt;0,"Concluído","Ativo"))))</f>
        <v>Ativo</v>
      </c>
      <c r="I30" s="31">
        <v>41565</v>
      </c>
      <c r="J30" s="31">
        <v>45216</v>
      </c>
      <c r="K30" s="26" t="str">
        <f t="shared" si="3"/>
        <v>NA</v>
      </c>
      <c r="L30" s="26" t="s">
        <v>39</v>
      </c>
      <c r="M30" s="26" t="s">
        <v>190</v>
      </c>
      <c r="N30" s="26" t="s">
        <v>191</v>
      </c>
      <c r="O30" s="26" t="s">
        <v>192</v>
      </c>
      <c r="P30" s="26" t="s">
        <v>193</v>
      </c>
      <c r="Q30" s="34" t="s">
        <v>39</v>
      </c>
      <c r="R30" s="34" t="s">
        <v>39</v>
      </c>
      <c r="S30" s="31">
        <v>41584</v>
      </c>
      <c r="T30" s="14" t="s">
        <v>65</v>
      </c>
      <c r="U30" s="26" t="s">
        <v>39</v>
      </c>
      <c r="V30" s="26" t="s">
        <v>39</v>
      </c>
      <c r="W30" s="26" t="s">
        <v>39</v>
      </c>
      <c r="X30" s="26" t="s">
        <v>187</v>
      </c>
      <c r="Y30" s="31">
        <v>41569</v>
      </c>
      <c r="Z30" s="31">
        <v>42121</v>
      </c>
      <c r="AA30" s="26" t="s">
        <v>194</v>
      </c>
      <c r="AB30" s="41" t="s">
        <v>39</v>
      </c>
      <c r="AC30" s="26" t="s">
        <v>39</v>
      </c>
      <c r="AD30" s="26" t="s">
        <v>39</v>
      </c>
      <c r="AE30" s="26" t="s">
        <v>39</v>
      </c>
      <c r="AF30" s="14"/>
    </row>
    <row r="31" spans="1:256" s="129" customFormat="1" ht="220.5" customHeight="1" x14ac:dyDescent="0.25">
      <c r="A31" s="19"/>
      <c r="B31" s="19"/>
      <c r="C31" s="31">
        <v>41569</v>
      </c>
      <c r="D31" s="32">
        <v>64</v>
      </c>
      <c r="E31" s="33">
        <v>2013</v>
      </c>
      <c r="F31" s="26" t="s">
        <v>36</v>
      </c>
      <c r="G31" s="26" t="s">
        <v>37</v>
      </c>
      <c r="H31" s="17" t="str">
        <f ca="1">IF(J31="","",IF(J31="cancelado","Cancelado",IF(J31="prazo indeterminado","Ativo",IF(TODAY()-J31&gt;0,"Concluído","Ativo"))))</f>
        <v>Ativo</v>
      </c>
      <c r="I31" s="31">
        <v>41569</v>
      </c>
      <c r="J31" s="31">
        <v>45220</v>
      </c>
      <c r="K31" s="26" t="str">
        <f t="shared" si="3"/>
        <v>NA</v>
      </c>
      <c r="L31" s="26" t="s">
        <v>39</v>
      </c>
      <c r="M31" s="26" t="s">
        <v>195</v>
      </c>
      <c r="N31" s="26" t="s">
        <v>196</v>
      </c>
      <c r="O31" s="26" t="s">
        <v>197</v>
      </c>
      <c r="P31" s="26" t="s">
        <v>198</v>
      </c>
      <c r="Q31" s="34" t="s">
        <v>39</v>
      </c>
      <c r="R31" s="34" t="s">
        <v>39</v>
      </c>
      <c r="S31" s="31">
        <v>41586</v>
      </c>
      <c r="T31" s="14" t="s">
        <v>44</v>
      </c>
      <c r="U31" s="26" t="s">
        <v>39</v>
      </c>
      <c r="V31" s="26" t="s">
        <v>39</v>
      </c>
      <c r="W31" s="26" t="s">
        <v>39</v>
      </c>
      <c r="X31" s="26" t="s">
        <v>187</v>
      </c>
      <c r="Y31" s="31">
        <v>41569</v>
      </c>
      <c r="Z31" s="31">
        <v>41577</v>
      </c>
      <c r="AA31" s="26" t="s">
        <v>39</v>
      </c>
      <c r="AB31" s="26" t="s">
        <v>39</v>
      </c>
      <c r="AC31" s="26" t="s">
        <v>39</v>
      </c>
      <c r="AD31" s="26" t="s">
        <v>39</v>
      </c>
      <c r="AE31" s="26" t="s">
        <v>39</v>
      </c>
      <c r="AF31" s="1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5" customFormat="1" ht="273" customHeight="1" x14ac:dyDescent="0.25">
      <c r="A32" s="14"/>
      <c r="B32" s="14"/>
      <c r="C32" s="31">
        <v>41603</v>
      </c>
      <c r="D32" s="32">
        <v>78</v>
      </c>
      <c r="E32" s="33">
        <v>2013</v>
      </c>
      <c r="F32" s="26" t="s">
        <v>36</v>
      </c>
      <c r="G32" s="26" t="s">
        <v>37</v>
      </c>
      <c r="H32" s="17" t="str">
        <f ca="1">IF(J32="","",IF(J32="cancelado","Cancelado",IF(J32="prazo indeterminado","Ativo",IF(TODAY()-J32&gt;0,"Concluído","Ativo"))))</f>
        <v>Ativo</v>
      </c>
      <c r="I32" s="31">
        <v>41603</v>
      </c>
      <c r="J32" s="31">
        <v>45254</v>
      </c>
      <c r="K32" s="26" t="str">
        <f t="shared" si="3"/>
        <v>NA</v>
      </c>
      <c r="L32" s="26" t="s">
        <v>39</v>
      </c>
      <c r="M32" s="26" t="s">
        <v>199</v>
      </c>
      <c r="N32" s="37" t="s">
        <v>200</v>
      </c>
      <c r="O32" s="26" t="s">
        <v>201</v>
      </c>
      <c r="P32" s="37" t="s">
        <v>202</v>
      </c>
      <c r="Q32" s="34" t="s">
        <v>39</v>
      </c>
      <c r="R32" s="34" t="s">
        <v>39</v>
      </c>
      <c r="S32" s="31">
        <v>41613</v>
      </c>
      <c r="T32" s="14" t="s">
        <v>65</v>
      </c>
      <c r="U32" s="26"/>
      <c r="V32" s="26" t="s">
        <v>39</v>
      </c>
      <c r="W32" s="26" t="s">
        <v>39</v>
      </c>
      <c r="X32" s="26" t="s">
        <v>138</v>
      </c>
      <c r="Y32" s="31">
        <v>41603</v>
      </c>
      <c r="Z32" s="31">
        <v>41610</v>
      </c>
      <c r="AA32" s="26" t="s">
        <v>96</v>
      </c>
      <c r="AB32" s="26" t="s">
        <v>39</v>
      </c>
      <c r="AC32" s="26" t="s">
        <v>39</v>
      </c>
      <c r="AD32" s="26" t="s">
        <v>39</v>
      </c>
      <c r="AE32" s="26" t="s">
        <v>39</v>
      </c>
      <c r="AF32" s="14"/>
    </row>
    <row r="33" spans="1:256" s="129" customFormat="1" ht="132" customHeight="1" x14ac:dyDescent="0.25">
      <c r="A33" s="19"/>
      <c r="B33" s="19"/>
      <c r="C33" s="31">
        <v>41659</v>
      </c>
      <c r="D33" s="32">
        <v>3</v>
      </c>
      <c r="E33" s="33">
        <v>2014</v>
      </c>
      <c r="F33" s="26" t="s">
        <v>36</v>
      </c>
      <c r="G33" s="26" t="s">
        <v>37</v>
      </c>
      <c r="H33" s="26" t="str">
        <f ca="1">IF(J33="","",IF(TODAY()-J33&gt;0,"Concluído","Ativo"))</f>
        <v>Ativo</v>
      </c>
      <c r="I33" s="31">
        <v>43485</v>
      </c>
      <c r="J33" s="31">
        <v>45310</v>
      </c>
      <c r="K33" s="26" t="str">
        <f t="shared" si="3"/>
        <v>NA</v>
      </c>
      <c r="L33" s="26" t="s">
        <v>39</v>
      </c>
      <c r="M33" s="26" t="s">
        <v>203</v>
      </c>
      <c r="N33" s="26" t="s">
        <v>204</v>
      </c>
      <c r="O33" s="26" t="s">
        <v>185</v>
      </c>
      <c r="P33" s="26" t="s">
        <v>205</v>
      </c>
      <c r="Q33" s="34" t="s">
        <v>39</v>
      </c>
      <c r="R33" s="34" t="s">
        <v>39</v>
      </c>
      <c r="S33" s="31">
        <v>41664</v>
      </c>
      <c r="T33" s="14" t="s">
        <v>65</v>
      </c>
      <c r="U33" s="26"/>
      <c r="V33" s="26" t="s">
        <v>39</v>
      </c>
      <c r="W33" s="26" t="s">
        <v>39</v>
      </c>
      <c r="X33" s="26" t="s">
        <v>206</v>
      </c>
      <c r="Y33" s="31">
        <v>41649</v>
      </c>
      <c r="Z33" s="31">
        <v>41656</v>
      </c>
      <c r="AA33" s="26" t="s">
        <v>39</v>
      </c>
      <c r="AB33" s="26" t="s">
        <v>39</v>
      </c>
      <c r="AC33" s="26" t="s">
        <v>39</v>
      </c>
      <c r="AD33" s="26" t="s">
        <v>39</v>
      </c>
      <c r="AE33" s="26" t="s">
        <v>39</v>
      </c>
      <c r="AF33" s="1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129" customFormat="1" ht="321" customHeight="1" x14ac:dyDescent="0.25">
      <c r="A34" s="19" t="s">
        <v>207</v>
      </c>
      <c r="B34" s="19"/>
      <c r="C34" s="31">
        <v>41690</v>
      </c>
      <c r="D34" s="32">
        <v>10</v>
      </c>
      <c r="E34" s="33">
        <v>2014</v>
      </c>
      <c r="F34" s="26" t="s">
        <v>36</v>
      </c>
      <c r="G34" s="26" t="s">
        <v>37</v>
      </c>
      <c r="H34" s="17" t="str">
        <f t="shared" ref="H34:H45" ca="1" si="4">IF(J34="","",IF(J34="cancelado","Cancelado",IF(J34="prazo indeterminado","Ativo",IF(TODAY()-J34&gt;0,"Concluído","Ativo"))))</f>
        <v>Ativo</v>
      </c>
      <c r="I34" s="31">
        <v>41690</v>
      </c>
      <c r="J34" s="31" t="s">
        <v>38</v>
      </c>
      <c r="K34" s="26" t="str">
        <f t="shared" si="3"/>
        <v>NA</v>
      </c>
      <c r="L34" s="26" t="s">
        <v>39</v>
      </c>
      <c r="M34" s="26" t="s">
        <v>208</v>
      </c>
      <c r="N34" s="26" t="s">
        <v>209</v>
      </c>
      <c r="O34" s="26" t="s">
        <v>210</v>
      </c>
      <c r="P34" s="26" t="s">
        <v>211</v>
      </c>
      <c r="Q34" s="34" t="s">
        <v>39</v>
      </c>
      <c r="R34" s="34" t="s">
        <v>39</v>
      </c>
      <c r="S34" s="31">
        <v>41692</v>
      </c>
      <c r="T34" s="14" t="s">
        <v>44</v>
      </c>
      <c r="U34" s="26"/>
      <c r="V34" s="26" t="s">
        <v>39</v>
      </c>
      <c r="W34" s="26" t="s">
        <v>39</v>
      </c>
      <c r="X34" s="26" t="s">
        <v>187</v>
      </c>
      <c r="Y34" s="31" t="s">
        <v>39</v>
      </c>
      <c r="Z34" s="31" t="s">
        <v>39</v>
      </c>
      <c r="AA34" s="26" t="s">
        <v>212</v>
      </c>
      <c r="AB34" s="41" t="s">
        <v>39</v>
      </c>
      <c r="AC34" s="41" t="s">
        <v>39</v>
      </c>
      <c r="AD34" s="26" t="s">
        <v>39</v>
      </c>
      <c r="AE34" s="26" t="s">
        <v>39</v>
      </c>
      <c r="AF34" s="1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s="129" customFormat="1" ht="168" customHeight="1" x14ac:dyDescent="0.25">
      <c r="A35" s="19"/>
      <c r="B35" s="19"/>
      <c r="C35" s="31">
        <v>41699</v>
      </c>
      <c r="D35" s="32">
        <v>39</v>
      </c>
      <c r="E35" s="33">
        <v>2014</v>
      </c>
      <c r="F35" s="26" t="s">
        <v>36</v>
      </c>
      <c r="G35" s="26" t="s">
        <v>37</v>
      </c>
      <c r="H35" s="17" t="str">
        <f t="shared" ca="1" si="4"/>
        <v>Ativo</v>
      </c>
      <c r="I35" s="31">
        <v>41699</v>
      </c>
      <c r="J35" s="31" t="s">
        <v>38</v>
      </c>
      <c r="K35" s="26" t="str">
        <f t="shared" ref="K35:K40" si="5">IF(G35="","",IF(G35&lt;&gt;"Repasse","NA",IF(G35="Repasse","Resp. DCON")))</f>
        <v>NA</v>
      </c>
      <c r="L35" s="26" t="s">
        <v>39</v>
      </c>
      <c r="M35" s="26" t="s">
        <v>213</v>
      </c>
      <c r="N35" s="26" t="s">
        <v>214</v>
      </c>
      <c r="O35" s="26" t="s">
        <v>152</v>
      </c>
      <c r="P35" s="26" t="s">
        <v>215</v>
      </c>
      <c r="Q35" s="34" t="s">
        <v>39</v>
      </c>
      <c r="R35" s="34" t="s">
        <v>39</v>
      </c>
      <c r="S35" s="31">
        <v>41767</v>
      </c>
      <c r="T35" s="31" t="s">
        <v>44</v>
      </c>
      <c r="U35" s="26"/>
      <c r="V35" s="26" t="s">
        <v>39</v>
      </c>
      <c r="W35" s="26" t="s">
        <v>39</v>
      </c>
      <c r="X35" s="26" t="s">
        <v>216</v>
      </c>
      <c r="Y35" s="31">
        <v>41744</v>
      </c>
      <c r="Z35" s="31">
        <v>41751</v>
      </c>
      <c r="AA35" s="26" t="s">
        <v>212</v>
      </c>
      <c r="AB35" s="26" t="s">
        <v>39</v>
      </c>
      <c r="AC35" s="26" t="s">
        <v>39</v>
      </c>
      <c r="AD35" s="26" t="s">
        <v>39</v>
      </c>
      <c r="AE35" s="26" t="s">
        <v>39</v>
      </c>
      <c r="AF35" s="1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s="129" customFormat="1" ht="111.75" customHeight="1" x14ac:dyDescent="0.25">
      <c r="A36" s="19"/>
      <c r="B36" s="19"/>
      <c r="C36" s="31">
        <v>41737</v>
      </c>
      <c r="D36" s="32">
        <v>40</v>
      </c>
      <c r="E36" s="33">
        <v>2014</v>
      </c>
      <c r="F36" s="26" t="s">
        <v>36</v>
      </c>
      <c r="G36" s="26" t="s">
        <v>37</v>
      </c>
      <c r="H36" s="17" t="str">
        <f t="shared" ca="1" si="4"/>
        <v>Ativo</v>
      </c>
      <c r="I36" s="31">
        <v>41737</v>
      </c>
      <c r="J36" s="31" t="s">
        <v>67</v>
      </c>
      <c r="K36" s="26" t="str">
        <f t="shared" si="5"/>
        <v>NA</v>
      </c>
      <c r="L36" s="26" t="s">
        <v>39</v>
      </c>
      <c r="M36" s="26" t="s">
        <v>217</v>
      </c>
      <c r="N36" s="26" t="s">
        <v>218</v>
      </c>
      <c r="O36" s="26" t="s">
        <v>219</v>
      </c>
      <c r="P36" s="26" t="s">
        <v>220</v>
      </c>
      <c r="Q36" s="34" t="s">
        <v>39</v>
      </c>
      <c r="R36" s="34" t="s">
        <v>39</v>
      </c>
      <c r="S36" s="31">
        <v>41766</v>
      </c>
      <c r="T36" s="31" t="s">
        <v>44</v>
      </c>
      <c r="U36" s="26"/>
      <c r="V36" s="26" t="s">
        <v>39</v>
      </c>
      <c r="W36" s="26" t="s">
        <v>39</v>
      </c>
      <c r="X36" s="26" t="s">
        <v>187</v>
      </c>
      <c r="Y36" s="31">
        <v>41737</v>
      </c>
      <c r="Z36" s="31">
        <v>41759</v>
      </c>
      <c r="AA36" s="26" t="s">
        <v>66</v>
      </c>
      <c r="AB36" s="26" t="s">
        <v>39</v>
      </c>
      <c r="AC36" s="41" t="s">
        <v>39</v>
      </c>
      <c r="AD36" s="41" t="s">
        <v>39</v>
      </c>
      <c r="AE36" s="26" t="s">
        <v>39</v>
      </c>
      <c r="AF36" s="1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s="129" customFormat="1" ht="192.75" customHeight="1" x14ac:dyDescent="0.25">
      <c r="A37" s="19" t="s">
        <v>221</v>
      </c>
      <c r="B37" s="19"/>
      <c r="C37" s="31">
        <v>41775</v>
      </c>
      <c r="D37" s="32" t="s">
        <v>222</v>
      </c>
      <c r="E37" s="40">
        <v>2014</v>
      </c>
      <c r="F37" s="40" t="s">
        <v>36</v>
      </c>
      <c r="G37" s="40" t="s">
        <v>37</v>
      </c>
      <c r="H37" s="17" t="str">
        <f t="shared" ca="1" si="4"/>
        <v>Ativo</v>
      </c>
      <c r="I37" s="31">
        <v>41775</v>
      </c>
      <c r="J37" s="31">
        <v>45427</v>
      </c>
      <c r="K37" s="26" t="str">
        <f t="shared" si="5"/>
        <v>NA</v>
      </c>
      <c r="L37" s="40" t="s">
        <v>39</v>
      </c>
      <c r="M37" s="26" t="s">
        <v>223</v>
      </c>
      <c r="N37" s="40" t="s">
        <v>224</v>
      </c>
      <c r="O37" s="40" t="s">
        <v>225</v>
      </c>
      <c r="P37" s="40" t="s">
        <v>226</v>
      </c>
      <c r="Q37" s="40" t="s">
        <v>39</v>
      </c>
      <c r="R37" s="40" t="s">
        <v>39</v>
      </c>
      <c r="S37" s="31">
        <v>41776</v>
      </c>
      <c r="T37" s="39" t="s">
        <v>65</v>
      </c>
      <c r="U37" s="26"/>
      <c r="V37" s="40" t="s">
        <v>39</v>
      </c>
      <c r="W37" s="40" t="s">
        <v>39</v>
      </c>
      <c r="X37" s="40" t="s">
        <v>133</v>
      </c>
      <c r="Y37" s="39" t="s">
        <v>227</v>
      </c>
      <c r="Z37" s="39" t="s">
        <v>228</v>
      </c>
      <c r="AA37" s="40" t="s">
        <v>39</v>
      </c>
      <c r="AB37" s="40" t="s">
        <v>39</v>
      </c>
      <c r="AC37" s="40" t="s">
        <v>39</v>
      </c>
      <c r="AD37" s="40" t="s">
        <v>39</v>
      </c>
      <c r="AE37" s="40" t="s">
        <v>39</v>
      </c>
      <c r="AF37" s="1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s="129" customFormat="1" ht="101.25" customHeight="1" x14ac:dyDescent="0.25">
      <c r="A38" s="19"/>
      <c r="B38" s="19"/>
      <c r="C38" s="31">
        <v>41753</v>
      </c>
      <c r="D38" s="32" t="s">
        <v>229</v>
      </c>
      <c r="E38" s="40">
        <v>2014</v>
      </c>
      <c r="F38" s="40" t="s">
        <v>36</v>
      </c>
      <c r="G38" s="40" t="s">
        <v>37</v>
      </c>
      <c r="H38" s="17" t="str">
        <f t="shared" ca="1" si="4"/>
        <v>Ativo</v>
      </c>
      <c r="I38" s="31">
        <v>41753</v>
      </c>
      <c r="J38" s="31" t="s">
        <v>38</v>
      </c>
      <c r="K38" s="26" t="str">
        <f t="shared" si="5"/>
        <v>NA</v>
      </c>
      <c r="L38" s="40" t="s">
        <v>39</v>
      </c>
      <c r="M38" s="40" t="s">
        <v>230</v>
      </c>
      <c r="N38" s="40" t="s">
        <v>231</v>
      </c>
      <c r="O38" s="40" t="s">
        <v>232</v>
      </c>
      <c r="P38" s="40" t="s">
        <v>233</v>
      </c>
      <c r="Q38" s="40" t="s">
        <v>39</v>
      </c>
      <c r="R38" s="40" t="s">
        <v>39</v>
      </c>
      <c r="S38" s="31" t="s">
        <v>234</v>
      </c>
      <c r="T38" s="39" t="s">
        <v>44</v>
      </c>
      <c r="U38" s="26" t="s">
        <v>39</v>
      </c>
      <c r="V38" s="40" t="s">
        <v>39</v>
      </c>
      <c r="W38" s="40" t="s">
        <v>39</v>
      </c>
      <c r="X38" s="40" t="s">
        <v>187</v>
      </c>
      <c r="Y38" s="39" t="s">
        <v>235</v>
      </c>
      <c r="Z38" s="39" t="s">
        <v>236</v>
      </c>
      <c r="AA38" s="40" t="s">
        <v>55</v>
      </c>
      <c r="AB38" s="40" t="s">
        <v>39</v>
      </c>
      <c r="AC38" s="40" t="s">
        <v>39</v>
      </c>
      <c r="AD38" s="40" t="s">
        <v>39</v>
      </c>
      <c r="AE38" s="40" t="s">
        <v>39</v>
      </c>
      <c r="AF38" s="1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s="129" customFormat="1" ht="263.25" customHeight="1" x14ac:dyDescent="0.25">
      <c r="A39" s="19" t="s">
        <v>237</v>
      </c>
      <c r="B39" s="19"/>
      <c r="C39" s="31">
        <v>41792</v>
      </c>
      <c r="D39" s="32">
        <v>61</v>
      </c>
      <c r="E39" s="33">
        <v>2014</v>
      </c>
      <c r="F39" s="26" t="s">
        <v>36</v>
      </c>
      <c r="G39" s="26" t="s">
        <v>37</v>
      </c>
      <c r="H39" s="17" t="str">
        <f t="shared" ca="1" si="4"/>
        <v>Ativo</v>
      </c>
      <c r="I39" s="31">
        <v>41792</v>
      </c>
      <c r="J39" s="31" t="s">
        <v>67</v>
      </c>
      <c r="K39" s="26" t="str">
        <f t="shared" si="5"/>
        <v>NA</v>
      </c>
      <c r="L39" s="26" t="s">
        <v>39</v>
      </c>
      <c r="M39" s="26" t="s">
        <v>238</v>
      </c>
      <c r="N39" s="26" t="s">
        <v>156</v>
      </c>
      <c r="O39" s="26" t="s">
        <v>157</v>
      </c>
      <c r="P39" s="26" t="s">
        <v>239</v>
      </c>
      <c r="Q39" s="34" t="s">
        <v>39</v>
      </c>
      <c r="R39" s="34" t="s">
        <v>39</v>
      </c>
      <c r="S39" s="31">
        <v>41794</v>
      </c>
      <c r="T39" s="31" t="s">
        <v>44</v>
      </c>
      <c r="U39" s="26"/>
      <c r="V39" s="26" t="s">
        <v>39</v>
      </c>
      <c r="W39" s="26" t="s">
        <v>39</v>
      </c>
      <c r="X39" s="26" t="s">
        <v>240</v>
      </c>
      <c r="Y39" s="31">
        <v>41789</v>
      </c>
      <c r="Z39" s="31">
        <v>41815</v>
      </c>
      <c r="AA39" s="26" t="s">
        <v>241</v>
      </c>
      <c r="AB39" s="26" t="s">
        <v>39</v>
      </c>
      <c r="AC39" s="41" t="s">
        <v>39</v>
      </c>
      <c r="AD39" s="41" t="s">
        <v>39</v>
      </c>
      <c r="AE39" s="26" t="s">
        <v>39</v>
      </c>
      <c r="AF39" s="1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s="5" customFormat="1" ht="130.5" customHeight="1" x14ac:dyDescent="0.25">
      <c r="A40" s="14"/>
      <c r="B40" s="14"/>
      <c r="C40" s="31">
        <v>41838</v>
      </c>
      <c r="D40" s="32">
        <v>71</v>
      </c>
      <c r="E40" s="33">
        <v>2014</v>
      </c>
      <c r="F40" s="26" t="s">
        <v>36</v>
      </c>
      <c r="G40" s="26" t="s">
        <v>37</v>
      </c>
      <c r="H40" s="17" t="str">
        <f t="shared" ca="1" si="4"/>
        <v>Ativo</v>
      </c>
      <c r="I40" s="31">
        <v>41838</v>
      </c>
      <c r="J40" s="31" t="s">
        <v>67</v>
      </c>
      <c r="K40" s="26" t="str">
        <f t="shared" si="5"/>
        <v>NA</v>
      </c>
      <c r="L40" s="26" t="s">
        <v>39</v>
      </c>
      <c r="M40" s="26" t="s">
        <v>242</v>
      </c>
      <c r="N40" s="26" t="s">
        <v>243</v>
      </c>
      <c r="O40" s="26" t="s">
        <v>244</v>
      </c>
      <c r="P40" s="26" t="s">
        <v>245</v>
      </c>
      <c r="Q40" s="34" t="s">
        <v>39</v>
      </c>
      <c r="R40" s="34" t="s">
        <v>39</v>
      </c>
      <c r="S40" s="31">
        <v>41842</v>
      </c>
      <c r="T40" s="31" t="s">
        <v>44</v>
      </c>
      <c r="U40" s="26"/>
      <c r="V40" s="26" t="s">
        <v>39</v>
      </c>
      <c r="W40" s="26" t="s">
        <v>39</v>
      </c>
      <c r="X40" s="26" t="s">
        <v>187</v>
      </c>
      <c r="Y40" s="31">
        <v>41838</v>
      </c>
      <c r="Z40" s="31">
        <v>41838</v>
      </c>
      <c r="AA40" s="26" t="s">
        <v>246</v>
      </c>
      <c r="AB40" s="41" t="s">
        <v>39</v>
      </c>
      <c r="AC40" s="41" t="s">
        <v>39</v>
      </c>
      <c r="AD40" s="26" t="s">
        <v>39</v>
      </c>
      <c r="AE40" s="26" t="s">
        <v>39</v>
      </c>
      <c r="AF40" s="14"/>
    </row>
    <row r="41" spans="1:256" s="5" customFormat="1" ht="96.75" customHeight="1" x14ac:dyDescent="0.25">
      <c r="A41" s="14"/>
      <c r="B41" s="14"/>
      <c r="C41" s="31">
        <v>41850</v>
      </c>
      <c r="D41" s="32">
        <v>83</v>
      </c>
      <c r="E41" s="26">
        <v>2014</v>
      </c>
      <c r="F41" s="26" t="s">
        <v>36</v>
      </c>
      <c r="G41" s="26" t="s">
        <v>37</v>
      </c>
      <c r="H41" s="17" t="str">
        <f t="shared" ca="1" si="4"/>
        <v>Ativo</v>
      </c>
      <c r="I41" s="31">
        <v>41850</v>
      </c>
      <c r="J41" s="31" t="s">
        <v>38</v>
      </c>
      <c r="K41" s="26" t="str">
        <f t="shared" ref="K41:K53" si="6">IF(G41="","",IF(G41&lt;&gt;"Repasse","NA",IF(G41="Repasse","Resp. DCON")))</f>
        <v>NA</v>
      </c>
      <c r="L41" s="26" t="s">
        <v>39</v>
      </c>
      <c r="M41" s="26" t="s">
        <v>247</v>
      </c>
      <c r="N41" s="26" t="s">
        <v>248</v>
      </c>
      <c r="O41" s="26" t="s">
        <v>249</v>
      </c>
      <c r="P41" s="26" t="s">
        <v>250</v>
      </c>
      <c r="Q41" s="26" t="s">
        <v>39</v>
      </c>
      <c r="R41" s="26" t="s">
        <v>39</v>
      </c>
      <c r="S41" s="31">
        <v>41852</v>
      </c>
      <c r="T41" s="14" t="s">
        <v>44</v>
      </c>
      <c r="U41" s="26"/>
      <c r="V41" s="26" t="s">
        <v>39</v>
      </c>
      <c r="W41" s="26" t="s">
        <v>39</v>
      </c>
      <c r="X41" s="26" t="s">
        <v>206</v>
      </c>
      <c r="Y41" s="31">
        <v>41778</v>
      </c>
      <c r="Z41" s="31">
        <v>41848</v>
      </c>
      <c r="AA41" s="26" t="s">
        <v>39</v>
      </c>
      <c r="AB41" s="26" t="s">
        <v>39</v>
      </c>
      <c r="AC41" s="26" t="s">
        <v>39</v>
      </c>
      <c r="AD41" s="26" t="s">
        <v>39</v>
      </c>
      <c r="AE41" s="26" t="s">
        <v>39</v>
      </c>
      <c r="AF41" s="14"/>
    </row>
    <row r="42" spans="1:256" s="129" customFormat="1" ht="219" customHeight="1" x14ac:dyDescent="0.25">
      <c r="A42" s="19"/>
      <c r="B42" s="19"/>
      <c r="C42" s="31">
        <v>41865</v>
      </c>
      <c r="D42" s="32">
        <v>85</v>
      </c>
      <c r="E42" s="33">
        <v>2014</v>
      </c>
      <c r="F42" s="26" t="s">
        <v>36</v>
      </c>
      <c r="G42" s="26" t="s">
        <v>37</v>
      </c>
      <c r="H42" s="17" t="str">
        <f t="shared" ca="1" si="4"/>
        <v>Ativo</v>
      </c>
      <c r="I42" s="31">
        <v>41865</v>
      </c>
      <c r="J42" s="31" t="s">
        <v>67</v>
      </c>
      <c r="K42" s="26" t="str">
        <f t="shared" si="6"/>
        <v>NA</v>
      </c>
      <c r="L42" s="26" t="s">
        <v>39</v>
      </c>
      <c r="M42" s="26" t="s">
        <v>251</v>
      </c>
      <c r="N42" s="26" t="s">
        <v>252</v>
      </c>
      <c r="O42" s="26" t="s">
        <v>253</v>
      </c>
      <c r="P42" s="26" t="s">
        <v>254</v>
      </c>
      <c r="Q42" s="34" t="s">
        <v>39</v>
      </c>
      <c r="R42" s="34" t="s">
        <v>39</v>
      </c>
      <c r="S42" s="31">
        <v>41877</v>
      </c>
      <c r="T42" s="31" t="s">
        <v>44</v>
      </c>
      <c r="U42" s="26"/>
      <c r="V42" s="41" t="s">
        <v>39</v>
      </c>
      <c r="W42" s="26" t="s">
        <v>39</v>
      </c>
      <c r="X42" s="26" t="s">
        <v>206</v>
      </c>
      <c r="Y42" s="31">
        <v>41855</v>
      </c>
      <c r="Z42" s="31">
        <v>41873</v>
      </c>
      <c r="AA42" s="26" t="s">
        <v>128</v>
      </c>
      <c r="AB42" s="26" t="s">
        <v>39</v>
      </c>
      <c r="AC42" s="26" t="s">
        <v>39</v>
      </c>
      <c r="AD42" s="41" t="s">
        <v>39</v>
      </c>
      <c r="AE42" s="41" t="s">
        <v>39</v>
      </c>
      <c r="AF42" s="19"/>
      <c r="AG42" s="5"/>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s="5" customFormat="1" ht="123.75" customHeight="1" x14ac:dyDescent="0.25">
      <c r="A43" s="14"/>
      <c r="B43" s="14"/>
      <c r="C43" s="31">
        <v>41878</v>
      </c>
      <c r="D43" s="32">
        <v>90</v>
      </c>
      <c r="E43" s="33">
        <v>2014</v>
      </c>
      <c r="F43" s="26" t="s">
        <v>36</v>
      </c>
      <c r="G43" s="26" t="s">
        <v>37</v>
      </c>
      <c r="H43" s="17" t="str">
        <f t="shared" ca="1" si="4"/>
        <v>Ativo</v>
      </c>
      <c r="I43" s="31">
        <v>41878</v>
      </c>
      <c r="J43" s="31" t="s">
        <v>67</v>
      </c>
      <c r="K43" s="26" t="str">
        <f t="shared" si="6"/>
        <v>NA</v>
      </c>
      <c r="L43" s="26" t="s">
        <v>39</v>
      </c>
      <c r="M43" s="26" t="s">
        <v>255</v>
      </c>
      <c r="N43" s="26" t="s">
        <v>256</v>
      </c>
      <c r="O43" s="26" t="s">
        <v>257</v>
      </c>
      <c r="P43" s="26" t="s">
        <v>258</v>
      </c>
      <c r="Q43" s="34" t="s">
        <v>39</v>
      </c>
      <c r="R43" s="34" t="s">
        <v>39</v>
      </c>
      <c r="S43" s="31">
        <v>41933</v>
      </c>
      <c r="T43" s="31" t="s">
        <v>65</v>
      </c>
      <c r="U43" s="26"/>
      <c r="V43" s="41" t="s">
        <v>39</v>
      </c>
      <c r="W43" s="26" t="s">
        <v>39</v>
      </c>
      <c r="X43" s="26" t="s">
        <v>259</v>
      </c>
      <c r="Y43" s="31">
        <v>41883</v>
      </c>
      <c r="Z43" s="31">
        <v>41929</v>
      </c>
      <c r="AA43" s="26" t="s">
        <v>260</v>
      </c>
      <c r="AB43" s="26" t="s">
        <v>39</v>
      </c>
      <c r="AC43" s="26" t="s">
        <v>39</v>
      </c>
      <c r="AD43" s="41" t="s">
        <v>39</v>
      </c>
      <c r="AE43" s="41" t="s">
        <v>39</v>
      </c>
      <c r="AF43" s="14"/>
    </row>
    <row r="44" spans="1:256" s="129" customFormat="1" ht="119.25" customHeight="1" x14ac:dyDescent="0.25">
      <c r="A44" s="19"/>
      <c r="B44" s="19"/>
      <c r="C44" s="31">
        <v>41894</v>
      </c>
      <c r="D44" s="32">
        <v>98</v>
      </c>
      <c r="E44" s="33">
        <v>2014</v>
      </c>
      <c r="F44" s="26" t="s">
        <v>36</v>
      </c>
      <c r="G44" s="26" t="s">
        <v>37</v>
      </c>
      <c r="H44" s="17" t="str">
        <f t="shared" ca="1" si="4"/>
        <v>Ativo</v>
      </c>
      <c r="I44" s="31">
        <v>41894</v>
      </c>
      <c r="J44" s="31" t="s">
        <v>38</v>
      </c>
      <c r="K44" s="26" t="str">
        <f t="shared" si="6"/>
        <v>NA</v>
      </c>
      <c r="L44" s="26" t="s">
        <v>39</v>
      </c>
      <c r="M44" s="26" t="s">
        <v>261</v>
      </c>
      <c r="N44" s="26" t="s">
        <v>262</v>
      </c>
      <c r="O44" s="26" t="s">
        <v>263</v>
      </c>
      <c r="P44" s="26" t="s">
        <v>264</v>
      </c>
      <c r="Q44" s="34" t="s">
        <v>39</v>
      </c>
      <c r="R44" s="34" t="s">
        <v>39</v>
      </c>
      <c r="S44" s="31">
        <v>41900</v>
      </c>
      <c r="T44" s="31" t="s">
        <v>44</v>
      </c>
      <c r="U44" s="26"/>
      <c r="V44" s="41" t="s">
        <v>39</v>
      </c>
      <c r="W44" s="26" t="s">
        <v>39</v>
      </c>
      <c r="X44" s="26" t="s">
        <v>265</v>
      </c>
      <c r="Y44" s="31">
        <v>41893</v>
      </c>
      <c r="Z44" s="31">
        <v>41895</v>
      </c>
      <c r="AA44" s="41" t="s">
        <v>266</v>
      </c>
      <c r="AB44" s="26" t="s">
        <v>39</v>
      </c>
      <c r="AC44" s="26" t="s">
        <v>39</v>
      </c>
      <c r="AD44" s="41" t="s">
        <v>39</v>
      </c>
      <c r="AE44" s="41" t="s">
        <v>39</v>
      </c>
      <c r="AF44" s="1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s="129" customFormat="1" ht="176.25" customHeight="1" x14ac:dyDescent="0.25">
      <c r="A45" s="19"/>
      <c r="B45" s="19"/>
      <c r="C45" s="31">
        <v>41898</v>
      </c>
      <c r="D45" s="32">
        <v>99</v>
      </c>
      <c r="E45" s="33">
        <v>2014</v>
      </c>
      <c r="F45" s="26" t="s">
        <v>36</v>
      </c>
      <c r="G45" s="26" t="s">
        <v>37</v>
      </c>
      <c r="H45" s="17" t="str">
        <f t="shared" ca="1" si="4"/>
        <v>Ativo</v>
      </c>
      <c r="I45" s="31">
        <v>41898</v>
      </c>
      <c r="J45" s="31" t="s">
        <v>67</v>
      </c>
      <c r="K45" s="26" t="str">
        <f t="shared" si="6"/>
        <v>NA</v>
      </c>
      <c r="L45" s="26" t="s">
        <v>39</v>
      </c>
      <c r="M45" s="26" t="s">
        <v>267</v>
      </c>
      <c r="N45" s="26" t="s">
        <v>268</v>
      </c>
      <c r="O45" s="26" t="s">
        <v>269</v>
      </c>
      <c r="P45" s="26" t="s">
        <v>270</v>
      </c>
      <c r="Q45" s="34" t="s">
        <v>39</v>
      </c>
      <c r="R45" s="34" t="s">
        <v>39</v>
      </c>
      <c r="S45" s="31">
        <v>41922</v>
      </c>
      <c r="T45" s="31" t="s">
        <v>44</v>
      </c>
      <c r="U45" s="26"/>
      <c r="V45" s="41" t="s">
        <v>39</v>
      </c>
      <c r="W45" s="26" t="s">
        <v>39</v>
      </c>
      <c r="X45" s="26" t="s">
        <v>271</v>
      </c>
      <c r="Y45" s="31">
        <v>41898</v>
      </c>
      <c r="Z45" s="31">
        <v>41920</v>
      </c>
      <c r="AA45" s="26" t="s">
        <v>272</v>
      </c>
      <c r="AB45" s="26" t="s">
        <v>39</v>
      </c>
      <c r="AC45" s="26" t="s">
        <v>39</v>
      </c>
      <c r="AD45" s="26" t="s">
        <v>39</v>
      </c>
      <c r="AE45" s="26" t="s">
        <v>39</v>
      </c>
      <c r="AF45" s="1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s="5" customFormat="1" ht="173.25" customHeight="1" x14ac:dyDescent="0.25">
      <c r="A46" s="14" t="s">
        <v>273</v>
      </c>
      <c r="B46" s="14"/>
      <c r="C46" s="31">
        <v>41905</v>
      </c>
      <c r="D46" s="32">
        <v>103</v>
      </c>
      <c r="E46" s="26">
        <v>2014</v>
      </c>
      <c r="F46" s="26" t="s">
        <v>274</v>
      </c>
      <c r="G46" s="26" t="s">
        <v>37</v>
      </c>
      <c r="H46" s="26" t="str">
        <f ca="1">IF(J46="","",IF(J46="prazo indeterminado","Ativo",IF(TODAY()-J46&gt;0,"Concluído","Ativo")))</f>
        <v>Ativo</v>
      </c>
      <c r="I46" s="31">
        <v>41905</v>
      </c>
      <c r="J46" s="31">
        <v>45557</v>
      </c>
      <c r="K46" s="26" t="str">
        <f t="shared" si="6"/>
        <v>NA</v>
      </c>
      <c r="L46" s="26" t="s">
        <v>39</v>
      </c>
      <c r="M46" s="26" t="s">
        <v>275</v>
      </c>
      <c r="N46" s="26" t="s">
        <v>276</v>
      </c>
      <c r="O46" s="26" t="s">
        <v>277</v>
      </c>
      <c r="P46" s="26" t="s">
        <v>278</v>
      </c>
      <c r="Q46" s="26" t="s">
        <v>39</v>
      </c>
      <c r="R46" s="26" t="s">
        <v>39</v>
      </c>
      <c r="S46" s="31">
        <v>41923</v>
      </c>
      <c r="T46" s="14" t="s">
        <v>65</v>
      </c>
      <c r="U46" s="26"/>
      <c r="V46" s="26" t="s">
        <v>39</v>
      </c>
      <c r="W46" s="26" t="s">
        <v>39</v>
      </c>
      <c r="X46" s="26" t="s">
        <v>279</v>
      </c>
      <c r="Y46" s="31">
        <v>41905</v>
      </c>
      <c r="Z46" s="14" t="s">
        <v>280</v>
      </c>
      <c r="AA46" s="26" t="s">
        <v>39</v>
      </c>
      <c r="AB46" s="26" t="s">
        <v>39</v>
      </c>
      <c r="AC46" s="26" t="s">
        <v>39</v>
      </c>
      <c r="AD46" s="26" t="s">
        <v>39</v>
      </c>
      <c r="AE46" s="26" t="s">
        <v>39</v>
      </c>
      <c r="AF46" s="14"/>
    </row>
    <row r="47" spans="1:256" s="129" customFormat="1" ht="155.25" customHeight="1" x14ac:dyDescent="0.25">
      <c r="A47" s="19" t="s">
        <v>281</v>
      </c>
      <c r="B47" s="19"/>
      <c r="C47" s="31">
        <v>41912</v>
      </c>
      <c r="D47" s="32">
        <v>105</v>
      </c>
      <c r="E47" s="26">
        <v>2014</v>
      </c>
      <c r="F47" s="26" t="s">
        <v>36</v>
      </c>
      <c r="G47" s="26" t="s">
        <v>37</v>
      </c>
      <c r="H47" s="17" t="str">
        <f ca="1">IF(J47="","",IF(J47="cancelado","Cancelado",IF(J47="prazo indeterminado","Ativo",IF(TODAY()-J47&gt;0,"Concluído","Ativo"))))</f>
        <v>Ativo</v>
      </c>
      <c r="I47" s="31">
        <v>41912</v>
      </c>
      <c r="J47" s="31" t="s">
        <v>38</v>
      </c>
      <c r="K47" s="26" t="str">
        <f t="shared" si="6"/>
        <v>NA</v>
      </c>
      <c r="L47" s="26" t="s">
        <v>39</v>
      </c>
      <c r="M47" s="26" t="s">
        <v>282</v>
      </c>
      <c r="N47" s="26" t="s">
        <v>283</v>
      </c>
      <c r="O47" s="26" t="s">
        <v>284</v>
      </c>
      <c r="P47" s="26" t="s">
        <v>285</v>
      </c>
      <c r="Q47" s="26" t="s">
        <v>39</v>
      </c>
      <c r="R47" s="26" t="s">
        <v>39</v>
      </c>
      <c r="S47" s="31">
        <v>41930</v>
      </c>
      <c r="T47" s="14" t="s">
        <v>44</v>
      </c>
      <c r="U47" s="26"/>
      <c r="V47" s="26" t="s">
        <v>39</v>
      </c>
      <c r="W47" s="26" t="s">
        <v>39</v>
      </c>
      <c r="X47" s="26" t="s">
        <v>286</v>
      </c>
      <c r="Y47" s="31">
        <v>41904</v>
      </c>
      <c r="Z47" s="31">
        <v>41912</v>
      </c>
      <c r="AA47" s="26" t="s">
        <v>194</v>
      </c>
      <c r="AB47" s="26" t="s">
        <v>39</v>
      </c>
      <c r="AC47" s="26" t="s">
        <v>39</v>
      </c>
      <c r="AD47" s="26" t="s">
        <v>39</v>
      </c>
      <c r="AE47" s="26" t="s">
        <v>39</v>
      </c>
      <c r="AF47" s="19"/>
      <c r="AG47" s="5"/>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s="5" customFormat="1" ht="157.5" customHeight="1" x14ac:dyDescent="0.25">
      <c r="A48" s="14" t="s">
        <v>287</v>
      </c>
      <c r="B48" s="14"/>
      <c r="C48" s="31">
        <v>41912</v>
      </c>
      <c r="D48" s="32">
        <v>106</v>
      </c>
      <c r="E48" s="33">
        <v>2014</v>
      </c>
      <c r="F48" s="26" t="s">
        <v>36</v>
      </c>
      <c r="G48" s="26" t="s">
        <v>90</v>
      </c>
      <c r="H48" s="17" t="str">
        <f ca="1">IF(J48="","",IF(J48="cancelado","Cancelado",IF(J48="prazo indeterminado","Ativo",IF(TODAY()-J48&gt;0,"Concluído","Ativo"))))</f>
        <v>Ativo</v>
      </c>
      <c r="I48" s="31">
        <v>41912</v>
      </c>
      <c r="J48" s="31" t="s">
        <v>38</v>
      </c>
      <c r="K48" s="26" t="str">
        <f t="shared" si="6"/>
        <v>NA</v>
      </c>
      <c r="L48" s="26" t="s">
        <v>39</v>
      </c>
      <c r="M48" s="26" t="s">
        <v>282</v>
      </c>
      <c r="N48" s="26" t="s">
        <v>288</v>
      </c>
      <c r="O48" s="26" t="s">
        <v>289</v>
      </c>
      <c r="P48" s="26" t="s">
        <v>290</v>
      </c>
      <c r="Q48" s="34" t="s">
        <v>39</v>
      </c>
      <c r="R48" s="34" t="s">
        <v>39</v>
      </c>
      <c r="S48" s="31">
        <v>41914</v>
      </c>
      <c r="T48" s="31" t="s">
        <v>44</v>
      </c>
      <c r="U48" s="26"/>
      <c r="V48" s="41" t="s">
        <v>39</v>
      </c>
      <c r="W48" s="26" t="s">
        <v>39</v>
      </c>
      <c r="X48" s="26" t="s">
        <v>259</v>
      </c>
      <c r="Y48" s="31">
        <v>41904</v>
      </c>
      <c r="Z48" s="31">
        <v>41912</v>
      </c>
      <c r="AA48" s="26" t="s">
        <v>291</v>
      </c>
      <c r="AB48" s="26" t="s">
        <v>39</v>
      </c>
      <c r="AC48" s="26" t="s">
        <v>39</v>
      </c>
      <c r="AD48" s="26" t="s">
        <v>39</v>
      </c>
      <c r="AE48" s="26" t="s">
        <v>39</v>
      </c>
      <c r="AF48" s="14"/>
    </row>
    <row r="49" spans="1:256" s="129" customFormat="1" ht="267.75" customHeight="1" x14ac:dyDescent="0.25">
      <c r="A49" s="19" t="s">
        <v>292</v>
      </c>
      <c r="B49" s="19"/>
      <c r="C49" s="31">
        <v>41914</v>
      </c>
      <c r="D49" s="32">
        <v>108</v>
      </c>
      <c r="E49" s="33">
        <v>2014</v>
      </c>
      <c r="F49" s="26" t="s">
        <v>36</v>
      </c>
      <c r="G49" s="26" t="s">
        <v>90</v>
      </c>
      <c r="H49" s="17" t="str">
        <f ca="1">IF(J49="","",IF(J49="cancelado","Cancelado",IF(J49="prazo indeterminado","Ativo",IF(TODAY()-J49&gt;0,"Concluído","Ativo"))))</f>
        <v>Ativo</v>
      </c>
      <c r="I49" s="31">
        <v>41914</v>
      </c>
      <c r="J49" s="31" t="s">
        <v>67</v>
      </c>
      <c r="K49" s="26" t="str">
        <f t="shared" si="6"/>
        <v>NA</v>
      </c>
      <c r="L49" s="26" t="s">
        <v>39</v>
      </c>
      <c r="M49" s="26" t="s">
        <v>293</v>
      </c>
      <c r="N49" s="26" t="s">
        <v>294</v>
      </c>
      <c r="O49" s="26" t="s">
        <v>295</v>
      </c>
      <c r="P49" s="26" t="s">
        <v>296</v>
      </c>
      <c r="Q49" s="34" t="s">
        <v>39</v>
      </c>
      <c r="R49" s="34" t="s">
        <v>39</v>
      </c>
      <c r="S49" s="31">
        <v>41920</v>
      </c>
      <c r="T49" s="31" t="s">
        <v>65</v>
      </c>
      <c r="U49" s="26" t="s">
        <v>39</v>
      </c>
      <c r="V49" s="41" t="s">
        <v>39</v>
      </c>
      <c r="W49" s="26" t="s">
        <v>39</v>
      </c>
      <c r="X49" s="26" t="s">
        <v>297</v>
      </c>
      <c r="Y49" s="31">
        <v>41904</v>
      </c>
      <c r="Z49" s="31">
        <v>41919</v>
      </c>
      <c r="AA49" s="26" t="s">
        <v>298</v>
      </c>
      <c r="AB49" s="26" t="s">
        <v>39</v>
      </c>
      <c r="AC49" s="26" t="s">
        <v>39</v>
      </c>
      <c r="AD49" s="41" t="s">
        <v>39</v>
      </c>
      <c r="AE49" s="41" t="s">
        <v>39</v>
      </c>
      <c r="AF49" s="1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s="5" customFormat="1" ht="129.75" customHeight="1" x14ac:dyDescent="0.25">
      <c r="A50" s="14"/>
      <c r="B50" s="14"/>
      <c r="C50" s="31">
        <v>41925</v>
      </c>
      <c r="D50" s="32">
        <v>111</v>
      </c>
      <c r="E50" s="33">
        <v>2014</v>
      </c>
      <c r="F50" s="26" t="s">
        <v>36</v>
      </c>
      <c r="G50" s="26" t="s">
        <v>37</v>
      </c>
      <c r="H50" s="17" t="str">
        <f ca="1">IF(J50="","",IF(J50="cancelado","Cancelado",IF(J50="prazo indeterminado","Ativo",IF(TODAY()-J50&gt;0,"Concluído","Ativo"))))</f>
        <v>Ativo</v>
      </c>
      <c r="I50" s="31">
        <v>41925</v>
      </c>
      <c r="J50" s="31" t="s">
        <v>67</v>
      </c>
      <c r="K50" s="26" t="str">
        <f t="shared" si="6"/>
        <v>NA</v>
      </c>
      <c r="L50" s="26" t="s">
        <v>39</v>
      </c>
      <c r="M50" s="26" t="s">
        <v>299</v>
      </c>
      <c r="N50" s="17" t="s">
        <v>300</v>
      </c>
      <c r="O50" s="26" t="s">
        <v>301</v>
      </c>
      <c r="P50" s="26" t="s">
        <v>302</v>
      </c>
      <c r="Q50" s="34" t="s">
        <v>39</v>
      </c>
      <c r="R50" s="34" t="s">
        <v>39</v>
      </c>
      <c r="S50" s="31">
        <v>41927</v>
      </c>
      <c r="T50" s="31" t="s">
        <v>44</v>
      </c>
      <c r="U50" s="26"/>
      <c r="V50" s="41" t="s">
        <v>39</v>
      </c>
      <c r="W50" s="26" t="s">
        <v>39</v>
      </c>
      <c r="X50" s="26" t="s">
        <v>138</v>
      </c>
      <c r="Y50" s="31">
        <v>41912</v>
      </c>
      <c r="Z50" s="31">
        <v>41925</v>
      </c>
      <c r="AA50" s="26" t="s">
        <v>49</v>
      </c>
      <c r="AB50" s="26" t="s">
        <v>39</v>
      </c>
      <c r="AC50" s="26" t="s">
        <v>39</v>
      </c>
      <c r="AD50" s="26" t="s">
        <v>39</v>
      </c>
      <c r="AE50" s="26" t="s">
        <v>39</v>
      </c>
      <c r="AF50" s="14"/>
    </row>
    <row r="51" spans="1:256" s="129" customFormat="1" ht="152.25" customHeight="1" x14ac:dyDescent="0.25">
      <c r="A51" s="19" t="s">
        <v>303</v>
      </c>
      <c r="B51" s="19"/>
      <c r="C51" s="31">
        <v>41913</v>
      </c>
      <c r="D51" s="32">
        <v>114</v>
      </c>
      <c r="E51" s="33">
        <v>2014</v>
      </c>
      <c r="F51" s="26" t="s">
        <v>36</v>
      </c>
      <c r="G51" s="26" t="s">
        <v>90</v>
      </c>
      <c r="H51" s="17" t="str">
        <f ca="1">IF(J51="","",IF(J51="cancelado","Cancelado",IF(J51="prazo indeterminado","Ativo",IF(TODAY()-J51&gt;0,"Concluído","Ativo"))))</f>
        <v>Ativo</v>
      </c>
      <c r="I51" s="31">
        <v>41913</v>
      </c>
      <c r="J51" s="31" t="s">
        <v>67</v>
      </c>
      <c r="K51" s="26" t="str">
        <f t="shared" si="6"/>
        <v>NA</v>
      </c>
      <c r="L51" s="26" t="s">
        <v>39</v>
      </c>
      <c r="M51" s="26" t="s">
        <v>282</v>
      </c>
      <c r="N51" s="26" t="s">
        <v>304</v>
      </c>
      <c r="O51" s="26" t="s">
        <v>305</v>
      </c>
      <c r="P51" s="26" t="s">
        <v>306</v>
      </c>
      <c r="Q51" s="34" t="s">
        <v>39</v>
      </c>
      <c r="R51" s="34" t="s">
        <v>39</v>
      </c>
      <c r="S51" s="31">
        <v>41933</v>
      </c>
      <c r="T51" s="31" t="s">
        <v>65</v>
      </c>
      <c r="U51" s="26"/>
      <c r="V51" s="41" t="s">
        <v>39</v>
      </c>
      <c r="W51" s="26" t="s">
        <v>39</v>
      </c>
      <c r="X51" s="26" t="s">
        <v>187</v>
      </c>
      <c r="Y51" s="31">
        <v>41906</v>
      </c>
      <c r="Z51" s="31">
        <v>41926</v>
      </c>
      <c r="AA51" s="26" t="s">
        <v>307</v>
      </c>
      <c r="AB51" s="26" t="s">
        <v>39</v>
      </c>
      <c r="AC51" s="26" t="s">
        <v>39</v>
      </c>
      <c r="AD51" s="41" t="s">
        <v>39</v>
      </c>
      <c r="AE51" s="41" t="s">
        <v>39</v>
      </c>
      <c r="AF51" s="1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s="129" customFormat="1" ht="180" customHeight="1" x14ac:dyDescent="0.25">
      <c r="A52" s="19"/>
      <c r="B52" s="19"/>
      <c r="C52" s="31">
        <v>41942</v>
      </c>
      <c r="D52" s="32">
        <v>117</v>
      </c>
      <c r="E52" s="26">
        <v>2014</v>
      </c>
      <c r="F52" s="26" t="s">
        <v>36</v>
      </c>
      <c r="G52" s="26" t="s">
        <v>37</v>
      </c>
      <c r="H52" s="17" t="s">
        <v>308</v>
      </c>
      <c r="I52" s="31">
        <v>41942</v>
      </c>
      <c r="J52" s="31" t="s">
        <v>38</v>
      </c>
      <c r="K52" s="26" t="str">
        <f t="shared" si="6"/>
        <v>NA</v>
      </c>
      <c r="L52" s="26" t="s">
        <v>39</v>
      </c>
      <c r="M52" s="26" t="s">
        <v>309</v>
      </c>
      <c r="N52" s="26" t="s">
        <v>310</v>
      </c>
      <c r="O52" s="26" t="s">
        <v>311</v>
      </c>
      <c r="P52" s="26" t="s">
        <v>312</v>
      </c>
      <c r="Q52" s="26" t="s">
        <v>39</v>
      </c>
      <c r="R52" s="26" t="s">
        <v>39</v>
      </c>
      <c r="S52" s="31">
        <v>41949</v>
      </c>
      <c r="T52" s="14" t="s">
        <v>44</v>
      </c>
      <c r="U52" s="26"/>
      <c r="V52" s="26" t="s">
        <v>39</v>
      </c>
      <c r="W52" s="26" t="s">
        <v>39</v>
      </c>
      <c r="X52" s="26" t="s">
        <v>187</v>
      </c>
      <c r="Y52" s="31">
        <v>41941</v>
      </c>
      <c r="Z52" s="31">
        <v>41975</v>
      </c>
      <c r="AA52" s="26" t="s">
        <v>313</v>
      </c>
      <c r="AB52" s="26" t="s">
        <v>39</v>
      </c>
      <c r="AC52" s="26" t="s">
        <v>39</v>
      </c>
      <c r="AD52" s="26" t="s">
        <v>39</v>
      </c>
      <c r="AE52" s="26" t="s">
        <v>39</v>
      </c>
      <c r="AF52" s="1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pans="1:256" s="5" customFormat="1" ht="154.5" customHeight="1" x14ac:dyDescent="0.25">
      <c r="A53" s="14" t="s">
        <v>314</v>
      </c>
      <c r="B53" s="14"/>
      <c r="C53" s="31">
        <v>41963</v>
      </c>
      <c r="D53" s="32">
        <v>125</v>
      </c>
      <c r="E53" s="33">
        <v>2014</v>
      </c>
      <c r="F53" s="26" t="s">
        <v>36</v>
      </c>
      <c r="G53" s="26" t="s">
        <v>90</v>
      </c>
      <c r="H53" s="17" t="str">
        <f ca="1">IF(J53="","",IF(J53="cancelado","Cancelado",IF(J53="prazo indeterminado","Ativo",IF(TODAY()-J53&gt;0,"Concluído","Ativo"))))</f>
        <v>Ativo</v>
      </c>
      <c r="I53" s="31">
        <v>41963</v>
      </c>
      <c r="J53" s="31" t="s">
        <v>67</v>
      </c>
      <c r="K53" s="26" t="str">
        <f t="shared" si="6"/>
        <v>NA</v>
      </c>
      <c r="L53" s="26" t="s">
        <v>39</v>
      </c>
      <c r="M53" s="26" t="s">
        <v>282</v>
      </c>
      <c r="N53" s="26" t="s">
        <v>315</v>
      </c>
      <c r="O53" s="26" t="s">
        <v>316</v>
      </c>
      <c r="P53" s="26" t="s">
        <v>317</v>
      </c>
      <c r="Q53" s="34" t="s">
        <v>39</v>
      </c>
      <c r="R53" s="34" t="s">
        <v>39</v>
      </c>
      <c r="S53" s="31">
        <v>41965</v>
      </c>
      <c r="T53" s="31" t="s">
        <v>65</v>
      </c>
      <c r="U53" s="26"/>
      <c r="V53" s="41" t="s">
        <v>39</v>
      </c>
      <c r="W53" s="26" t="s">
        <v>39</v>
      </c>
      <c r="X53" s="26" t="s">
        <v>206</v>
      </c>
      <c r="Y53" s="31">
        <v>41934</v>
      </c>
      <c r="Z53" s="31">
        <v>41956</v>
      </c>
      <c r="AA53" s="26" t="s">
        <v>291</v>
      </c>
      <c r="AB53" s="26" t="s">
        <v>39</v>
      </c>
      <c r="AC53" s="26" t="s">
        <v>39</v>
      </c>
      <c r="AD53" s="26" t="s">
        <v>39</v>
      </c>
      <c r="AE53" s="26" t="s">
        <v>39</v>
      </c>
      <c r="AF53" s="14"/>
    </row>
    <row r="54" spans="1:256" s="5" customFormat="1" ht="187.5" customHeight="1" x14ac:dyDescent="0.25">
      <c r="A54" s="14"/>
      <c r="B54" s="14"/>
      <c r="C54" s="31">
        <v>41984</v>
      </c>
      <c r="D54" s="32">
        <v>134</v>
      </c>
      <c r="E54" s="33">
        <v>2014</v>
      </c>
      <c r="F54" s="26" t="s">
        <v>36</v>
      </c>
      <c r="G54" s="26" t="s">
        <v>37</v>
      </c>
      <c r="H54" s="17" t="str">
        <f t="shared" ref="H54:H74" ca="1" si="7">IF(J54="","",IF(J54="cancelado","Cancelado",IF(J54="prazo indeterminado","Ativo",IF(TODAY()-J54&gt;0,"Concluído","Ativo"))))</f>
        <v>Ativo</v>
      </c>
      <c r="I54" s="31">
        <v>41984</v>
      </c>
      <c r="J54" s="31" t="s">
        <v>38</v>
      </c>
      <c r="K54" s="26" t="str">
        <f>IF(G54&lt;&gt;"Repasse","NA",IF(G54="Repasse","Resp. DCON"))</f>
        <v>NA</v>
      </c>
      <c r="L54" s="26" t="s">
        <v>39</v>
      </c>
      <c r="M54" s="26" t="s">
        <v>318</v>
      </c>
      <c r="N54" s="26" t="s">
        <v>319</v>
      </c>
      <c r="O54" s="26" t="s">
        <v>320</v>
      </c>
      <c r="P54" s="26" t="s">
        <v>321</v>
      </c>
      <c r="Q54" s="34" t="s">
        <v>39</v>
      </c>
      <c r="R54" s="34" t="s">
        <v>39</v>
      </c>
      <c r="S54" s="31">
        <v>41985</v>
      </c>
      <c r="T54" s="31" t="s">
        <v>44</v>
      </c>
      <c r="U54" s="26"/>
      <c r="V54" s="41" t="s">
        <v>39</v>
      </c>
      <c r="W54" s="26" t="s">
        <v>39</v>
      </c>
      <c r="X54" s="26" t="s">
        <v>206</v>
      </c>
      <c r="Y54" s="31">
        <v>41847</v>
      </c>
      <c r="Z54" s="31">
        <v>41964</v>
      </c>
      <c r="AA54" s="26" t="s">
        <v>39</v>
      </c>
      <c r="AB54" s="26" t="s">
        <v>39</v>
      </c>
      <c r="AC54" s="26" t="s">
        <v>39</v>
      </c>
      <c r="AD54" s="41" t="s">
        <v>39</v>
      </c>
      <c r="AE54" s="41" t="s">
        <v>39</v>
      </c>
      <c r="AF54" s="14"/>
    </row>
    <row r="55" spans="1:256" s="129" customFormat="1" ht="140.25" customHeight="1" x14ac:dyDescent="0.25">
      <c r="A55" s="19"/>
      <c r="B55" s="19"/>
      <c r="C55" s="31">
        <v>41988</v>
      </c>
      <c r="D55" s="32">
        <v>135</v>
      </c>
      <c r="E55" s="26">
        <v>2014</v>
      </c>
      <c r="F55" s="26" t="s">
        <v>36</v>
      </c>
      <c r="G55" s="26" t="s">
        <v>37</v>
      </c>
      <c r="H55" s="17" t="str">
        <f t="shared" ca="1" si="7"/>
        <v>Ativo</v>
      </c>
      <c r="I55" s="31">
        <v>41988</v>
      </c>
      <c r="J55" s="31" t="s">
        <v>38</v>
      </c>
      <c r="K55" s="26" t="str">
        <f>IF(G55&lt;&gt;"Repasse","NA",IF(G55="Repasse","Resp. DCON"))</f>
        <v>NA</v>
      </c>
      <c r="L55" s="26" t="s">
        <v>39</v>
      </c>
      <c r="M55" s="26" t="s">
        <v>322</v>
      </c>
      <c r="N55" s="26" t="s">
        <v>323</v>
      </c>
      <c r="O55" s="26" t="s">
        <v>324</v>
      </c>
      <c r="P55" s="26" t="s">
        <v>325</v>
      </c>
      <c r="Q55" s="26" t="s">
        <v>39</v>
      </c>
      <c r="R55" s="26" t="s">
        <v>39</v>
      </c>
      <c r="S55" s="31">
        <v>41989</v>
      </c>
      <c r="T55" s="14" t="s">
        <v>44</v>
      </c>
      <c r="U55" s="26"/>
      <c r="V55" s="26" t="s">
        <v>39</v>
      </c>
      <c r="W55" s="26" t="s">
        <v>39</v>
      </c>
      <c r="X55" s="26" t="s">
        <v>279</v>
      </c>
      <c r="Y55" s="14" t="s">
        <v>39</v>
      </c>
      <c r="Z55" s="14" t="s">
        <v>39</v>
      </c>
      <c r="AA55" s="26" t="s">
        <v>101</v>
      </c>
      <c r="AB55" s="26" t="s">
        <v>39</v>
      </c>
      <c r="AC55" s="26" t="s">
        <v>39</v>
      </c>
      <c r="AD55" s="26" t="s">
        <v>39</v>
      </c>
      <c r="AE55" s="26" t="s">
        <v>39</v>
      </c>
      <c r="AF55" s="1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s="129" customFormat="1" ht="226.5" customHeight="1" x14ac:dyDescent="0.25">
      <c r="A56" s="19" t="s">
        <v>326</v>
      </c>
      <c r="B56" s="19"/>
      <c r="C56" s="31">
        <v>41999</v>
      </c>
      <c r="D56" s="32">
        <v>137</v>
      </c>
      <c r="E56" s="26">
        <v>2014</v>
      </c>
      <c r="F56" s="26" t="s">
        <v>36</v>
      </c>
      <c r="G56" s="26" t="s">
        <v>327</v>
      </c>
      <c r="H56" s="17" t="str">
        <f t="shared" ca="1" si="7"/>
        <v>Ativo</v>
      </c>
      <c r="I56" s="31">
        <v>41999</v>
      </c>
      <c r="J56" s="31" t="s">
        <v>38</v>
      </c>
      <c r="K56" s="26" t="str">
        <f t="shared" ref="K56:K77" si="8">IF(G56="","",IF(G56&lt;&gt;"Repasse","NA",IF(G56="Repasse","Resp. DCON")))</f>
        <v>NA</v>
      </c>
      <c r="L56" s="26" t="s">
        <v>39</v>
      </c>
      <c r="M56" s="27" t="s">
        <v>328</v>
      </c>
      <c r="N56" s="17" t="s">
        <v>329</v>
      </c>
      <c r="O56" s="17" t="s">
        <v>330</v>
      </c>
      <c r="P56" s="17" t="s">
        <v>331</v>
      </c>
      <c r="Q56" s="22" t="s">
        <v>39</v>
      </c>
      <c r="R56" s="22" t="s">
        <v>39</v>
      </c>
      <c r="S56" s="15">
        <v>42003</v>
      </c>
      <c r="T56" s="15" t="s">
        <v>44</v>
      </c>
      <c r="U56" s="17"/>
      <c r="V56" s="38" t="s">
        <v>39</v>
      </c>
      <c r="W56" s="17" t="s">
        <v>39</v>
      </c>
      <c r="X56" s="17" t="s">
        <v>332</v>
      </c>
      <c r="Y56" s="15" t="s">
        <v>39</v>
      </c>
      <c r="Z56" s="15" t="s">
        <v>39</v>
      </c>
      <c r="AA56" s="17" t="s">
        <v>333</v>
      </c>
      <c r="AB56" s="17" t="s">
        <v>39</v>
      </c>
      <c r="AC56" s="17" t="s">
        <v>39</v>
      </c>
      <c r="AD56" s="17" t="s">
        <v>39</v>
      </c>
      <c r="AE56" s="17" t="s">
        <v>39</v>
      </c>
      <c r="AF56" s="1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s="129" customFormat="1" ht="240" customHeight="1" x14ac:dyDescent="0.25">
      <c r="A57" s="19" t="s">
        <v>334</v>
      </c>
      <c r="B57" s="19"/>
      <c r="C57" s="31">
        <v>41999</v>
      </c>
      <c r="D57" s="32">
        <v>138</v>
      </c>
      <c r="E57" s="26">
        <v>2014</v>
      </c>
      <c r="F57" s="26" t="s">
        <v>36</v>
      </c>
      <c r="G57" s="26" t="s">
        <v>327</v>
      </c>
      <c r="H57" s="17" t="str">
        <f t="shared" ca="1" si="7"/>
        <v>Ativo</v>
      </c>
      <c r="I57" s="31">
        <v>41999</v>
      </c>
      <c r="J57" s="31" t="s">
        <v>38</v>
      </c>
      <c r="K57" s="26" t="str">
        <f t="shared" si="8"/>
        <v>NA</v>
      </c>
      <c r="L57" s="26" t="s">
        <v>39</v>
      </c>
      <c r="M57" s="27" t="s">
        <v>328</v>
      </c>
      <c r="N57" s="17" t="s">
        <v>335</v>
      </c>
      <c r="O57" s="17" t="s">
        <v>336</v>
      </c>
      <c r="P57" s="17" t="s">
        <v>337</v>
      </c>
      <c r="Q57" s="22" t="s">
        <v>39</v>
      </c>
      <c r="R57" s="22" t="s">
        <v>39</v>
      </c>
      <c r="S57" s="15">
        <v>42003</v>
      </c>
      <c r="T57" s="15" t="s">
        <v>44</v>
      </c>
      <c r="U57" s="17"/>
      <c r="V57" s="38" t="s">
        <v>39</v>
      </c>
      <c r="W57" s="38" t="s">
        <v>39</v>
      </c>
      <c r="X57" s="17" t="s">
        <v>332</v>
      </c>
      <c r="Y57" s="15" t="s">
        <v>39</v>
      </c>
      <c r="Z57" s="15" t="s">
        <v>39</v>
      </c>
      <c r="AA57" s="17" t="s">
        <v>333</v>
      </c>
      <c r="AB57" s="17" t="s">
        <v>39</v>
      </c>
      <c r="AC57" s="17" t="s">
        <v>39</v>
      </c>
      <c r="AD57" s="17" t="s">
        <v>39</v>
      </c>
      <c r="AE57" s="17" t="s">
        <v>39</v>
      </c>
      <c r="AF57" s="1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s="129" customFormat="1" ht="239.25" customHeight="1" x14ac:dyDescent="0.25">
      <c r="A58" s="19" t="s">
        <v>338</v>
      </c>
      <c r="B58" s="19"/>
      <c r="C58" s="31">
        <v>41999</v>
      </c>
      <c r="D58" s="32">
        <v>139</v>
      </c>
      <c r="E58" s="26">
        <v>2014</v>
      </c>
      <c r="F58" s="26" t="s">
        <v>36</v>
      </c>
      <c r="G58" s="26" t="s">
        <v>327</v>
      </c>
      <c r="H58" s="17" t="str">
        <f t="shared" ca="1" si="7"/>
        <v>Ativo</v>
      </c>
      <c r="I58" s="31">
        <v>41999</v>
      </c>
      <c r="J58" s="31" t="s">
        <v>38</v>
      </c>
      <c r="K58" s="26" t="str">
        <f t="shared" si="8"/>
        <v>NA</v>
      </c>
      <c r="L58" s="26" t="s">
        <v>39</v>
      </c>
      <c r="M58" s="27" t="s">
        <v>328</v>
      </c>
      <c r="N58" s="26" t="s">
        <v>339</v>
      </c>
      <c r="O58" s="26" t="s">
        <v>340</v>
      </c>
      <c r="P58" s="26" t="s">
        <v>341</v>
      </c>
      <c r="Q58" s="22" t="s">
        <v>39</v>
      </c>
      <c r="R58" s="22" t="s">
        <v>39</v>
      </c>
      <c r="S58" s="15">
        <v>42003</v>
      </c>
      <c r="T58" s="15" t="s">
        <v>44</v>
      </c>
      <c r="U58" s="17"/>
      <c r="V58" s="38" t="s">
        <v>39</v>
      </c>
      <c r="W58" s="38" t="s">
        <v>39</v>
      </c>
      <c r="X58" s="17" t="s">
        <v>332</v>
      </c>
      <c r="Y58" s="15" t="s">
        <v>39</v>
      </c>
      <c r="Z58" s="15" t="s">
        <v>39</v>
      </c>
      <c r="AA58" s="17" t="s">
        <v>333</v>
      </c>
      <c r="AB58" s="17" t="s">
        <v>39</v>
      </c>
      <c r="AC58" s="17" t="s">
        <v>39</v>
      </c>
      <c r="AD58" s="17" t="s">
        <v>39</v>
      </c>
      <c r="AE58" s="17" t="s">
        <v>39</v>
      </c>
      <c r="AF58" s="1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256" s="4" customFormat="1" ht="226.5" customHeight="1" x14ac:dyDescent="0.25">
      <c r="A59" s="16" t="s">
        <v>342</v>
      </c>
      <c r="B59" s="16"/>
      <c r="C59" s="31">
        <v>41999</v>
      </c>
      <c r="D59" s="32">
        <v>140</v>
      </c>
      <c r="E59" s="26">
        <v>2014</v>
      </c>
      <c r="F59" s="26" t="s">
        <v>36</v>
      </c>
      <c r="G59" s="26" t="s">
        <v>327</v>
      </c>
      <c r="H59" s="17" t="str">
        <f t="shared" ca="1" si="7"/>
        <v>Ativo</v>
      </c>
      <c r="I59" s="31">
        <v>41999</v>
      </c>
      <c r="J59" s="31" t="s">
        <v>38</v>
      </c>
      <c r="K59" s="26" t="str">
        <f t="shared" si="8"/>
        <v>NA</v>
      </c>
      <c r="L59" s="26" t="s">
        <v>39</v>
      </c>
      <c r="M59" s="27" t="s">
        <v>328</v>
      </c>
      <c r="N59" s="26" t="s">
        <v>343</v>
      </c>
      <c r="O59" s="26" t="s">
        <v>344</v>
      </c>
      <c r="P59" s="26" t="s">
        <v>345</v>
      </c>
      <c r="Q59" s="22" t="s">
        <v>39</v>
      </c>
      <c r="R59" s="22" t="s">
        <v>39</v>
      </c>
      <c r="S59" s="15">
        <v>42003</v>
      </c>
      <c r="T59" s="15" t="s">
        <v>44</v>
      </c>
      <c r="U59" s="17"/>
      <c r="V59" s="38" t="s">
        <v>39</v>
      </c>
      <c r="W59" s="38" t="s">
        <v>39</v>
      </c>
      <c r="X59" s="17" t="s">
        <v>332</v>
      </c>
      <c r="Y59" s="15" t="s">
        <v>39</v>
      </c>
      <c r="Z59" s="15" t="s">
        <v>39</v>
      </c>
      <c r="AA59" s="17" t="s">
        <v>333</v>
      </c>
      <c r="AB59" s="17" t="s">
        <v>39</v>
      </c>
      <c r="AC59" s="17" t="s">
        <v>39</v>
      </c>
      <c r="AD59" s="17" t="s">
        <v>39</v>
      </c>
      <c r="AE59" s="17" t="s">
        <v>39</v>
      </c>
      <c r="AF59" s="16"/>
    </row>
    <row r="60" spans="1:256" s="129" customFormat="1" ht="243" customHeight="1" x14ac:dyDescent="0.25">
      <c r="A60" s="19" t="s">
        <v>346</v>
      </c>
      <c r="B60" s="19"/>
      <c r="C60" s="15">
        <v>41999</v>
      </c>
      <c r="D60" s="20">
        <v>141</v>
      </c>
      <c r="E60" s="21">
        <v>2014</v>
      </c>
      <c r="F60" s="26" t="s">
        <v>36</v>
      </c>
      <c r="G60" s="17" t="s">
        <v>327</v>
      </c>
      <c r="H60" s="17" t="str">
        <f t="shared" ca="1" si="7"/>
        <v>Ativo</v>
      </c>
      <c r="I60" s="15">
        <v>41999</v>
      </c>
      <c r="J60" s="15" t="s">
        <v>38</v>
      </c>
      <c r="K60" s="17" t="str">
        <f t="shared" si="8"/>
        <v>NA</v>
      </c>
      <c r="L60" s="17" t="s">
        <v>39</v>
      </c>
      <c r="M60" s="27" t="s">
        <v>328</v>
      </c>
      <c r="N60" s="26" t="s">
        <v>347</v>
      </c>
      <c r="O60" s="26" t="s">
        <v>348</v>
      </c>
      <c r="P60" s="26" t="s">
        <v>349</v>
      </c>
      <c r="Q60" s="22" t="s">
        <v>39</v>
      </c>
      <c r="R60" s="22" t="s">
        <v>39</v>
      </c>
      <c r="S60" s="15">
        <v>42003</v>
      </c>
      <c r="T60" s="15" t="s">
        <v>44</v>
      </c>
      <c r="U60" s="17"/>
      <c r="V60" s="38" t="s">
        <v>39</v>
      </c>
      <c r="W60" s="38" t="s">
        <v>39</v>
      </c>
      <c r="X60" s="17" t="s">
        <v>332</v>
      </c>
      <c r="Y60" s="15" t="s">
        <v>39</v>
      </c>
      <c r="Z60" s="15">
        <v>41995</v>
      </c>
      <c r="AA60" s="17" t="s">
        <v>333</v>
      </c>
      <c r="AB60" s="17" t="s">
        <v>39</v>
      </c>
      <c r="AC60" s="17" t="s">
        <v>39</v>
      </c>
      <c r="AD60" s="17" t="s">
        <v>39</v>
      </c>
      <c r="AE60" s="17" t="s">
        <v>39</v>
      </c>
      <c r="AF60" s="19"/>
      <c r="AG60" s="4"/>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pans="1:256" s="129" customFormat="1" ht="198" customHeight="1" x14ac:dyDescent="0.25">
      <c r="A61" s="19" t="s">
        <v>350</v>
      </c>
      <c r="B61" s="19"/>
      <c r="C61" s="15">
        <v>41999</v>
      </c>
      <c r="D61" s="20">
        <v>142</v>
      </c>
      <c r="E61" s="21">
        <v>2014</v>
      </c>
      <c r="F61" s="26" t="s">
        <v>36</v>
      </c>
      <c r="G61" s="17" t="s">
        <v>327</v>
      </c>
      <c r="H61" s="17" t="str">
        <f t="shared" ca="1" si="7"/>
        <v>Ativo</v>
      </c>
      <c r="I61" s="15">
        <v>41999</v>
      </c>
      <c r="J61" s="15" t="s">
        <v>38</v>
      </c>
      <c r="K61" s="17" t="str">
        <f t="shared" si="8"/>
        <v>NA</v>
      </c>
      <c r="L61" s="17" t="s">
        <v>39</v>
      </c>
      <c r="M61" s="27" t="s">
        <v>328</v>
      </c>
      <c r="N61" s="26" t="s">
        <v>351</v>
      </c>
      <c r="O61" s="26" t="s">
        <v>352</v>
      </c>
      <c r="P61" s="26" t="s">
        <v>353</v>
      </c>
      <c r="Q61" s="22" t="s">
        <v>39</v>
      </c>
      <c r="R61" s="22" t="s">
        <v>39</v>
      </c>
      <c r="S61" s="15">
        <v>42003</v>
      </c>
      <c r="T61" s="15" t="s">
        <v>44</v>
      </c>
      <c r="U61" s="17"/>
      <c r="V61" s="38" t="s">
        <v>39</v>
      </c>
      <c r="W61" s="38" t="s">
        <v>39</v>
      </c>
      <c r="X61" s="17" t="s">
        <v>332</v>
      </c>
      <c r="Y61" s="15" t="s">
        <v>39</v>
      </c>
      <c r="Z61" s="15">
        <v>41995</v>
      </c>
      <c r="AA61" s="17" t="s">
        <v>333</v>
      </c>
      <c r="AB61" s="17" t="s">
        <v>39</v>
      </c>
      <c r="AC61" s="17" t="s">
        <v>39</v>
      </c>
      <c r="AD61" s="17" t="s">
        <v>39</v>
      </c>
      <c r="AE61" s="17" t="s">
        <v>39</v>
      </c>
      <c r="AF61" s="19"/>
      <c r="AG61" s="4"/>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row>
    <row r="62" spans="1:256" s="129" customFormat="1" ht="203.25" customHeight="1" x14ac:dyDescent="0.25">
      <c r="A62" s="19" t="s">
        <v>354</v>
      </c>
      <c r="B62" s="19"/>
      <c r="C62" s="15">
        <v>41999</v>
      </c>
      <c r="D62" s="20">
        <v>143</v>
      </c>
      <c r="E62" s="21">
        <v>2014</v>
      </c>
      <c r="F62" s="26" t="s">
        <v>36</v>
      </c>
      <c r="G62" s="17" t="s">
        <v>327</v>
      </c>
      <c r="H62" s="17" t="str">
        <f t="shared" ca="1" si="7"/>
        <v>Ativo</v>
      </c>
      <c r="I62" s="15">
        <v>41999</v>
      </c>
      <c r="J62" s="15" t="s">
        <v>38</v>
      </c>
      <c r="K62" s="17" t="str">
        <f t="shared" si="8"/>
        <v>NA</v>
      </c>
      <c r="L62" s="17" t="s">
        <v>39</v>
      </c>
      <c r="M62" s="27" t="s">
        <v>328</v>
      </c>
      <c r="N62" s="26" t="s">
        <v>355</v>
      </c>
      <c r="O62" s="26" t="s">
        <v>356</v>
      </c>
      <c r="P62" s="26" t="s">
        <v>357</v>
      </c>
      <c r="Q62" s="22" t="s">
        <v>39</v>
      </c>
      <c r="R62" s="22" t="s">
        <v>39</v>
      </c>
      <c r="S62" s="15">
        <v>42003</v>
      </c>
      <c r="T62" s="15" t="s">
        <v>44</v>
      </c>
      <c r="U62" s="17"/>
      <c r="V62" s="38" t="s">
        <v>39</v>
      </c>
      <c r="W62" s="38" t="s">
        <v>39</v>
      </c>
      <c r="X62" s="17" t="s">
        <v>332</v>
      </c>
      <c r="Y62" s="15" t="s">
        <v>39</v>
      </c>
      <c r="Z62" s="15">
        <v>41995</v>
      </c>
      <c r="AA62" s="17" t="s">
        <v>333</v>
      </c>
      <c r="AB62" s="17" t="s">
        <v>39</v>
      </c>
      <c r="AC62" s="17" t="s">
        <v>39</v>
      </c>
      <c r="AD62" s="17" t="s">
        <v>39</v>
      </c>
      <c r="AE62" s="17" t="s">
        <v>39</v>
      </c>
      <c r="AF62" s="19"/>
      <c r="AG62" s="4"/>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pans="1:256" s="129" customFormat="1" ht="203.25" customHeight="1" x14ac:dyDescent="0.25">
      <c r="A63" s="19" t="s">
        <v>358</v>
      </c>
      <c r="B63" s="19"/>
      <c r="C63" s="15">
        <v>41999</v>
      </c>
      <c r="D63" s="20">
        <v>144</v>
      </c>
      <c r="E63" s="21">
        <v>2014</v>
      </c>
      <c r="F63" s="26" t="s">
        <v>36</v>
      </c>
      <c r="G63" s="17" t="s">
        <v>327</v>
      </c>
      <c r="H63" s="17" t="str">
        <f t="shared" ca="1" si="7"/>
        <v>Ativo</v>
      </c>
      <c r="I63" s="15">
        <v>41999</v>
      </c>
      <c r="J63" s="15" t="s">
        <v>38</v>
      </c>
      <c r="K63" s="17" t="str">
        <f t="shared" si="8"/>
        <v>NA</v>
      </c>
      <c r="L63" s="17" t="s">
        <v>39</v>
      </c>
      <c r="M63" s="27" t="s">
        <v>328</v>
      </c>
      <c r="N63" s="26" t="s">
        <v>359</v>
      </c>
      <c r="O63" s="26" t="s">
        <v>360</v>
      </c>
      <c r="P63" s="26" t="s">
        <v>361</v>
      </c>
      <c r="Q63" s="22" t="s">
        <v>39</v>
      </c>
      <c r="R63" s="22" t="s">
        <v>39</v>
      </c>
      <c r="S63" s="15">
        <v>42003</v>
      </c>
      <c r="T63" s="15" t="s">
        <v>44</v>
      </c>
      <c r="U63" s="17"/>
      <c r="V63" s="38" t="s">
        <v>39</v>
      </c>
      <c r="W63" s="38" t="s">
        <v>39</v>
      </c>
      <c r="X63" s="17" t="s">
        <v>332</v>
      </c>
      <c r="Y63" s="15" t="s">
        <v>39</v>
      </c>
      <c r="Z63" s="15">
        <v>41995</v>
      </c>
      <c r="AA63" s="17" t="s">
        <v>333</v>
      </c>
      <c r="AB63" s="17" t="s">
        <v>39</v>
      </c>
      <c r="AC63" s="17" t="s">
        <v>39</v>
      </c>
      <c r="AD63" s="17" t="s">
        <v>39</v>
      </c>
      <c r="AE63" s="17" t="s">
        <v>39</v>
      </c>
      <c r="AF63" s="19"/>
      <c r="AG63" s="4"/>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row>
    <row r="64" spans="1:256" s="5" customFormat="1" ht="241.5" customHeight="1" x14ac:dyDescent="0.25">
      <c r="A64" s="14" t="s">
        <v>362</v>
      </c>
      <c r="B64" s="14"/>
      <c r="C64" s="15">
        <v>41905</v>
      </c>
      <c r="D64" s="20">
        <v>145</v>
      </c>
      <c r="E64" s="21">
        <v>2014</v>
      </c>
      <c r="F64" s="26" t="s">
        <v>36</v>
      </c>
      <c r="G64" s="17" t="s">
        <v>327</v>
      </c>
      <c r="H64" s="17" t="str">
        <f t="shared" ca="1" si="7"/>
        <v>Ativo</v>
      </c>
      <c r="I64" s="15">
        <v>41905</v>
      </c>
      <c r="J64" s="15" t="s">
        <v>38</v>
      </c>
      <c r="K64" s="17" t="str">
        <f t="shared" si="8"/>
        <v>NA</v>
      </c>
      <c r="L64" s="17" t="s">
        <v>39</v>
      </c>
      <c r="M64" s="27" t="s">
        <v>328</v>
      </c>
      <c r="N64" s="26" t="s">
        <v>363</v>
      </c>
      <c r="O64" s="26" t="s">
        <v>364</v>
      </c>
      <c r="P64" s="26" t="s">
        <v>365</v>
      </c>
      <c r="Q64" s="22" t="s">
        <v>39</v>
      </c>
      <c r="R64" s="22" t="s">
        <v>39</v>
      </c>
      <c r="S64" s="15">
        <v>42003</v>
      </c>
      <c r="T64" s="15" t="s">
        <v>44</v>
      </c>
      <c r="U64" s="17"/>
      <c r="V64" s="38" t="s">
        <v>39</v>
      </c>
      <c r="W64" s="38" t="s">
        <v>39</v>
      </c>
      <c r="X64" s="17" t="s">
        <v>332</v>
      </c>
      <c r="Y64" s="15" t="s">
        <v>39</v>
      </c>
      <c r="Z64" s="15">
        <v>41995</v>
      </c>
      <c r="AA64" s="17" t="s">
        <v>333</v>
      </c>
      <c r="AB64" s="17" t="s">
        <v>39</v>
      </c>
      <c r="AC64" s="17" t="s">
        <v>39</v>
      </c>
      <c r="AD64" s="17" t="s">
        <v>39</v>
      </c>
      <c r="AE64" s="17" t="s">
        <v>39</v>
      </c>
      <c r="AF64" s="14"/>
    </row>
    <row r="65" spans="1:256" s="129" customFormat="1" ht="264.75" customHeight="1" x14ac:dyDescent="0.25">
      <c r="A65" s="19" t="s">
        <v>366</v>
      </c>
      <c r="B65" s="19"/>
      <c r="C65" s="15">
        <v>41999</v>
      </c>
      <c r="D65" s="20">
        <v>146</v>
      </c>
      <c r="E65" s="21">
        <v>2014</v>
      </c>
      <c r="F65" s="26" t="s">
        <v>36</v>
      </c>
      <c r="G65" s="17" t="s">
        <v>327</v>
      </c>
      <c r="H65" s="17" t="str">
        <f t="shared" ca="1" si="7"/>
        <v>Ativo</v>
      </c>
      <c r="I65" s="15">
        <v>41999</v>
      </c>
      <c r="J65" s="15" t="s">
        <v>67</v>
      </c>
      <c r="K65" s="17" t="str">
        <f t="shared" si="8"/>
        <v>NA</v>
      </c>
      <c r="L65" s="17" t="s">
        <v>39</v>
      </c>
      <c r="M65" s="27" t="s">
        <v>328</v>
      </c>
      <c r="N65" s="26" t="s">
        <v>367</v>
      </c>
      <c r="O65" s="26" t="s">
        <v>368</v>
      </c>
      <c r="P65" s="26" t="s">
        <v>369</v>
      </c>
      <c r="Q65" s="22" t="s">
        <v>39</v>
      </c>
      <c r="R65" s="22" t="s">
        <v>39</v>
      </c>
      <c r="S65" s="31">
        <v>42010</v>
      </c>
      <c r="T65" s="15" t="s">
        <v>44</v>
      </c>
      <c r="U65" s="17" t="s">
        <v>39</v>
      </c>
      <c r="V65" s="38" t="s">
        <v>39</v>
      </c>
      <c r="W65" s="38" t="s">
        <v>39</v>
      </c>
      <c r="X65" s="17" t="s">
        <v>332</v>
      </c>
      <c r="Y65" s="15" t="s">
        <v>39</v>
      </c>
      <c r="Z65" s="15">
        <v>41995</v>
      </c>
      <c r="AA65" s="17" t="s">
        <v>333</v>
      </c>
      <c r="AB65" s="17" t="s">
        <v>39</v>
      </c>
      <c r="AC65" s="17" t="s">
        <v>39</v>
      </c>
      <c r="AD65" s="17" t="s">
        <v>39</v>
      </c>
      <c r="AE65" s="17" t="s">
        <v>39</v>
      </c>
      <c r="AF65" s="1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pans="1:256" s="129" customFormat="1" ht="206.25" customHeight="1" x14ac:dyDescent="0.25">
      <c r="A66" s="19" t="s">
        <v>370</v>
      </c>
      <c r="B66" s="19"/>
      <c r="C66" s="15">
        <v>41999</v>
      </c>
      <c r="D66" s="20">
        <v>147</v>
      </c>
      <c r="E66" s="21">
        <v>2014</v>
      </c>
      <c r="F66" s="17" t="s">
        <v>36</v>
      </c>
      <c r="G66" s="17" t="s">
        <v>327</v>
      </c>
      <c r="H66" s="17" t="str">
        <f t="shared" ca="1" si="7"/>
        <v>Ativo</v>
      </c>
      <c r="I66" s="15">
        <v>41999</v>
      </c>
      <c r="J66" s="15" t="s">
        <v>67</v>
      </c>
      <c r="K66" s="17" t="str">
        <f t="shared" si="8"/>
        <v>NA</v>
      </c>
      <c r="L66" s="17" t="s">
        <v>39</v>
      </c>
      <c r="M66" s="17" t="s">
        <v>328</v>
      </c>
      <c r="N66" s="26" t="s">
        <v>371</v>
      </c>
      <c r="O66" s="26" t="s">
        <v>372</v>
      </c>
      <c r="P66" s="26" t="s">
        <v>373</v>
      </c>
      <c r="Q66" s="22" t="s">
        <v>39</v>
      </c>
      <c r="R66" s="22" t="s">
        <v>39</v>
      </c>
      <c r="S66" s="31">
        <v>42010</v>
      </c>
      <c r="T66" s="15" t="s">
        <v>44</v>
      </c>
      <c r="U66" s="22" t="s">
        <v>39</v>
      </c>
      <c r="V66" s="38" t="s">
        <v>39</v>
      </c>
      <c r="W66" s="38" t="s">
        <v>39</v>
      </c>
      <c r="X66" s="17" t="s">
        <v>332</v>
      </c>
      <c r="Y66" s="15" t="s">
        <v>39</v>
      </c>
      <c r="Z66" s="15">
        <v>41995</v>
      </c>
      <c r="AA66" s="17" t="s">
        <v>333</v>
      </c>
      <c r="AB66" s="17" t="s">
        <v>39</v>
      </c>
      <c r="AC66" s="17" t="s">
        <v>39</v>
      </c>
      <c r="AD66" s="17" t="s">
        <v>39</v>
      </c>
      <c r="AE66" s="17" t="s">
        <v>39</v>
      </c>
      <c r="AF66" s="1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pans="1:256" s="129" customFormat="1" ht="209.25" customHeight="1" x14ac:dyDescent="0.25">
      <c r="A67" s="19" t="s">
        <v>374</v>
      </c>
      <c r="B67" s="19"/>
      <c r="C67" s="15">
        <v>41999</v>
      </c>
      <c r="D67" s="20">
        <v>148</v>
      </c>
      <c r="E67" s="21">
        <v>2014</v>
      </c>
      <c r="F67" s="17" t="s">
        <v>36</v>
      </c>
      <c r="G67" s="17" t="s">
        <v>327</v>
      </c>
      <c r="H67" s="17" t="str">
        <f t="shared" ca="1" si="7"/>
        <v>Ativo</v>
      </c>
      <c r="I67" s="15">
        <v>41999</v>
      </c>
      <c r="J67" s="15" t="s">
        <v>67</v>
      </c>
      <c r="K67" s="17" t="str">
        <f t="shared" si="8"/>
        <v>NA</v>
      </c>
      <c r="L67" s="17" t="s">
        <v>39</v>
      </c>
      <c r="M67" s="17" t="s">
        <v>328</v>
      </c>
      <c r="N67" s="26" t="s">
        <v>375</v>
      </c>
      <c r="O67" s="26" t="s">
        <v>376</v>
      </c>
      <c r="P67" s="26" t="s">
        <v>377</v>
      </c>
      <c r="Q67" s="22" t="s">
        <v>39</v>
      </c>
      <c r="R67" s="22" t="s">
        <v>39</v>
      </c>
      <c r="S67" s="31">
        <v>42010</v>
      </c>
      <c r="T67" s="15" t="s">
        <v>44</v>
      </c>
      <c r="U67" s="22" t="s">
        <v>39</v>
      </c>
      <c r="V67" s="38" t="s">
        <v>39</v>
      </c>
      <c r="W67" s="38" t="s">
        <v>39</v>
      </c>
      <c r="X67" s="17" t="s">
        <v>332</v>
      </c>
      <c r="Y67" s="15" t="s">
        <v>39</v>
      </c>
      <c r="Z67" s="15">
        <v>41995</v>
      </c>
      <c r="AA67" s="17" t="s">
        <v>333</v>
      </c>
      <c r="AB67" s="17" t="s">
        <v>39</v>
      </c>
      <c r="AC67" s="17" t="s">
        <v>39</v>
      </c>
      <c r="AD67" s="17" t="s">
        <v>39</v>
      </c>
      <c r="AE67" s="17" t="s">
        <v>39</v>
      </c>
      <c r="AF67" s="1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row>
    <row r="68" spans="1:256" s="129" customFormat="1" ht="207.75" customHeight="1" x14ac:dyDescent="0.25">
      <c r="A68" s="19" t="s">
        <v>378</v>
      </c>
      <c r="B68" s="19"/>
      <c r="C68" s="15">
        <v>41999</v>
      </c>
      <c r="D68" s="20">
        <v>149</v>
      </c>
      <c r="E68" s="21">
        <v>2014</v>
      </c>
      <c r="F68" s="17" t="s">
        <v>36</v>
      </c>
      <c r="G68" s="17" t="s">
        <v>327</v>
      </c>
      <c r="H68" s="17" t="str">
        <f t="shared" ca="1" si="7"/>
        <v>Ativo</v>
      </c>
      <c r="I68" s="15">
        <v>41999</v>
      </c>
      <c r="J68" s="15" t="s">
        <v>67</v>
      </c>
      <c r="K68" s="17" t="str">
        <f t="shared" si="8"/>
        <v>NA</v>
      </c>
      <c r="L68" s="17" t="s">
        <v>39</v>
      </c>
      <c r="M68" s="17" t="s">
        <v>328</v>
      </c>
      <c r="N68" s="26" t="s">
        <v>379</v>
      </c>
      <c r="O68" s="26" t="s">
        <v>380</v>
      </c>
      <c r="P68" s="26" t="s">
        <v>381</v>
      </c>
      <c r="Q68" s="22" t="s">
        <v>39</v>
      </c>
      <c r="R68" s="22" t="s">
        <v>39</v>
      </c>
      <c r="S68" s="31">
        <v>42010</v>
      </c>
      <c r="T68" s="15" t="s">
        <v>44</v>
      </c>
      <c r="U68" s="22" t="s">
        <v>39</v>
      </c>
      <c r="V68" s="38" t="s">
        <v>39</v>
      </c>
      <c r="W68" s="38" t="s">
        <v>39</v>
      </c>
      <c r="X68" s="17" t="s">
        <v>332</v>
      </c>
      <c r="Y68" s="15" t="s">
        <v>39</v>
      </c>
      <c r="Z68" s="15">
        <v>41995</v>
      </c>
      <c r="AA68" s="17" t="s">
        <v>333</v>
      </c>
      <c r="AB68" s="17" t="s">
        <v>39</v>
      </c>
      <c r="AC68" s="17" t="s">
        <v>39</v>
      </c>
      <c r="AD68" s="17" t="s">
        <v>39</v>
      </c>
      <c r="AE68" s="17" t="s">
        <v>39</v>
      </c>
      <c r="AF68" s="1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row>
    <row r="69" spans="1:256" s="129" customFormat="1" ht="207.75" customHeight="1" x14ac:dyDescent="0.25">
      <c r="A69" s="19" t="s">
        <v>382</v>
      </c>
      <c r="B69" s="19"/>
      <c r="C69" s="15">
        <v>41999</v>
      </c>
      <c r="D69" s="20">
        <v>150</v>
      </c>
      <c r="E69" s="21">
        <v>2014</v>
      </c>
      <c r="F69" s="17" t="s">
        <v>36</v>
      </c>
      <c r="G69" s="17" t="s">
        <v>327</v>
      </c>
      <c r="H69" s="17" t="str">
        <f t="shared" ca="1" si="7"/>
        <v>Ativo</v>
      </c>
      <c r="I69" s="15">
        <v>41999</v>
      </c>
      <c r="J69" s="15" t="s">
        <v>67</v>
      </c>
      <c r="K69" s="17" t="str">
        <f t="shared" si="8"/>
        <v>NA</v>
      </c>
      <c r="L69" s="17" t="s">
        <v>39</v>
      </c>
      <c r="M69" s="17" t="s">
        <v>328</v>
      </c>
      <c r="N69" s="17" t="s">
        <v>383</v>
      </c>
      <c r="O69" s="17" t="s">
        <v>384</v>
      </c>
      <c r="P69" s="17" t="s">
        <v>385</v>
      </c>
      <c r="Q69" s="22" t="s">
        <v>39</v>
      </c>
      <c r="R69" s="22" t="s">
        <v>39</v>
      </c>
      <c r="S69" s="15">
        <v>42013</v>
      </c>
      <c r="T69" s="15" t="s">
        <v>44</v>
      </c>
      <c r="U69" s="22" t="s">
        <v>39</v>
      </c>
      <c r="V69" s="38" t="s">
        <v>39</v>
      </c>
      <c r="W69" s="17" t="s">
        <v>39</v>
      </c>
      <c r="X69" s="17" t="s">
        <v>332</v>
      </c>
      <c r="Y69" s="15" t="s">
        <v>39</v>
      </c>
      <c r="Z69" s="15">
        <v>41995</v>
      </c>
      <c r="AA69" s="17" t="s">
        <v>386</v>
      </c>
      <c r="AB69" s="17" t="s">
        <v>39</v>
      </c>
      <c r="AC69" s="17" t="s">
        <v>39</v>
      </c>
      <c r="AD69" s="17" t="s">
        <v>39</v>
      </c>
      <c r="AE69" s="17" t="s">
        <v>39</v>
      </c>
      <c r="AF69" s="1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1:256" s="129" customFormat="1" ht="207" customHeight="1" x14ac:dyDescent="0.25">
      <c r="A70" s="19" t="s">
        <v>387</v>
      </c>
      <c r="B70" s="19"/>
      <c r="C70" s="15">
        <v>41999</v>
      </c>
      <c r="D70" s="20">
        <v>151</v>
      </c>
      <c r="E70" s="21">
        <v>2014</v>
      </c>
      <c r="F70" s="17" t="s">
        <v>36</v>
      </c>
      <c r="G70" s="17" t="s">
        <v>327</v>
      </c>
      <c r="H70" s="17" t="str">
        <f t="shared" ca="1" si="7"/>
        <v>Ativo</v>
      </c>
      <c r="I70" s="15">
        <v>41999</v>
      </c>
      <c r="J70" s="15" t="s">
        <v>67</v>
      </c>
      <c r="K70" s="17" t="str">
        <f t="shared" si="8"/>
        <v>NA</v>
      </c>
      <c r="L70" s="17" t="s">
        <v>39</v>
      </c>
      <c r="M70" s="17" t="s">
        <v>328</v>
      </c>
      <c r="N70" s="17" t="s">
        <v>388</v>
      </c>
      <c r="O70" s="17" t="s">
        <v>389</v>
      </c>
      <c r="P70" s="17" t="s">
        <v>390</v>
      </c>
      <c r="Q70" s="22" t="s">
        <v>39</v>
      </c>
      <c r="R70" s="22" t="s">
        <v>39</v>
      </c>
      <c r="S70" s="15">
        <v>42013</v>
      </c>
      <c r="T70" s="15" t="s">
        <v>44</v>
      </c>
      <c r="U70" s="22" t="s">
        <v>39</v>
      </c>
      <c r="V70" s="38" t="s">
        <v>39</v>
      </c>
      <c r="W70" s="17" t="s">
        <v>39</v>
      </c>
      <c r="X70" s="17" t="s">
        <v>332</v>
      </c>
      <c r="Y70" s="15" t="s">
        <v>39</v>
      </c>
      <c r="Z70" s="15">
        <v>41995</v>
      </c>
      <c r="AA70" s="17" t="s">
        <v>333</v>
      </c>
      <c r="AB70" s="17" t="s">
        <v>39</v>
      </c>
      <c r="AC70" s="17" t="s">
        <v>39</v>
      </c>
      <c r="AD70" s="17" t="s">
        <v>39</v>
      </c>
      <c r="AE70" s="17" t="s">
        <v>39</v>
      </c>
      <c r="AF70" s="1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pans="1:256" s="129" customFormat="1" ht="205.5" customHeight="1" x14ac:dyDescent="0.25">
      <c r="A71" s="19" t="s">
        <v>391</v>
      </c>
      <c r="B71" s="19"/>
      <c r="C71" s="15">
        <v>41999</v>
      </c>
      <c r="D71" s="20">
        <v>152</v>
      </c>
      <c r="E71" s="21">
        <v>2014</v>
      </c>
      <c r="F71" s="17" t="s">
        <v>36</v>
      </c>
      <c r="G71" s="17" t="s">
        <v>327</v>
      </c>
      <c r="H71" s="17" t="str">
        <f t="shared" ca="1" si="7"/>
        <v>Ativo</v>
      </c>
      <c r="I71" s="15">
        <v>41999</v>
      </c>
      <c r="J71" s="15" t="s">
        <v>67</v>
      </c>
      <c r="K71" s="17" t="str">
        <f t="shared" si="8"/>
        <v>NA</v>
      </c>
      <c r="L71" s="17" t="s">
        <v>39</v>
      </c>
      <c r="M71" s="17" t="s">
        <v>328</v>
      </c>
      <c r="N71" s="17" t="s">
        <v>392</v>
      </c>
      <c r="O71" s="17" t="s">
        <v>393</v>
      </c>
      <c r="P71" s="17" t="s">
        <v>394</v>
      </c>
      <c r="Q71" s="22" t="s">
        <v>39</v>
      </c>
      <c r="R71" s="22" t="s">
        <v>39</v>
      </c>
      <c r="S71" s="15">
        <v>42013</v>
      </c>
      <c r="T71" s="15" t="s">
        <v>44</v>
      </c>
      <c r="U71" s="22" t="s">
        <v>39</v>
      </c>
      <c r="V71" s="38" t="s">
        <v>39</v>
      </c>
      <c r="W71" s="17" t="s">
        <v>39</v>
      </c>
      <c r="X71" s="17" t="s">
        <v>332</v>
      </c>
      <c r="Y71" s="15" t="s">
        <v>39</v>
      </c>
      <c r="Z71" s="15">
        <v>41995</v>
      </c>
      <c r="AA71" s="17" t="s">
        <v>333</v>
      </c>
      <c r="AB71" s="17" t="s">
        <v>39</v>
      </c>
      <c r="AC71" s="17" t="s">
        <v>39</v>
      </c>
      <c r="AD71" s="17" t="s">
        <v>39</v>
      </c>
      <c r="AE71" s="17" t="s">
        <v>39</v>
      </c>
      <c r="AF71" s="1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row>
    <row r="72" spans="1:256" s="5" customFormat="1" ht="207.75" customHeight="1" x14ac:dyDescent="0.25">
      <c r="A72" s="14" t="s">
        <v>395</v>
      </c>
      <c r="B72" s="14"/>
      <c r="C72" s="15">
        <v>41999</v>
      </c>
      <c r="D72" s="20">
        <v>153</v>
      </c>
      <c r="E72" s="21">
        <v>2014</v>
      </c>
      <c r="F72" s="17" t="s">
        <v>36</v>
      </c>
      <c r="G72" s="17" t="s">
        <v>327</v>
      </c>
      <c r="H72" s="17" t="str">
        <f t="shared" ca="1" si="7"/>
        <v>Ativo</v>
      </c>
      <c r="I72" s="15">
        <v>41999</v>
      </c>
      <c r="J72" s="15" t="s">
        <v>67</v>
      </c>
      <c r="K72" s="17" t="str">
        <f t="shared" si="8"/>
        <v>NA</v>
      </c>
      <c r="L72" s="17" t="s">
        <v>39</v>
      </c>
      <c r="M72" s="17" t="s">
        <v>328</v>
      </c>
      <c r="N72" s="17" t="s">
        <v>396</v>
      </c>
      <c r="O72" s="17" t="s">
        <v>397</v>
      </c>
      <c r="P72" s="17" t="s">
        <v>398</v>
      </c>
      <c r="Q72" s="22" t="s">
        <v>39</v>
      </c>
      <c r="R72" s="22" t="s">
        <v>39</v>
      </c>
      <c r="S72" s="15">
        <v>42013</v>
      </c>
      <c r="T72" s="15" t="s">
        <v>44</v>
      </c>
      <c r="U72" s="22" t="s">
        <v>39</v>
      </c>
      <c r="V72" s="38" t="s">
        <v>39</v>
      </c>
      <c r="W72" s="17" t="s">
        <v>39</v>
      </c>
      <c r="X72" s="17" t="s">
        <v>332</v>
      </c>
      <c r="Y72" s="15" t="s">
        <v>39</v>
      </c>
      <c r="Z72" s="15">
        <v>41995</v>
      </c>
      <c r="AA72" s="17" t="s">
        <v>333</v>
      </c>
      <c r="AB72" s="17" t="s">
        <v>39</v>
      </c>
      <c r="AC72" s="17" t="s">
        <v>39</v>
      </c>
      <c r="AD72" s="17" t="s">
        <v>39</v>
      </c>
      <c r="AE72" s="17" t="s">
        <v>39</v>
      </c>
      <c r="AF72" s="14"/>
    </row>
    <row r="73" spans="1:256" s="129" customFormat="1" ht="108.75" customHeight="1" x14ac:dyDescent="0.25">
      <c r="A73" s="19"/>
      <c r="B73" s="19"/>
      <c r="C73" s="31">
        <v>41974</v>
      </c>
      <c r="D73" s="32">
        <v>154</v>
      </c>
      <c r="E73" s="26">
        <v>2014</v>
      </c>
      <c r="F73" s="26" t="s">
        <v>36</v>
      </c>
      <c r="G73" s="26" t="s">
        <v>37</v>
      </c>
      <c r="H73" s="17" t="str">
        <f t="shared" ca="1" si="7"/>
        <v>Ativo</v>
      </c>
      <c r="I73" s="31">
        <v>41974</v>
      </c>
      <c r="J73" s="31" t="s">
        <v>67</v>
      </c>
      <c r="K73" s="26" t="str">
        <f t="shared" si="8"/>
        <v>NA</v>
      </c>
      <c r="L73" s="26" t="s">
        <v>39</v>
      </c>
      <c r="M73" s="26" t="s">
        <v>399</v>
      </c>
      <c r="N73" s="26" t="s">
        <v>400</v>
      </c>
      <c r="O73" s="26" t="s">
        <v>401</v>
      </c>
      <c r="P73" s="26" t="s">
        <v>402</v>
      </c>
      <c r="Q73" s="26" t="s">
        <v>39</v>
      </c>
      <c r="R73" s="26" t="s">
        <v>39</v>
      </c>
      <c r="S73" s="15">
        <v>42013</v>
      </c>
      <c r="T73" s="14" t="s">
        <v>44</v>
      </c>
      <c r="U73" s="22" t="s">
        <v>39</v>
      </c>
      <c r="V73" s="26" t="s">
        <v>39</v>
      </c>
      <c r="W73" s="26" t="s">
        <v>39</v>
      </c>
      <c r="X73" s="26" t="s">
        <v>332</v>
      </c>
      <c r="Y73" s="14" t="s">
        <v>39</v>
      </c>
      <c r="Z73" s="31">
        <v>42011</v>
      </c>
      <c r="AA73" s="26" t="s">
        <v>333</v>
      </c>
      <c r="AB73" s="26" t="s">
        <v>39</v>
      </c>
      <c r="AC73" s="26" t="s">
        <v>39</v>
      </c>
      <c r="AD73" s="26" t="s">
        <v>39</v>
      </c>
      <c r="AE73" s="26" t="s">
        <v>39</v>
      </c>
      <c r="AF73" s="1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row>
    <row r="74" spans="1:256" s="4" customFormat="1" ht="118.5" customHeight="1" x14ac:dyDescent="0.25">
      <c r="A74" s="16"/>
      <c r="B74" s="16"/>
      <c r="C74" s="15">
        <v>41999</v>
      </c>
      <c r="D74" s="20">
        <v>155</v>
      </c>
      <c r="E74" s="21">
        <v>2014</v>
      </c>
      <c r="F74" s="17" t="s">
        <v>36</v>
      </c>
      <c r="G74" s="17" t="s">
        <v>37</v>
      </c>
      <c r="H74" s="17" t="str">
        <f t="shared" ca="1" si="7"/>
        <v>Ativo</v>
      </c>
      <c r="I74" s="15">
        <v>41999</v>
      </c>
      <c r="J74" s="15" t="s">
        <v>67</v>
      </c>
      <c r="K74" s="17" t="str">
        <f t="shared" si="8"/>
        <v>NA</v>
      </c>
      <c r="L74" s="17" t="s">
        <v>39</v>
      </c>
      <c r="M74" s="17" t="s">
        <v>403</v>
      </c>
      <c r="N74" s="17" t="s">
        <v>404</v>
      </c>
      <c r="O74" s="17" t="s">
        <v>405</v>
      </c>
      <c r="P74" s="17" t="s">
        <v>406</v>
      </c>
      <c r="Q74" s="22" t="s">
        <v>39</v>
      </c>
      <c r="R74" s="22" t="s">
        <v>39</v>
      </c>
      <c r="S74" s="15">
        <v>42025</v>
      </c>
      <c r="T74" s="15" t="s">
        <v>44</v>
      </c>
      <c r="U74" s="22" t="s">
        <v>39</v>
      </c>
      <c r="V74" s="38" t="s">
        <v>39</v>
      </c>
      <c r="W74" s="17" t="s">
        <v>39</v>
      </c>
      <c r="X74" s="17" t="s">
        <v>271</v>
      </c>
      <c r="Y74" s="15">
        <v>41976</v>
      </c>
      <c r="Z74" s="15">
        <v>42023</v>
      </c>
      <c r="AA74" s="17" t="s">
        <v>407</v>
      </c>
      <c r="AB74" s="17" t="s">
        <v>39</v>
      </c>
      <c r="AC74" s="17" t="s">
        <v>39</v>
      </c>
      <c r="AD74" s="17" t="s">
        <v>39</v>
      </c>
      <c r="AE74" s="17" t="s">
        <v>39</v>
      </c>
      <c r="AF74" s="16"/>
    </row>
    <row r="75" spans="1:256" s="5" customFormat="1" ht="124.5" customHeight="1" x14ac:dyDescent="0.25">
      <c r="A75" s="14"/>
      <c r="B75" s="14"/>
      <c r="C75" s="15">
        <v>42059</v>
      </c>
      <c r="D75" s="20">
        <v>5</v>
      </c>
      <c r="E75" s="21">
        <v>2015</v>
      </c>
      <c r="F75" s="17" t="s">
        <v>36</v>
      </c>
      <c r="G75" s="17" t="s">
        <v>37</v>
      </c>
      <c r="H75" s="17" t="str">
        <f ca="1">IF(J75="","",IF(J75="cancelado","Cancelado",IF(J75="prazo indeterminado","Ativo",IF(TODAY()-J75&gt;0,"Concluído","Ativo"))))</f>
        <v>Ativo</v>
      </c>
      <c r="I75" s="15">
        <v>42059</v>
      </c>
      <c r="J75" s="15" t="s">
        <v>38</v>
      </c>
      <c r="K75" s="17" t="str">
        <f t="shared" si="8"/>
        <v>NA</v>
      </c>
      <c r="L75" s="17" t="s">
        <v>39</v>
      </c>
      <c r="M75" s="17" t="s">
        <v>408</v>
      </c>
      <c r="N75" s="17" t="s">
        <v>409</v>
      </c>
      <c r="O75" s="17" t="s">
        <v>410</v>
      </c>
      <c r="P75" s="17" t="s">
        <v>411</v>
      </c>
      <c r="Q75" s="22" t="s">
        <v>39</v>
      </c>
      <c r="R75" s="22" t="s">
        <v>39</v>
      </c>
      <c r="S75" s="15">
        <v>42074</v>
      </c>
      <c r="T75" s="15" t="s">
        <v>44</v>
      </c>
      <c r="U75" s="22" t="s">
        <v>39</v>
      </c>
      <c r="V75" s="38" t="s">
        <v>39</v>
      </c>
      <c r="W75" s="17" t="s">
        <v>39</v>
      </c>
      <c r="X75" s="17" t="s">
        <v>138</v>
      </c>
      <c r="Y75" s="15">
        <v>42059</v>
      </c>
      <c r="Z75" s="15">
        <v>42068</v>
      </c>
      <c r="AA75" s="17" t="s">
        <v>412</v>
      </c>
      <c r="AB75" s="17" t="s">
        <v>39</v>
      </c>
      <c r="AC75" s="17" t="s">
        <v>39</v>
      </c>
      <c r="AD75" s="17" t="s">
        <v>39</v>
      </c>
      <c r="AE75" s="17" t="s">
        <v>39</v>
      </c>
      <c r="AF75" s="14"/>
    </row>
    <row r="76" spans="1:256" s="5" customFormat="1" ht="122.25" customHeight="1" x14ac:dyDescent="0.25">
      <c r="A76" s="14"/>
      <c r="B76" s="14"/>
      <c r="C76" s="31">
        <v>42020</v>
      </c>
      <c r="D76" s="32">
        <v>6</v>
      </c>
      <c r="E76" s="26">
        <v>2015</v>
      </c>
      <c r="F76" s="26" t="s">
        <v>36</v>
      </c>
      <c r="G76" s="26" t="s">
        <v>37</v>
      </c>
      <c r="H76" s="17" t="str">
        <f ca="1">IF(J76="","",IF(J76="cancelado","Cancelado",IF(J76="prazo indeterminado","Ativo",IF(TODAY()-J76&gt;0,"Concluído","Ativo"))))</f>
        <v>Ativo</v>
      </c>
      <c r="I76" s="31">
        <v>42020</v>
      </c>
      <c r="J76" s="31" t="s">
        <v>67</v>
      </c>
      <c r="K76" s="17" t="str">
        <f t="shared" si="8"/>
        <v>NA</v>
      </c>
      <c r="L76" s="26" t="s">
        <v>39</v>
      </c>
      <c r="M76" s="26" t="s">
        <v>413</v>
      </c>
      <c r="N76" s="26" t="s">
        <v>414</v>
      </c>
      <c r="O76" s="26" t="s">
        <v>415</v>
      </c>
      <c r="P76" s="26" t="s">
        <v>416</v>
      </c>
      <c r="Q76" s="26" t="s">
        <v>39</v>
      </c>
      <c r="R76" s="26" t="s">
        <v>39</v>
      </c>
      <c r="S76" s="15">
        <v>42066</v>
      </c>
      <c r="T76" s="14" t="s">
        <v>44</v>
      </c>
      <c r="U76" s="26"/>
      <c r="V76" s="26" t="s">
        <v>39</v>
      </c>
      <c r="W76" s="26" t="s">
        <v>39</v>
      </c>
      <c r="X76" s="26" t="s">
        <v>279</v>
      </c>
      <c r="Y76" s="14" t="s">
        <v>39</v>
      </c>
      <c r="Z76" s="14" t="s">
        <v>39</v>
      </c>
      <c r="AA76" s="26" t="s">
        <v>101</v>
      </c>
      <c r="AB76" s="26" t="s">
        <v>39</v>
      </c>
      <c r="AC76" s="26" t="s">
        <v>39</v>
      </c>
      <c r="AD76" s="26" t="s">
        <v>39</v>
      </c>
      <c r="AE76" s="26" t="s">
        <v>39</v>
      </c>
      <c r="AF76" s="14"/>
    </row>
    <row r="77" spans="1:256" s="5" customFormat="1" ht="177" customHeight="1" x14ac:dyDescent="0.25">
      <c r="A77" s="14" t="s">
        <v>417</v>
      </c>
      <c r="B77" s="14"/>
      <c r="C77" s="15">
        <v>42080</v>
      </c>
      <c r="D77" s="20">
        <v>11</v>
      </c>
      <c r="E77" s="21">
        <v>2015</v>
      </c>
      <c r="F77" s="17" t="s">
        <v>36</v>
      </c>
      <c r="G77" s="17" t="s">
        <v>37</v>
      </c>
      <c r="H77" s="17" t="str">
        <f ca="1">IF(J77="","",IF(J77="cancelado","Cancelado",IF(J77="prazo indeterminado","Ativo",IF(TODAY()-J77&gt;0,"Concluído","Ativo"))))</f>
        <v>Ativo</v>
      </c>
      <c r="I77" s="15">
        <v>42080</v>
      </c>
      <c r="J77" s="15" t="s">
        <v>67</v>
      </c>
      <c r="K77" s="17" t="str">
        <f t="shared" si="8"/>
        <v>NA</v>
      </c>
      <c r="L77" s="17" t="s">
        <v>39</v>
      </c>
      <c r="M77" s="17" t="s">
        <v>418</v>
      </c>
      <c r="N77" s="17" t="s">
        <v>419</v>
      </c>
      <c r="O77" s="17" t="s">
        <v>420</v>
      </c>
      <c r="P77" s="17" t="s">
        <v>421</v>
      </c>
      <c r="Q77" s="22" t="s">
        <v>39</v>
      </c>
      <c r="R77" s="22" t="s">
        <v>39</v>
      </c>
      <c r="S77" s="15">
        <v>42082</v>
      </c>
      <c r="T77" s="15" t="s">
        <v>44</v>
      </c>
      <c r="U77" s="17"/>
      <c r="V77" s="38" t="s">
        <v>39</v>
      </c>
      <c r="W77" s="17" t="s">
        <v>39</v>
      </c>
      <c r="X77" s="17" t="s">
        <v>259</v>
      </c>
      <c r="Y77" s="15" t="s">
        <v>39</v>
      </c>
      <c r="Z77" s="15" t="s">
        <v>39</v>
      </c>
      <c r="AA77" s="17" t="s">
        <v>422</v>
      </c>
      <c r="AB77" s="17" t="s">
        <v>39</v>
      </c>
      <c r="AC77" s="17" t="s">
        <v>39</v>
      </c>
      <c r="AD77" s="17" t="s">
        <v>39</v>
      </c>
      <c r="AE77" s="17" t="s">
        <v>39</v>
      </c>
      <c r="AF77" s="14"/>
    </row>
    <row r="78" spans="1:256" s="129" customFormat="1" ht="198" customHeight="1" x14ac:dyDescent="0.25">
      <c r="A78" s="19"/>
      <c r="B78" s="19"/>
      <c r="C78" s="15">
        <v>42090</v>
      </c>
      <c r="D78" s="20">
        <v>15</v>
      </c>
      <c r="E78" s="21">
        <v>2015</v>
      </c>
      <c r="F78" s="17" t="s">
        <v>36</v>
      </c>
      <c r="G78" s="17" t="s">
        <v>37</v>
      </c>
      <c r="H78" s="17" t="str">
        <f t="shared" ref="H78:H102" ca="1" si="9">IF(J78="","",IF(J78="cancelado","Cancelado",IF(J78="prazo indeterminado","Ativo",IF(TODAY()-J78&gt;0,"Concluído","Ativo"))))</f>
        <v>Ativo</v>
      </c>
      <c r="I78" s="15">
        <v>42090</v>
      </c>
      <c r="J78" s="15" t="s">
        <v>38</v>
      </c>
      <c r="K78" s="17" t="str">
        <f t="shared" ref="K78:K96" si="10">IF(G78="","",IF(G78&lt;&gt;"Repasse","NA",IF(G78="Repasse","Resp. DCON")))</f>
        <v>NA</v>
      </c>
      <c r="L78" s="17" t="s">
        <v>39</v>
      </c>
      <c r="M78" s="17" t="s">
        <v>423</v>
      </c>
      <c r="N78" s="17" t="s">
        <v>184</v>
      </c>
      <c r="O78" s="17" t="s">
        <v>185</v>
      </c>
      <c r="P78" s="17" t="s">
        <v>424</v>
      </c>
      <c r="Q78" s="22" t="s">
        <v>39</v>
      </c>
      <c r="R78" s="22" t="s">
        <v>39</v>
      </c>
      <c r="S78" s="15">
        <v>42104</v>
      </c>
      <c r="T78" s="15" t="s">
        <v>44</v>
      </c>
      <c r="U78" s="17" t="s">
        <v>39</v>
      </c>
      <c r="V78" s="38" t="s">
        <v>39</v>
      </c>
      <c r="W78" s="17" t="s">
        <v>39</v>
      </c>
      <c r="X78" s="17" t="s">
        <v>138</v>
      </c>
      <c r="Y78" s="15">
        <v>42090</v>
      </c>
      <c r="Z78" s="15">
        <v>42118</v>
      </c>
      <c r="AA78" s="17" t="s">
        <v>425</v>
      </c>
      <c r="AB78" s="17" t="s">
        <v>39</v>
      </c>
      <c r="AC78" s="17" t="s">
        <v>39</v>
      </c>
      <c r="AD78" s="17" t="s">
        <v>39</v>
      </c>
      <c r="AE78" s="17" t="s">
        <v>39</v>
      </c>
      <c r="AF78" s="1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row>
    <row r="79" spans="1:256" s="5" customFormat="1" ht="208.5" customHeight="1" x14ac:dyDescent="0.25">
      <c r="A79" s="14"/>
      <c r="B79" s="14"/>
      <c r="C79" s="15">
        <v>42067</v>
      </c>
      <c r="D79" s="20">
        <v>19</v>
      </c>
      <c r="E79" s="21">
        <v>2015</v>
      </c>
      <c r="F79" s="17" t="s">
        <v>36</v>
      </c>
      <c r="G79" s="17" t="s">
        <v>327</v>
      </c>
      <c r="H79" s="17" t="str">
        <f t="shared" ca="1" si="9"/>
        <v>Ativo</v>
      </c>
      <c r="I79" s="15">
        <v>42067</v>
      </c>
      <c r="J79" s="15" t="s">
        <v>38</v>
      </c>
      <c r="K79" s="17" t="str">
        <f t="shared" si="10"/>
        <v>NA</v>
      </c>
      <c r="L79" s="17" t="s">
        <v>39</v>
      </c>
      <c r="M79" s="17" t="s">
        <v>426</v>
      </c>
      <c r="N79" s="17" t="s">
        <v>427</v>
      </c>
      <c r="O79" s="17" t="s">
        <v>428</v>
      </c>
      <c r="P79" s="17" t="s">
        <v>429</v>
      </c>
      <c r="Q79" s="22" t="s">
        <v>39</v>
      </c>
      <c r="R79" s="22" t="s">
        <v>39</v>
      </c>
      <c r="S79" s="15">
        <v>42119</v>
      </c>
      <c r="T79" s="15" t="s">
        <v>44</v>
      </c>
      <c r="U79" s="22" t="s">
        <v>39</v>
      </c>
      <c r="V79" s="38" t="s">
        <v>39</v>
      </c>
      <c r="W79" s="17" t="s">
        <v>39</v>
      </c>
      <c r="X79" s="17" t="s">
        <v>430</v>
      </c>
      <c r="Y79" s="15" t="s">
        <v>39</v>
      </c>
      <c r="Z79" s="15">
        <v>42116</v>
      </c>
      <c r="AA79" s="17" t="s">
        <v>431</v>
      </c>
      <c r="AB79" s="17" t="s">
        <v>39</v>
      </c>
      <c r="AC79" s="17" t="s">
        <v>39</v>
      </c>
      <c r="AD79" s="17" t="s">
        <v>39</v>
      </c>
      <c r="AE79" s="17" t="s">
        <v>39</v>
      </c>
      <c r="AF79" s="14"/>
    </row>
    <row r="80" spans="1:256" s="4" customFormat="1" ht="207" customHeight="1" x14ac:dyDescent="0.25">
      <c r="A80" s="16"/>
      <c r="B80" s="16"/>
      <c r="C80" s="15">
        <v>42116</v>
      </c>
      <c r="D80" s="20">
        <v>20</v>
      </c>
      <c r="E80" s="21">
        <v>2015</v>
      </c>
      <c r="F80" s="17" t="s">
        <v>36</v>
      </c>
      <c r="G80" s="17" t="s">
        <v>327</v>
      </c>
      <c r="H80" s="17" t="str">
        <f t="shared" ca="1" si="9"/>
        <v>Ativo</v>
      </c>
      <c r="I80" s="15">
        <v>42116</v>
      </c>
      <c r="J80" s="15" t="s">
        <v>38</v>
      </c>
      <c r="K80" s="17" t="str">
        <f t="shared" si="10"/>
        <v>NA</v>
      </c>
      <c r="L80" s="17" t="s">
        <v>39</v>
      </c>
      <c r="M80" s="17" t="s">
        <v>426</v>
      </c>
      <c r="N80" s="17" t="s">
        <v>432</v>
      </c>
      <c r="O80" s="17" t="s">
        <v>433</v>
      </c>
      <c r="P80" s="17" t="s">
        <v>434</v>
      </c>
      <c r="Q80" s="22" t="s">
        <v>39</v>
      </c>
      <c r="R80" s="22" t="s">
        <v>39</v>
      </c>
      <c r="S80" s="15">
        <v>42118</v>
      </c>
      <c r="T80" s="15" t="s">
        <v>65</v>
      </c>
      <c r="U80" s="22" t="s">
        <v>39</v>
      </c>
      <c r="V80" s="38" t="s">
        <v>39</v>
      </c>
      <c r="W80" s="17" t="s">
        <v>39</v>
      </c>
      <c r="X80" s="17" t="s">
        <v>435</v>
      </c>
      <c r="Y80" s="15">
        <v>41950</v>
      </c>
      <c r="Z80" s="15">
        <v>42116</v>
      </c>
      <c r="AA80" s="17" t="s">
        <v>431</v>
      </c>
      <c r="AB80" s="17" t="s">
        <v>39</v>
      </c>
      <c r="AC80" s="17" t="s">
        <v>39</v>
      </c>
      <c r="AD80" s="17" t="s">
        <v>39</v>
      </c>
      <c r="AE80" s="17" t="s">
        <v>39</v>
      </c>
      <c r="AF80" s="16"/>
    </row>
    <row r="81" spans="1:256" s="129" customFormat="1" ht="207.75" customHeight="1" x14ac:dyDescent="0.25">
      <c r="A81" s="19" t="s">
        <v>436</v>
      </c>
      <c r="B81" s="19"/>
      <c r="C81" s="15">
        <v>42117</v>
      </c>
      <c r="D81" s="20">
        <v>21</v>
      </c>
      <c r="E81" s="21">
        <v>2015</v>
      </c>
      <c r="F81" s="17" t="s">
        <v>36</v>
      </c>
      <c r="G81" s="17" t="s">
        <v>327</v>
      </c>
      <c r="H81" s="17" t="str">
        <f t="shared" ca="1" si="9"/>
        <v>Ativo</v>
      </c>
      <c r="I81" s="15">
        <v>42117</v>
      </c>
      <c r="J81" s="15" t="s">
        <v>38</v>
      </c>
      <c r="K81" s="17" t="str">
        <f t="shared" si="10"/>
        <v>NA</v>
      </c>
      <c r="L81" s="17" t="s">
        <v>39</v>
      </c>
      <c r="M81" s="17" t="s">
        <v>426</v>
      </c>
      <c r="N81" s="17" t="s">
        <v>437</v>
      </c>
      <c r="O81" s="17" t="s">
        <v>438</v>
      </c>
      <c r="P81" s="17" t="s">
        <v>439</v>
      </c>
      <c r="Q81" s="22" t="s">
        <v>39</v>
      </c>
      <c r="R81" s="22" t="s">
        <v>39</v>
      </c>
      <c r="S81" s="15">
        <v>42118</v>
      </c>
      <c r="T81" s="15" t="s">
        <v>44</v>
      </c>
      <c r="U81" s="22" t="s">
        <v>39</v>
      </c>
      <c r="V81" s="38" t="s">
        <v>39</v>
      </c>
      <c r="W81" s="17" t="s">
        <v>39</v>
      </c>
      <c r="X81" s="17" t="s">
        <v>101</v>
      </c>
      <c r="Y81" s="15">
        <v>42068</v>
      </c>
      <c r="Z81" s="15">
        <v>42116</v>
      </c>
      <c r="AA81" s="17" t="s">
        <v>431</v>
      </c>
      <c r="AB81" s="17" t="s">
        <v>39</v>
      </c>
      <c r="AC81" s="17" t="s">
        <v>39</v>
      </c>
      <c r="AD81" s="17" t="s">
        <v>39</v>
      </c>
      <c r="AE81" s="17" t="s">
        <v>39</v>
      </c>
      <c r="AF81" s="1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row>
    <row r="82" spans="1:256" s="129" customFormat="1" ht="157.5" customHeight="1" x14ac:dyDescent="0.25">
      <c r="A82" s="19"/>
      <c r="B82" s="19"/>
      <c r="C82" s="15">
        <v>42117</v>
      </c>
      <c r="D82" s="20">
        <v>22</v>
      </c>
      <c r="E82" s="21">
        <v>2015</v>
      </c>
      <c r="F82" s="17" t="s">
        <v>36</v>
      </c>
      <c r="G82" s="17" t="s">
        <v>37</v>
      </c>
      <c r="H82" s="17" t="str">
        <f t="shared" ca="1" si="9"/>
        <v>Ativo</v>
      </c>
      <c r="I82" s="15">
        <v>42117</v>
      </c>
      <c r="J82" s="15" t="s">
        <v>38</v>
      </c>
      <c r="K82" s="17" t="str">
        <f t="shared" si="10"/>
        <v>NA</v>
      </c>
      <c r="L82" s="17" t="s">
        <v>39</v>
      </c>
      <c r="M82" s="17" t="s">
        <v>440</v>
      </c>
      <c r="N82" s="17" t="s">
        <v>441</v>
      </c>
      <c r="O82" s="17" t="s">
        <v>442</v>
      </c>
      <c r="P82" s="17" t="s">
        <v>443</v>
      </c>
      <c r="Q82" s="22" t="s">
        <v>39</v>
      </c>
      <c r="R82" s="22" t="s">
        <v>39</v>
      </c>
      <c r="S82" s="15">
        <v>42118</v>
      </c>
      <c r="T82" s="15" t="s">
        <v>44</v>
      </c>
      <c r="U82" s="38" t="s">
        <v>39</v>
      </c>
      <c r="V82" s="17" t="s">
        <v>39</v>
      </c>
      <c r="W82" s="17" t="s">
        <v>39</v>
      </c>
      <c r="X82" s="38" t="s">
        <v>206</v>
      </c>
      <c r="Y82" s="15">
        <v>42101</v>
      </c>
      <c r="Z82" s="15">
        <v>42108</v>
      </c>
      <c r="AA82" s="17" t="s">
        <v>444</v>
      </c>
      <c r="AB82" s="17" t="s">
        <v>39</v>
      </c>
      <c r="AC82" s="17" t="s">
        <v>39</v>
      </c>
      <c r="AD82" s="17" t="s">
        <v>39</v>
      </c>
      <c r="AE82" s="17" t="s">
        <v>39</v>
      </c>
      <c r="AF82" s="19"/>
      <c r="AG82" s="4"/>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row>
    <row r="83" spans="1:256" s="129" customFormat="1" ht="210.75" customHeight="1" x14ac:dyDescent="0.25">
      <c r="A83" s="19"/>
      <c r="B83" s="19"/>
      <c r="C83" s="15">
        <v>42117</v>
      </c>
      <c r="D83" s="20">
        <v>23</v>
      </c>
      <c r="E83" s="21">
        <v>2015</v>
      </c>
      <c r="F83" s="17" t="s">
        <v>36</v>
      </c>
      <c r="G83" s="17" t="s">
        <v>327</v>
      </c>
      <c r="H83" s="17" t="str">
        <f t="shared" ca="1" si="9"/>
        <v>Ativo</v>
      </c>
      <c r="I83" s="15">
        <v>41752</v>
      </c>
      <c r="J83" s="15" t="s">
        <v>67</v>
      </c>
      <c r="K83" s="17" t="str">
        <f t="shared" si="10"/>
        <v>NA</v>
      </c>
      <c r="L83" s="17" t="s">
        <v>39</v>
      </c>
      <c r="M83" s="17" t="s">
        <v>445</v>
      </c>
      <c r="N83" s="17" t="s">
        <v>446</v>
      </c>
      <c r="O83" s="17" t="s">
        <v>447</v>
      </c>
      <c r="P83" s="17" t="s">
        <v>448</v>
      </c>
      <c r="Q83" s="22" t="s">
        <v>39</v>
      </c>
      <c r="R83" s="22" t="s">
        <v>39</v>
      </c>
      <c r="S83" s="15">
        <v>42118</v>
      </c>
      <c r="T83" s="15" t="s">
        <v>44</v>
      </c>
      <c r="U83" s="22" t="s">
        <v>39</v>
      </c>
      <c r="V83" s="38" t="s">
        <v>39</v>
      </c>
      <c r="W83" s="17" t="s">
        <v>39</v>
      </c>
      <c r="X83" s="17" t="s">
        <v>101</v>
      </c>
      <c r="Y83" s="15" t="s">
        <v>39</v>
      </c>
      <c r="Z83" s="15" t="s">
        <v>39</v>
      </c>
      <c r="AA83" s="17" t="s">
        <v>431</v>
      </c>
      <c r="AB83" s="17" t="s">
        <v>39</v>
      </c>
      <c r="AC83" s="17" t="s">
        <v>39</v>
      </c>
      <c r="AD83" s="17" t="s">
        <v>39</v>
      </c>
      <c r="AE83" s="17" t="s">
        <v>39</v>
      </c>
      <c r="AF83" s="19"/>
      <c r="AG83" s="4"/>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row>
    <row r="84" spans="1:256" s="5" customFormat="1" ht="210.75" customHeight="1" x14ac:dyDescent="0.25">
      <c r="A84" s="14"/>
      <c r="B84" s="14"/>
      <c r="C84" s="15">
        <v>42117</v>
      </c>
      <c r="D84" s="20">
        <v>24</v>
      </c>
      <c r="E84" s="21">
        <v>2015</v>
      </c>
      <c r="F84" s="17" t="s">
        <v>36</v>
      </c>
      <c r="G84" s="17" t="s">
        <v>327</v>
      </c>
      <c r="H84" s="17" t="str">
        <f t="shared" ca="1" si="9"/>
        <v>Ativo</v>
      </c>
      <c r="I84" s="15">
        <v>42117</v>
      </c>
      <c r="J84" s="15" t="s">
        <v>67</v>
      </c>
      <c r="K84" s="17" t="str">
        <f t="shared" si="10"/>
        <v>NA</v>
      </c>
      <c r="L84" s="17" t="s">
        <v>39</v>
      </c>
      <c r="M84" s="17" t="s">
        <v>328</v>
      </c>
      <c r="N84" s="17" t="s">
        <v>449</v>
      </c>
      <c r="O84" s="17" t="s">
        <v>450</v>
      </c>
      <c r="P84" s="17" t="s">
        <v>451</v>
      </c>
      <c r="Q84" s="22" t="s">
        <v>39</v>
      </c>
      <c r="R84" s="22" t="s">
        <v>39</v>
      </c>
      <c r="S84" s="15">
        <v>42118</v>
      </c>
      <c r="T84" s="15" t="s">
        <v>44</v>
      </c>
      <c r="U84" s="22" t="s">
        <v>39</v>
      </c>
      <c r="V84" s="38" t="s">
        <v>39</v>
      </c>
      <c r="W84" s="17" t="s">
        <v>39</v>
      </c>
      <c r="X84" s="17" t="s">
        <v>332</v>
      </c>
      <c r="Y84" s="15" t="s">
        <v>39</v>
      </c>
      <c r="Z84" s="15">
        <v>42116</v>
      </c>
      <c r="AA84" s="17" t="s">
        <v>431</v>
      </c>
      <c r="AB84" s="17" t="s">
        <v>39</v>
      </c>
      <c r="AC84" s="17" t="s">
        <v>39</v>
      </c>
      <c r="AD84" s="17" t="s">
        <v>39</v>
      </c>
      <c r="AE84" s="17" t="s">
        <v>39</v>
      </c>
      <c r="AF84" s="14"/>
    </row>
    <row r="85" spans="1:256" s="129" customFormat="1" ht="210.75" customHeight="1" x14ac:dyDescent="0.25">
      <c r="A85" s="19"/>
      <c r="B85" s="19"/>
      <c r="C85" s="15">
        <v>42117</v>
      </c>
      <c r="D85" s="20">
        <v>25</v>
      </c>
      <c r="E85" s="21">
        <v>2015</v>
      </c>
      <c r="F85" s="17" t="s">
        <v>36</v>
      </c>
      <c r="G85" s="17" t="s">
        <v>327</v>
      </c>
      <c r="H85" s="17" t="str">
        <f t="shared" ca="1" si="9"/>
        <v>Ativo</v>
      </c>
      <c r="I85" s="15">
        <v>42117</v>
      </c>
      <c r="J85" s="15" t="s">
        <v>38</v>
      </c>
      <c r="K85" s="17" t="str">
        <f t="shared" si="10"/>
        <v>NA</v>
      </c>
      <c r="L85" s="17" t="s">
        <v>39</v>
      </c>
      <c r="M85" s="17" t="s">
        <v>328</v>
      </c>
      <c r="N85" s="17" t="s">
        <v>452</v>
      </c>
      <c r="O85" s="17" t="s">
        <v>453</v>
      </c>
      <c r="P85" s="17" t="s">
        <v>454</v>
      </c>
      <c r="Q85" s="22" t="s">
        <v>39</v>
      </c>
      <c r="R85" s="22" t="s">
        <v>39</v>
      </c>
      <c r="S85" s="15">
        <v>42119</v>
      </c>
      <c r="T85" s="15" t="s">
        <v>44</v>
      </c>
      <c r="U85" s="22" t="s">
        <v>39</v>
      </c>
      <c r="V85" s="22" t="s">
        <v>39</v>
      </c>
      <c r="W85" s="22" t="s">
        <v>39</v>
      </c>
      <c r="X85" s="17" t="s">
        <v>455</v>
      </c>
      <c r="Y85" s="15" t="s">
        <v>39</v>
      </c>
      <c r="Z85" s="15">
        <v>42116</v>
      </c>
      <c r="AA85" s="17" t="s">
        <v>431</v>
      </c>
      <c r="AB85" s="17" t="s">
        <v>39</v>
      </c>
      <c r="AC85" s="17" t="s">
        <v>39</v>
      </c>
      <c r="AD85" s="17" t="s">
        <v>39</v>
      </c>
      <c r="AE85" s="17" t="s">
        <v>39</v>
      </c>
      <c r="AF85" s="1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row>
    <row r="86" spans="1:256" s="129" customFormat="1" ht="210.75" customHeight="1" x14ac:dyDescent="0.25">
      <c r="A86" s="19"/>
      <c r="B86" s="19"/>
      <c r="C86" s="15">
        <v>42117</v>
      </c>
      <c r="D86" s="20">
        <v>26</v>
      </c>
      <c r="E86" s="21">
        <v>2015</v>
      </c>
      <c r="F86" s="17" t="s">
        <v>36</v>
      </c>
      <c r="G86" s="17" t="s">
        <v>327</v>
      </c>
      <c r="H86" s="17" t="str">
        <f t="shared" ca="1" si="9"/>
        <v>Ativo</v>
      </c>
      <c r="I86" s="15">
        <v>42117</v>
      </c>
      <c r="J86" s="15" t="s">
        <v>38</v>
      </c>
      <c r="K86" s="17" t="str">
        <f t="shared" si="10"/>
        <v>NA</v>
      </c>
      <c r="L86" s="17" t="s">
        <v>39</v>
      </c>
      <c r="M86" s="17" t="s">
        <v>328</v>
      </c>
      <c r="N86" s="17" t="s">
        <v>456</v>
      </c>
      <c r="O86" s="17" t="s">
        <v>457</v>
      </c>
      <c r="P86" s="17" t="s">
        <v>458</v>
      </c>
      <c r="Q86" s="22" t="s">
        <v>39</v>
      </c>
      <c r="R86" s="22" t="s">
        <v>39</v>
      </c>
      <c r="S86" s="15">
        <v>42119</v>
      </c>
      <c r="T86" s="15" t="s">
        <v>44</v>
      </c>
      <c r="U86" s="22" t="s">
        <v>39</v>
      </c>
      <c r="V86" s="22" t="s">
        <v>39</v>
      </c>
      <c r="W86" s="22" t="s">
        <v>39</v>
      </c>
      <c r="X86" s="17" t="s">
        <v>455</v>
      </c>
      <c r="Y86" s="15" t="s">
        <v>39</v>
      </c>
      <c r="Z86" s="15">
        <v>42116</v>
      </c>
      <c r="AA86" s="17" t="s">
        <v>431</v>
      </c>
      <c r="AB86" s="17" t="s">
        <v>39</v>
      </c>
      <c r="AC86" s="17" t="s">
        <v>39</v>
      </c>
      <c r="AD86" s="17" t="s">
        <v>39</v>
      </c>
      <c r="AE86" s="17" t="s">
        <v>39</v>
      </c>
      <c r="AF86" s="1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row>
    <row r="87" spans="1:256" s="129" customFormat="1" ht="209.25" customHeight="1" x14ac:dyDescent="0.25">
      <c r="A87" s="19"/>
      <c r="B87" s="19"/>
      <c r="C87" s="31">
        <v>42118</v>
      </c>
      <c r="D87" s="32">
        <v>27</v>
      </c>
      <c r="E87" s="26">
        <v>2015</v>
      </c>
      <c r="F87" s="17" t="s">
        <v>36</v>
      </c>
      <c r="G87" s="17" t="s">
        <v>327</v>
      </c>
      <c r="H87" s="17" t="str">
        <f t="shared" ca="1" si="9"/>
        <v>Ativo</v>
      </c>
      <c r="I87" s="31">
        <v>42118</v>
      </c>
      <c r="J87" s="15" t="s">
        <v>38</v>
      </c>
      <c r="K87" s="17" t="str">
        <f t="shared" si="10"/>
        <v>NA</v>
      </c>
      <c r="L87" s="17" t="s">
        <v>39</v>
      </c>
      <c r="M87" s="26" t="s">
        <v>328</v>
      </c>
      <c r="N87" s="26" t="s">
        <v>459</v>
      </c>
      <c r="O87" s="26" t="s">
        <v>460</v>
      </c>
      <c r="P87" s="26" t="s">
        <v>461</v>
      </c>
      <c r="Q87" s="22" t="s">
        <v>39</v>
      </c>
      <c r="R87" s="22" t="s">
        <v>39</v>
      </c>
      <c r="S87" s="15">
        <v>42119</v>
      </c>
      <c r="T87" s="15" t="s">
        <v>44</v>
      </c>
      <c r="U87" s="22" t="s">
        <v>39</v>
      </c>
      <c r="V87" s="22" t="s">
        <v>39</v>
      </c>
      <c r="W87" s="22" t="s">
        <v>39</v>
      </c>
      <c r="X87" s="17" t="s">
        <v>332</v>
      </c>
      <c r="Y87" s="15" t="s">
        <v>39</v>
      </c>
      <c r="Z87" s="15">
        <v>42116</v>
      </c>
      <c r="AA87" s="17" t="s">
        <v>431</v>
      </c>
      <c r="AB87" s="17" t="s">
        <v>39</v>
      </c>
      <c r="AC87" s="17" t="s">
        <v>39</v>
      </c>
      <c r="AD87" s="17" t="s">
        <v>39</v>
      </c>
      <c r="AE87" s="17" t="s">
        <v>39</v>
      </c>
      <c r="AF87" s="1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row>
    <row r="88" spans="1:256" s="4" customFormat="1" ht="213" customHeight="1" x14ac:dyDescent="0.25">
      <c r="A88" s="16" t="s">
        <v>462</v>
      </c>
      <c r="B88" s="16"/>
      <c r="C88" s="31">
        <v>42118</v>
      </c>
      <c r="D88" s="32">
        <v>28</v>
      </c>
      <c r="E88" s="26">
        <v>2015</v>
      </c>
      <c r="F88" s="17" t="s">
        <v>36</v>
      </c>
      <c r="G88" s="17" t="s">
        <v>327</v>
      </c>
      <c r="H88" s="17" t="str">
        <f t="shared" ca="1" si="9"/>
        <v>Ativo</v>
      </c>
      <c r="I88" s="31">
        <v>42118</v>
      </c>
      <c r="J88" s="15" t="s">
        <v>38</v>
      </c>
      <c r="K88" s="17" t="str">
        <f t="shared" si="10"/>
        <v>NA</v>
      </c>
      <c r="L88" s="17" t="s">
        <v>39</v>
      </c>
      <c r="M88" s="26" t="s">
        <v>328</v>
      </c>
      <c r="N88" s="26" t="s">
        <v>463</v>
      </c>
      <c r="O88" s="26" t="s">
        <v>464</v>
      </c>
      <c r="P88" s="26" t="s">
        <v>465</v>
      </c>
      <c r="Q88" s="22" t="s">
        <v>39</v>
      </c>
      <c r="R88" s="22" t="s">
        <v>39</v>
      </c>
      <c r="S88" s="15">
        <v>42119</v>
      </c>
      <c r="T88" s="15" t="s">
        <v>44</v>
      </c>
      <c r="U88" s="22" t="s">
        <v>39</v>
      </c>
      <c r="V88" s="22" t="s">
        <v>39</v>
      </c>
      <c r="W88" s="22" t="s">
        <v>39</v>
      </c>
      <c r="X88" s="17" t="s">
        <v>332</v>
      </c>
      <c r="Y88" s="15" t="s">
        <v>39</v>
      </c>
      <c r="Z88" s="15">
        <v>42116</v>
      </c>
      <c r="AA88" s="17" t="s">
        <v>431</v>
      </c>
      <c r="AB88" s="17" t="s">
        <v>39</v>
      </c>
      <c r="AC88" s="17" t="s">
        <v>39</v>
      </c>
      <c r="AD88" s="17" t="s">
        <v>39</v>
      </c>
      <c r="AE88" s="17" t="s">
        <v>39</v>
      </c>
      <c r="AF88" s="16"/>
    </row>
    <row r="89" spans="1:256" s="129" customFormat="1" ht="214.5" customHeight="1" x14ac:dyDescent="0.25">
      <c r="A89" s="19"/>
      <c r="B89" s="19"/>
      <c r="C89" s="15">
        <v>42118</v>
      </c>
      <c r="D89" s="20">
        <v>33</v>
      </c>
      <c r="E89" s="21">
        <v>2015</v>
      </c>
      <c r="F89" s="17" t="s">
        <v>36</v>
      </c>
      <c r="G89" s="17" t="s">
        <v>327</v>
      </c>
      <c r="H89" s="17" t="str">
        <f t="shared" ca="1" si="9"/>
        <v>Ativo</v>
      </c>
      <c r="I89" s="15">
        <v>42118</v>
      </c>
      <c r="J89" s="15" t="s">
        <v>38</v>
      </c>
      <c r="K89" s="17" t="str">
        <f t="shared" si="10"/>
        <v>NA</v>
      </c>
      <c r="L89" s="17" t="s">
        <v>39</v>
      </c>
      <c r="M89" s="17" t="s">
        <v>328</v>
      </c>
      <c r="N89" s="17" t="s">
        <v>466</v>
      </c>
      <c r="O89" s="17" t="s">
        <v>467</v>
      </c>
      <c r="P89" s="17" t="s">
        <v>468</v>
      </c>
      <c r="Q89" s="22" t="s">
        <v>39</v>
      </c>
      <c r="R89" s="22" t="s">
        <v>39</v>
      </c>
      <c r="S89" s="15">
        <v>42122</v>
      </c>
      <c r="T89" s="15" t="s">
        <v>44</v>
      </c>
      <c r="U89" s="22" t="s">
        <v>39</v>
      </c>
      <c r="V89" s="22" t="s">
        <v>39</v>
      </c>
      <c r="W89" s="22" t="s">
        <v>39</v>
      </c>
      <c r="X89" s="17" t="s">
        <v>469</v>
      </c>
      <c r="Y89" s="15" t="s">
        <v>39</v>
      </c>
      <c r="Z89" s="15">
        <v>42116</v>
      </c>
      <c r="AA89" s="17" t="s">
        <v>431</v>
      </c>
      <c r="AB89" s="17" t="s">
        <v>39</v>
      </c>
      <c r="AC89" s="17" t="s">
        <v>39</v>
      </c>
      <c r="AD89" s="17" t="s">
        <v>39</v>
      </c>
      <c r="AE89" s="17" t="s">
        <v>39</v>
      </c>
      <c r="AF89" s="1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row>
    <row r="90" spans="1:256" s="4" customFormat="1" ht="212.25" customHeight="1" x14ac:dyDescent="0.25">
      <c r="A90" s="16" t="s">
        <v>470</v>
      </c>
      <c r="B90" s="16"/>
      <c r="C90" s="15">
        <v>42118</v>
      </c>
      <c r="D90" s="20">
        <v>34</v>
      </c>
      <c r="E90" s="21">
        <v>2015</v>
      </c>
      <c r="F90" s="17" t="s">
        <v>36</v>
      </c>
      <c r="G90" s="17" t="s">
        <v>327</v>
      </c>
      <c r="H90" s="17" t="str">
        <f t="shared" ca="1" si="9"/>
        <v>Ativo</v>
      </c>
      <c r="I90" s="15">
        <v>42118</v>
      </c>
      <c r="J90" s="15" t="s">
        <v>38</v>
      </c>
      <c r="K90" s="17" t="str">
        <f t="shared" si="10"/>
        <v>NA</v>
      </c>
      <c r="L90" s="17" t="s">
        <v>39</v>
      </c>
      <c r="M90" s="17" t="s">
        <v>328</v>
      </c>
      <c r="N90" s="17" t="s">
        <v>471</v>
      </c>
      <c r="O90" s="17" t="s">
        <v>472</v>
      </c>
      <c r="P90" s="17" t="s">
        <v>473</v>
      </c>
      <c r="Q90" s="22" t="s">
        <v>39</v>
      </c>
      <c r="R90" s="22" t="s">
        <v>39</v>
      </c>
      <c r="S90" s="15">
        <v>42123</v>
      </c>
      <c r="T90" s="15" t="s">
        <v>44</v>
      </c>
      <c r="U90" s="22" t="s">
        <v>39</v>
      </c>
      <c r="V90" s="22" t="s">
        <v>39</v>
      </c>
      <c r="W90" s="22" t="s">
        <v>39</v>
      </c>
      <c r="X90" s="17" t="s">
        <v>469</v>
      </c>
      <c r="Y90" s="15" t="s">
        <v>39</v>
      </c>
      <c r="Z90" s="15">
        <v>42116</v>
      </c>
      <c r="AA90" s="17" t="s">
        <v>431</v>
      </c>
      <c r="AB90" s="17" t="s">
        <v>39</v>
      </c>
      <c r="AC90" s="17" t="s">
        <v>39</v>
      </c>
      <c r="AD90" s="17" t="s">
        <v>39</v>
      </c>
      <c r="AE90" s="17" t="s">
        <v>39</v>
      </c>
      <c r="AF90" s="16"/>
    </row>
    <row r="91" spans="1:256" s="4" customFormat="1" ht="212.25" customHeight="1" x14ac:dyDescent="0.25">
      <c r="A91" s="16"/>
      <c r="B91" s="16"/>
      <c r="C91" s="15">
        <v>42121</v>
      </c>
      <c r="D91" s="20">
        <v>35</v>
      </c>
      <c r="E91" s="21">
        <v>2015</v>
      </c>
      <c r="F91" s="17" t="s">
        <v>36</v>
      </c>
      <c r="G91" s="17" t="s">
        <v>327</v>
      </c>
      <c r="H91" s="17" t="str">
        <f t="shared" ca="1" si="9"/>
        <v>Ativo</v>
      </c>
      <c r="I91" s="15">
        <v>42121</v>
      </c>
      <c r="J91" s="15" t="s">
        <v>38</v>
      </c>
      <c r="K91" s="17" t="str">
        <f t="shared" si="10"/>
        <v>NA</v>
      </c>
      <c r="L91" s="17" t="s">
        <v>39</v>
      </c>
      <c r="M91" s="17" t="s">
        <v>328</v>
      </c>
      <c r="N91" s="17" t="s">
        <v>474</v>
      </c>
      <c r="O91" s="17" t="s">
        <v>475</v>
      </c>
      <c r="P91" s="17" t="s">
        <v>476</v>
      </c>
      <c r="Q91" s="22" t="s">
        <v>39</v>
      </c>
      <c r="R91" s="22" t="s">
        <v>39</v>
      </c>
      <c r="S91" s="15">
        <v>42122</v>
      </c>
      <c r="T91" s="15" t="s">
        <v>44</v>
      </c>
      <c r="U91" s="22" t="s">
        <v>39</v>
      </c>
      <c r="V91" s="22" t="s">
        <v>39</v>
      </c>
      <c r="W91" s="22" t="s">
        <v>39</v>
      </c>
      <c r="X91" s="17" t="s">
        <v>469</v>
      </c>
      <c r="Y91" s="15" t="s">
        <v>39</v>
      </c>
      <c r="Z91" s="15"/>
      <c r="AA91" s="17" t="s">
        <v>431</v>
      </c>
      <c r="AB91" s="17" t="s">
        <v>39</v>
      </c>
      <c r="AC91" s="17" t="s">
        <v>39</v>
      </c>
      <c r="AD91" s="17" t="s">
        <v>39</v>
      </c>
      <c r="AE91" s="17" t="s">
        <v>39</v>
      </c>
      <c r="AF91" s="16"/>
    </row>
    <row r="92" spans="1:256" s="129" customFormat="1" ht="207.75" customHeight="1" x14ac:dyDescent="0.25">
      <c r="A92" s="19"/>
      <c r="B92" s="19"/>
      <c r="C92" s="15">
        <v>42122</v>
      </c>
      <c r="D92" s="20">
        <v>36</v>
      </c>
      <c r="E92" s="21">
        <v>2015</v>
      </c>
      <c r="F92" s="17" t="s">
        <v>36</v>
      </c>
      <c r="G92" s="17" t="s">
        <v>327</v>
      </c>
      <c r="H92" s="17" t="str">
        <f t="shared" ca="1" si="9"/>
        <v>Ativo</v>
      </c>
      <c r="I92" s="15">
        <v>42122</v>
      </c>
      <c r="J92" s="15" t="s">
        <v>67</v>
      </c>
      <c r="K92" s="17" t="str">
        <f t="shared" si="10"/>
        <v>NA</v>
      </c>
      <c r="L92" s="17" t="s">
        <v>39</v>
      </c>
      <c r="M92" s="17" t="s">
        <v>328</v>
      </c>
      <c r="N92" s="17" t="s">
        <v>477</v>
      </c>
      <c r="O92" s="17" t="s">
        <v>478</v>
      </c>
      <c r="P92" s="17" t="s">
        <v>479</v>
      </c>
      <c r="Q92" s="22" t="s">
        <v>39</v>
      </c>
      <c r="R92" s="22" t="s">
        <v>39</v>
      </c>
      <c r="S92" s="15">
        <v>42123</v>
      </c>
      <c r="T92" s="15" t="s">
        <v>44</v>
      </c>
      <c r="U92" s="22" t="s">
        <v>39</v>
      </c>
      <c r="V92" s="38" t="s">
        <v>39</v>
      </c>
      <c r="W92" s="17" t="s">
        <v>39</v>
      </c>
      <c r="X92" s="17" t="s">
        <v>297</v>
      </c>
      <c r="Y92" s="15"/>
      <c r="Z92" s="15">
        <v>42123</v>
      </c>
      <c r="AA92" s="17" t="s">
        <v>431</v>
      </c>
      <c r="AB92" s="17" t="s">
        <v>39</v>
      </c>
      <c r="AC92" s="17" t="s">
        <v>39</v>
      </c>
      <c r="AD92" s="17" t="s">
        <v>39</v>
      </c>
      <c r="AE92" s="17" t="s">
        <v>39</v>
      </c>
      <c r="AF92" s="19"/>
      <c r="AG92" s="4"/>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row>
    <row r="93" spans="1:256" s="5" customFormat="1" ht="213" customHeight="1" x14ac:dyDescent="0.25">
      <c r="A93" s="14"/>
      <c r="B93" s="14"/>
      <c r="C93" s="15">
        <v>42122</v>
      </c>
      <c r="D93" s="20">
        <v>37</v>
      </c>
      <c r="E93" s="21">
        <v>2015</v>
      </c>
      <c r="F93" s="17" t="s">
        <v>36</v>
      </c>
      <c r="G93" s="17" t="s">
        <v>327</v>
      </c>
      <c r="H93" s="17" t="str">
        <f t="shared" ca="1" si="9"/>
        <v>Ativo</v>
      </c>
      <c r="I93" s="15">
        <v>42122</v>
      </c>
      <c r="J93" s="15" t="s">
        <v>67</v>
      </c>
      <c r="K93" s="17" t="str">
        <f t="shared" si="10"/>
        <v>NA</v>
      </c>
      <c r="L93" s="17" t="s">
        <v>39</v>
      </c>
      <c r="M93" s="17" t="s">
        <v>328</v>
      </c>
      <c r="N93" s="17" t="s">
        <v>480</v>
      </c>
      <c r="O93" s="17" t="s">
        <v>481</v>
      </c>
      <c r="P93" s="17" t="s">
        <v>482</v>
      </c>
      <c r="Q93" s="22" t="s">
        <v>39</v>
      </c>
      <c r="R93" s="22" t="s">
        <v>39</v>
      </c>
      <c r="S93" s="15">
        <v>42123</v>
      </c>
      <c r="T93" s="15" t="s">
        <v>44</v>
      </c>
      <c r="U93" s="22" t="s">
        <v>39</v>
      </c>
      <c r="V93" s="38" t="s">
        <v>39</v>
      </c>
      <c r="W93" s="17" t="s">
        <v>39</v>
      </c>
      <c r="X93" s="17" t="s">
        <v>297</v>
      </c>
      <c r="Y93" s="15"/>
      <c r="Z93" s="15">
        <v>42123</v>
      </c>
      <c r="AA93" s="17" t="s">
        <v>431</v>
      </c>
      <c r="AB93" s="17" t="s">
        <v>39</v>
      </c>
      <c r="AC93" s="17" t="s">
        <v>39</v>
      </c>
      <c r="AD93" s="17" t="s">
        <v>39</v>
      </c>
      <c r="AE93" s="17" t="s">
        <v>39</v>
      </c>
      <c r="AF93" s="14"/>
    </row>
    <row r="94" spans="1:256" s="4" customFormat="1" ht="258.75" customHeight="1" x14ac:dyDescent="0.25">
      <c r="A94" s="16" t="s">
        <v>483</v>
      </c>
      <c r="B94" s="16"/>
      <c r="C94" s="15">
        <v>42122</v>
      </c>
      <c r="D94" s="20">
        <v>38</v>
      </c>
      <c r="E94" s="21">
        <v>2015</v>
      </c>
      <c r="F94" s="17" t="s">
        <v>36</v>
      </c>
      <c r="G94" s="17" t="s">
        <v>327</v>
      </c>
      <c r="H94" s="17" t="str">
        <f t="shared" ca="1" si="9"/>
        <v>Ativo</v>
      </c>
      <c r="I94" s="15">
        <v>42122</v>
      </c>
      <c r="J94" s="15" t="s">
        <v>67</v>
      </c>
      <c r="K94" s="17" t="str">
        <f t="shared" si="10"/>
        <v>NA</v>
      </c>
      <c r="L94" s="17" t="s">
        <v>39</v>
      </c>
      <c r="M94" s="27" t="s">
        <v>484</v>
      </c>
      <c r="N94" s="17" t="s">
        <v>485</v>
      </c>
      <c r="O94" s="17" t="s">
        <v>486</v>
      </c>
      <c r="P94" s="17" t="s">
        <v>487</v>
      </c>
      <c r="Q94" s="22" t="s">
        <v>39</v>
      </c>
      <c r="R94" s="22" t="s">
        <v>39</v>
      </c>
      <c r="S94" s="15">
        <v>42124</v>
      </c>
      <c r="T94" s="15" t="s">
        <v>44</v>
      </c>
      <c r="U94" s="22" t="s">
        <v>39</v>
      </c>
      <c r="V94" s="38" t="s">
        <v>39</v>
      </c>
      <c r="W94" s="17" t="s">
        <v>39</v>
      </c>
      <c r="X94" s="17" t="s">
        <v>488</v>
      </c>
      <c r="Y94" s="15">
        <v>42122</v>
      </c>
      <c r="Z94" s="15">
        <v>42122</v>
      </c>
      <c r="AA94" s="17" t="s">
        <v>489</v>
      </c>
      <c r="AB94" s="17" t="s">
        <v>39</v>
      </c>
      <c r="AC94" s="17" t="s">
        <v>39</v>
      </c>
      <c r="AD94" s="17" t="s">
        <v>39</v>
      </c>
      <c r="AE94" s="17" t="s">
        <v>39</v>
      </c>
      <c r="AF94" s="16"/>
    </row>
    <row r="95" spans="1:256" s="5" customFormat="1" ht="266.25" customHeight="1" x14ac:dyDescent="0.25">
      <c r="A95" s="14" t="s">
        <v>490</v>
      </c>
      <c r="B95" s="14"/>
      <c r="C95" s="15">
        <v>42122</v>
      </c>
      <c r="D95" s="20">
        <v>39</v>
      </c>
      <c r="E95" s="21">
        <v>2015</v>
      </c>
      <c r="F95" s="17" t="s">
        <v>36</v>
      </c>
      <c r="G95" s="17" t="s">
        <v>327</v>
      </c>
      <c r="H95" s="17" t="str">
        <f t="shared" ca="1" si="9"/>
        <v>Ativo</v>
      </c>
      <c r="I95" s="15">
        <v>42122</v>
      </c>
      <c r="J95" s="15" t="s">
        <v>67</v>
      </c>
      <c r="K95" s="17" t="str">
        <f t="shared" si="10"/>
        <v>NA</v>
      </c>
      <c r="L95" s="17" t="s">
        <v>39</v>
      </c>
      <c r="M95" s="27" t="s">
        <v>484</v>
      </c>
      <c r="N95" s="17" t="s">
        <v>491</v>
      </c>
      <c r="O95" s="17" t="s">
        <v>492</v>
      </c>
      <c r="P95" s="17" t="s">
        <v>493</v>
      </c>
      <c r="Q95" s="22" t="s">
        <v>39</v>
      </c>
      <c r="R95" s="22" t="s">
        <v>39</v>
      </c>
      <c r="S95" s="15">
        <v>42124</v>
      </c>
      <c r="T95" s="15" t="s">
        <v>44</v>
      </c>
      <c r="U95" s="22" t="s">
        <v>39</v>
      </c>
      <c r="V95" s="38" t="s">
        <v>39</v>
      </c>
      <c r="W95" s="17" t="s">
        <v>39</v>
      </c>
      <c r="X95" s="17" t="s">
        <v>494</v>
      </c>
      <c r="Y95" s="15" t="s">
        <v>39</v>
      </c>
      <c r="Z95" s="15">
        <v>42116</v>
      </c>
      <c r="AA95" s="17" t="s">
        <v>431</v>
      </c>
      <c r="AB95" s="17" t="s">
        <v>39</v>
      </c>
      <c r="AC95" s="17" t="s">
        <v>39</v>
      </c>
      <c r="AD95" s="17" t="s">
        <v>39</v>
      </c>
      <c r="AE95" s="17" t="s">
        <v>39</v>
      </c>
      <c r="AF95" s="14"/>
    </row>
    <row r="96" spans="1:256" s="4" customFormat="1" ht="257.25" customHeight="1" x14ac:dyDescent="0.25">
      <c r="A96" s="16"/>
      <c r="B96" s="16"/>
      <c r="C96" s="15">
        <v>42124</v>
      </c>
      <c r="D96" s="20">
        <v>40</v>
      </c>
      <c r="E96" s="21">
        <v>2015</v>
      </c>
      <c r="F96" s="17" t="s">
        <v>36</v>
      </c>
      <c r="G96" s="17" t="s">
        <v>327</v>
      </c>
      <c r="H96" s="17" t="str">
        <f t="shared" ca="1" si="9"/>
        <v>Ativo</v>
      </c>
      <c r="I96" s="15">
        <v>42124</v>
      </c>
      <c r="J96" s="15" t="s">
        <v>67</v>
      </c>
      <c r="K96" s="17" t="str">
        <f t="shared" si="10"/>
        <v>NA</v>
      </c>
      <c r="L96" s="17" t="s">
        <v>39</v>
      </c>
      <c r="M96" s="27" t="s">
        <v>484</v>
      </c>
      <c r="N96" s="17" t="s">
        <v>495</v>
      </c>
      <c r="O96" s="17" t="s">
        <v>496</v>
      </c>
      <c r="P96" s="17" t="s">
        <v>497</v>
      </c>
      <c r="Q96" s="22" t="s">
        <v>39</v>
      </c>
      <c r="R96" s="22" t="s">
        <v>39</v>
      </c>
      <c r="S96" s="15">
        <v>42125</v>
      </c>
      <c r="T96" s="15" t="s">
        <v>44</v>
      </c>
      <c r="U96" s="22" t="s">
        <v>39</v>
      </c>
      <c r="V96" s="38" t="s">
        <v>39</v>
      </c>
      <c r="W96" s="17" t="s">
        <v>39</v>
      </c>
      <c r="X96" s="17" t="s">
        <v>488</v>
      </c>
      <c r="Y96" s="15">
        <v>42124</v>
      </c>
      <c r="Z96" s="15">
        <v>42124</v>
      </c>
      <c r="AA96" s="17" t="s">
        <v>489</v>
      </c>
      <c r="AB96" s="17" t="s">
        <v>39</v>
      </c>
      <c r="AC96" s="17" t="s">
        <v>39</v>
      </c>
      <c r="AD96" s="17" t="s">
        <v>39</v>
      </c>
      <c r="AE96" s="17" t="s">
        <v>39</v>
      </c>
      <c r="AF96" s="16"/>
    </row>
    <row r="97" spans="1:256" s="129" customFormat="1" ht="235.5" customHeight="1" x14ac:dyDescent="0.25">
      <c r="A97" s="19" t="s">
        <v>498</v>
      </c>
      <c r="B97" s="19"/>
      <c r="C97" s="15">
        <v>42124</v>
      </c>
      <c r="D97" s="20">
        <v>45</v>
      </c>
      <c r="E97" s="21">
        <v>2015</v>
      </c>
      <c r="F97" s="17" t="s">
        <v>36</v>
      </c>
      <c r="G97" s="17" t="s">
        <v>37</v>
      </c>
      <c r="H97" s="17" t="str">
        <f t="shared" ca="1" si="9"/>
        <v>Ativo</v>
      </c>
      <c r="I97" s="15">
        <v>42131</v>
      </c>
      <c r="J97" s="15" t="s">
        <v>67</v>
      </c>
      <c r="K97" s="17" t="str">
        <f t="shared" ref="K97:K112" si="11">IF(G97="","",IF(G97&lt;&gt;"Repasse","NA",IF(G97="Repasse","Resp. DCON")))</f>
        <v>NA</v>
      </c>
      <c r="L97" s="17" t="s">
        <v>39</v>
      </c>
      <c r="M97" s="17" t="s">
        <v>499</v>
      </c>
      <c r="N97" s="17" t="s">
        <v>500</v>
      </c>
      <c r="O97" s="17" t="s">
        <v>501</v>
      </c>
      <c r="P97" s="17" t="s">
        <v>502</v>
      </c>
      <c r="Q97" s="22" t="s">
        <v>39</v>
      </c>
      <c r="R97" s="22" t="s">
        <v>39</v>
      </c>
      <c r="S97" s="15">
        <v>42131</v>
      </c>
      <c r="T97" s="15" t="s">
        <v>44</v>
      </c>
      <c r="U97" s="38" t="s">
        <v>39</v>
      </c>
      <c r="V97" s="17" t="s">
        <v>39</v>
      </c>
      <c r="W97" s="17" t="s">
        <v>39</v>
      </c>
      <c r="X97" s="17" t="s">
        <v>503</v>
      </c>
      <c r="Y97" s="15">
        <v>42123</v>
      </c>
      <c r="Z97" s="15">
        <v>42128</v>
      </c>
      <c r="AA97" s="17" t="s">
        <v>504</v>
      </c>
      <c r="AB97" s="17" t="s">
        <v>39</v>
      </c>
      <c r="AC97" s="17" t="s">
        <v>39</v>
      </c>
      <c r="AD97" s="17" t="s">
        <v>39</v>
      </c>
      <c r="AE97" s="17" t="s">
        <v>39</v>
      </c>
      <c r="AF97" s="1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row>
    <row r="98" spans="1:256" s="129" customFormat="1" ht="276" customHeight="1" x14ac:dyDescent="0.25">
      <c r="A98" s="19"/>
      <c r="B98" s="19"/>
      <c r="C98" s="15">
        <v>42123</v>
      </c>
      <c r="D98" s="20">
        <v>46</v>
      </c>
      <c r="E98" s="21">
        <v>2015</v>
      </c>
      <c r="F98" s="17" t="s">
        <v>36</v>
      </c>
      <c r="G98" s="17" t="s">
        <v>327</v>
      </c>
      <c r="H98" s="17" t="str">
        <f t="shared" ca="1" si="9"/>
        <v>Ativo</v>
      </c>
      <c r="I98" s="15">
        <v>42123</v>
      </c>
      <c r="J98" s="15" t="s">
        <v>67</v>
      </c>
      <c r="K98" s="17" t="str">
        <f t="shared" si="11"/>
        <v>NA</v>
      </c>
      <c r="L98" s="17" t="s">
        <v>39</v>
      </c>
      <c r="M98" s="27" t="s">
        <v>484</v>
      </c>
      <c r="N98" s="17" t="s">
        <v>505</v>
      </c>
      <c r="O98" s="17" t="s">
        <v>506</v>
      </c>
      <c r="P98" s="17" t="s">
        <v>507</v>
      </c>
      <c r="Q98" s="22" t="s">
        <v>39</v>
      </c>
      <c r="R98" s="22" t="s">
        <v>39</v>
      </c>
      <c r="S98" s="15">
        <v>42125</v>
      </c>
      <c r="T98" s="15" t="s">
        <v>44</v>
      </c>
      <c r="U98" s="22" t="s">
        <v>39</v>
      </c>
      <c r="V98" s="38" t="s">
        <v>39</v>
      </c>
      <c r="W98" s="17" t="s">
        <v>39</v>
      </c>
      <c r="X98" s="17" t="s">
        <v>508</v>
      </c>
      <c r="Y98" s="15" t="s">
        <v>39</v>
      </c>
      <c r="Z98" s="15">
        <v>42116</v>
      </c>
      <c r="AA98" s="17" t="s">
        <v>101</v>
      </c>
      <c r="AB98" s="17" t="s">
        <v>39</v>
      </c>
      <c r="AC98" s="17" t="s">
        <v>39</v>
      </c>
      <c r="AD98" s="17" t="s">
        <v>39</v>
      </c>
      <c r="AE98" s="17" t="s">
        <v>39</v>
      </c>
      <c r="AF98" s="1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row>
    <row r="99" spans="1:256" s="129" customFormat="1" ht="283.5" customHeight="1" x14ac:dyDescent="0.25">
      <c r="A99" s="19" t="s">
        <v>509</v>
      </c>
      <c r="B99" s="19"/>
      <c r="C99" s="15">
        <v>42123</v>
      </c>
      <c r="D99" s="20">
        <v>47</v>
      </c>
      <c r="E99" s="21">
        <v>2015</v>
      </c>
      <c r="F99" s="17" t="s">
        <v>36</v>
      </c>
      <c r="G99" s="17" t="s">
        <v>327</v>
      </c>
      <c r="H99" s="17" t="str">
        <f t="shared" ca="1" si="9"/>
        <v>Ativo</v>
      </c>
      <c r="I99" s="15">
        <v>42123</v>
      </c>
      <c r="J99" s="15" t="s">
        <v>67</v>
      </c>
      <c r="K99" s="17" t="str">
        <f t="shared" si="11"/>
        <v>NA</v>
      </c>
      <c r="L99" s="17" t="s">
        <v>39</v>
      </c>
      <c r="M99" s="27" t="s">
        <v>484</v>
      </c>
      <c r="N99" s="17" t="s">
        <v>510</v>
      </c>
      <c r="O99" s="17" t="s">
        <v>511</v>
      </c>
      <c r="P99" s="17" t="s">
        <v>512</v>
      </c>
      <c r="Q99" s="22" t="s">
        <v>39</v>
      </c>
      <c r="R99" s="22" t="s">
        <v>39</v>
      </c>
      <c r="S99" s="15">
        <v>42125</v>
      </c>
      <c r="T99" s="15" t="s">
        <v>44</v>
      </c>
      <c r="U99" s="22" t="s">
        <v>39</v>
      </c>
      <c r="V99" s="38" t="s">
        <v>39</v>
      </c>
      <c r="W99" s="17" t="s">
        <v>39</v>
      </c>
      <c r="X99" s="17" t="s">
        <v>513</v>
      </c>
      <c r="Y99" s="15" t="s">
        <v>39</v>
      </c>
      <c r="Z99" s="15">
        <v>42116</v>
      </c>
      <c r="AA99" s="17" t="s">
        <v>101</v>
      </c>
      <c r="AB99" s="17" t="s">
        <v>39</v>
      </c>
      <c r="AC99" s="17" t="s">
        <v>39</v>
      </c>
      <c r="AD99" s="17" t="s">
        <v>39</v>
      </c>
      <c r="AE99" s="17" t="s">
        <v>39</v>
      </c>
      <c r="AF99" s="1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row>
    <row r="100" spans="1:256" s="129" customFormat="1" ht="282" customHeight="1" x14ac:dyDescent="0.25">
      <c r="A100" s="19" t="s">
        <v>514</v>
      </c>
      <c r="B100" s="19"/>
      <c r="C100" s="15">
        <v>42123</v>
      </c>
      <c r="D100" s="20">
        <v>48</v>
      </c>
      <c r="E100" s="21">
        <v>2015</v>
      </c>
      <c r="F100" s="17" t="s">
        <v>36</v>
      </c>
      <c r="G100" s="17" t="s">
        <v>327</v>
      </c>
      <c r="H100" s="17" t="str">
        <f t="shared" ca="1" si="9"/>
        <v>Ativo</v>
      </c>
      <c r="I100" s="15">
        <v>42123</v>
      </c>
      <c r="J100" s="15" t="s">
        <v>67</v>
      </c>
      <c r="K100" s="17" t="str">
        <f t="shared" si="11"/>
        <v>NA</v>
      </c>
      <c r="L100" s="17" t="s">
        <v>39</v>
      </c>
      <c r="M100" s="27" t="s">
        <v>484</v>
      </c>
      <c r="N100" s="17" t="s">
        <v>515</v>
      </c>
      <c r="O100" s="17" t="s">
        <v>516</v>
      </c>
      <c r="P100" s="17" t="s">
        <v>517</v>
      </c>
      <c r="Q100" s="22" t="s">
        <v>39</v>
      </c>
      <c r="R100" s="22" t="s">
        <v>39</v>
      </c>
      <c r="S100" s="15">
        <v>42125</v>
      </c>
      <c r="T100" s="15" t="s">
        <v>44</v>
      </c>
      <c r="U100" s="22" t="s">
        <v>39</v>
      </c>
      <c r="V100" s="38" t="s">
        <v>39</v>
      </c>
      <c r="W100" s="17" t="s">
        <v>39</v>
      </c>
      <c r="X100" s="17" t="s">
        <v>508</v>
      </c>
      <c r="Y100" s="15" t="s">
        <v>39</v>
      </c>
      <c r="Z100" s="15">
        <v>42116</v>
      </c>
      <c r="AA100" s="17" t="s">
        <v>101</v>
      </c>
      <c r="AB100" s="17" t="s">
        <v>39</v>
      </c>
      <c r="AC100" s="17" t="s">
        <v>39</v>
      </c>
      <c r="AD100" s="17" t="s">
        <v>39</v>
      </c>
      <c r="AE100" s="17" t="s">
        <v>39</v>
      </c>
      <c r="AF100" s="1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row>
    <row r="101" spans="1:256" s="4" customFormat="1" ht="178.5" customHeight="1" x14ac:dyDescent="0.25">
      <c r="A101" s="16"/>
      <c r="B101" s="16"/>
      <c r="C101" s="15">
        <v>42124</v>
      </c>
      <c r="D101" s="20">
        <v>49</v>
      </c>
      <c r="E101" s="21">
        <v>2015</v>
      </c>
      <c r="F101" s="17" t="s">
        <v>36</v>
      </c>
      <c r="G101" s="17" t="s">
        <v>37</v>
      </c>
      <c r="H101" s="17" t="str">
        <f t="shared" ca="1" si="9"/>
        <v>Ativo</v>
      </c>
      <c r="I101" s="15">
        <v>42124</v>
      </c>
      <c r="J101" s="15" t="s">
        <v>67</v>
      </c>
      <c r="K101" s="17" t="str">
        <f t="shared" si="11"/>
        <v>NA</v>
      </c>
      <c r="L101" s="17" t="s">
        <v>39</v>
      </c>
      <c r="M101" s="17" t="s">
        <v>518</v>
      </c>
      <c r="N101" s="17" t="s">
        <v>519</v>
      </c>
      <c r="O101" s="17" t="s">
        <v>520</v>
      </c>
      <c r="P101" s="17" t="s">
        <v>521</v>
      </c>
      <c r="Q101" s="22" t="s">
        <v>39</v>
      </c>
      <c r="R101" s="22" t="s">
        <v>39</v>
      </c>
      <c r="S101" s="15">
        <v>42129</v>
      </c>
      <c r="T101" s="15" t="s">
        <v>44</v>
      </c>
      <c r="U101" s="22" t="s">
        <v>39</v>
      </c>
      <c r="V101" s="22" t="s">
        <v>39</v>
      </c>
      <c r="W101" s="22" t="s">
        <v>39</v>
      </c>
      <c r="X101" s="22" t="s">
        <v>187</v>
      </c>
      <c r="Y101" s="15">
        <v>42083</v>
      </c>
      <c r="Z101" s="15">
        <v>42104</v>
      </c>
      <c r="AA101" s="17" t="s">
        <v>522</v>
      </c>
      <c r="AB101" s="17" t="s">
        <v>39</v>
      </c>
      <c r="AC101" s="17" t="s">
        <v>39</v>
      </c>
      <c r="AD101" s="17" t="s">
        <v>39</v>
      </c>
      <c r="AE101" s="17" t="s">
        <v>39</v>
      </c>
      <c r="AF101" s="16"/>
    </row>
    <row r="102" spans="1:256" s="129" customFormat="1" ht="257.25" customHeight="1" x14ac:dyDescent="0.25">
      <c r="A102" s="19" t="s">
        <v>523</v>
      </c>
      <c r="B102" s="19"/>
      <c r="C102" s="31">
        <v>42131</v>
      </c>
      <c r="D102" s="32">
        <v>62</v>
      </c>
      <c r="E102" s="26">
        <v>2015</v>
      </c>
      <c r="F102" s="26" t="s">
        <v>36</v>
      </c>
      <c r="G102" s="26" t="s">
        <v>327</v>
      </c>
      <c r="H102" s="17" t="str">
        <f t="shared" ca="1" si="9"/>
        <v>Ativo</v>
      </c>
      <c r="I102" s="31">
        <v>42131</v>
      </c>
      <c r="J102" s="15" t="s">
        <v>67</v>
      </c>
      <c r="K102" s="26" t="str">
        <f t="shared" si="11"/>
        <v>NA</v>
      </c>
      <c r="L102" s="26" t="s">
        <v>39</v>
      </c>
      <c r="M102" s="27" t="s">
        <v>484</v>
      </c>
      <c r="N102" s="26" t="s">
        <v>524</v>
      </c>
      <c r="O102" s="26" t="s">
        <v>525</v>
      </c>
      <c r="P102" s="26" t="s">
        <v>526</v>
      </c>
      <c r="Q102" s="26" t="s">
        <v>39</v>
      </c>
      <c r="R102" s="26" t="s">
        <v>39</v>
      </c>
      <c r="S102" s="15">
        <v>42136</v>
      </c>
      <c r="T102" s="14" t="s">
        <v>44</v>
      </c>
      <c r="U102" s="26" t="s">
        <v>39</v>
      </c>
      <c r="V102" s="26" t="s">
        <v>39</v>
      </c>
      <c r="W102" s="26" t="s">
        <v>39</v>
      </c>
      <c r="X102" s="26" t="s">
        <v>101</v>
      </c>
      <c r="Y102" s="14" t="s">
        <v>39</v>
      </c>
      <c r="Z102" s="14" t="s">
        <v>39</v>
      </c>
      <c r="AA102" s="26" t="s">
        <v>101</v>
      </c>
      <c r="AB102" s="26" t="s">
        <v>39</v>
      </c>
      <c r="AC102" s="26" t="s">
        <v>39</v>
      </c>
      <c r="AD102" s="26" t="s">
        <v>39</v>
      </c>
      <c r="AE102" s="26" t="s">
        <v>39</v>
      </c>
      <c r="AF102" s="1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row>
    <row r="103" spans="1:256" s="129" customFormat="1" ht="265.5" customHeight="1" x14ac:dyDescent="0.25">
      <c r="A103" s="19"/>
      <c r="B103" s="19"/>
      <c r="C103" s="15">
        <v>42143</v>
      </c>
      <c r="D103" s="20">
        <v>64</v>
      </c>
      <c r="E103" s="21">
        <v>2015</v>
      </c>
      <c r="F103" s="17" t="s">
        <v>36</v>
      </c>
      <c r="G103" s="17" t="s">
        <v>327</v>
      </c>
      <c r="H103" s="17" t="str">
        <f t="shared" ref="H103:H113" ca="1" si="12">IF(J103="","",IF(J103="cancelado","Cancelado",IF(J103="prazo indeterminado","Ativo",IF(TODAY()-J103&gt;0,"Concluído","Ativo"))))</f>
        <v>Ativo</v>
      </c>
      <c r="I103" s="15">
        <v>42143</v>
      </c>
      <c r="J103" s="15" t="s">
        <v>67</v>
      </c>
      <c r="K103" s="17" t="str">
        <f t="shared" si="11"/>
        <v>NA</v>
      </c>
      <c r="L103" s="17" t="s">
        <v>39</v>
      </c>
      <c r="M103" s="27" t="s">
        <v>484</v>
      </c>
      <c r="N103" s="17" t="s">
        <v>527</v>
      </c>
      <c r="O103" s="17" t="s">
        <v>528</v>
      </c>
      <c r="P103" s="17" t="s">
        <v>529</v>
      </c>
      <c r="Q103" s="22" t="s">
        <v>39</v>
      </c>
      <c r="R103" s="22" t="s">
        <v>39</v>
      </c>
      <c r="S103" s="15">
        <v>42144</v>
      </c>
      <c r="T103" s="15" t="s">
        <v>44</v>
      </c>
      <c r="U103" s="22" t="s">
        <v>39</v>
      </c>
      <c r="V103" s="38" t="s">
        <v>39</v>
      </c>
      <c r="W103" s="17" t="s">
        <v>39</v>
      </c>
      <c r="X103" s="17" t="s">
        <v>297</v>
      </c>
      <c r="Y103" s="15" t="s">
        <v>39</v>
      </c>
      <c r="Z103" s="15" t="s">
        <v>39</v>
      </c>
      <c r="AA103" s="17" t="s">
        <v>431</v>
      </c>
      <c r="AB103" s="17" t="s">
        <v>39</v>
      </c>
      <c r="AC103" s="17" t="s">
        <v>39</v>
      </c>
      <c r="AD103" s="17" t="s">
        <v>39</v>
      </c>
      <c r="AE103" s="17" t="s">
        <v>39</v>
      </c>
      <c r="AF103" s="19"/>
      <c r="AG103" s="4"/>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row>
    <row r="104" spans="1:256" s="129" customFormat="1" ht="78" customHeight="1" x14ac:dyDescent="0.25">
      <c r="A104" s="19" t="s">
        <v>530</v>
      </c>
      <c r="B104" s="19"/>
      <c r="C104" s="15">
        <v>42143</v>
      </c>
      <c r="D104" s="20">
        <v>65</v>
      </c>
      <c r="E104" s="21">
        <v>2015</v>
      </c>
      <c r="F104" s="17" t="s">
        <v>36</v>
      </c>
      <c r="G104" s="17" t="s">
        <v>327</v>
      </c>
      <c r="H104" s="17" t="str">
        <f t="shared" ca="1" si="12"/>
        <v>Ativo</v>
      </c>
      <c r="I104" s="15">
        <v>42143</v>
      </c>
      <c r="J104" s="15" t="s">
        <v>67</v>
      </c>
      <c r="K104" s="17" t="str">
        <f t="shared" si="11"/>
        <v>NA</v>
      </c>
      <c r="L104" s="17" t="s">
        <v>39</v>
      </c>
      <c r="M104" s="17" t="s">
        <v>531</v>
      </c>
      <c r="N104" s="17" t="s">
        <v>532</v>
      </c>
      <c r="O104" s="17" t="s">
        <v>533</v>
      </c>
      <c r="P104" s="17" t="s">
        <v>534</v>
      </c>
      <c r="Q104" s="22" t="s">
        <v>39</v>
      </c>
      <c r="R104" s="22" t="s">
        <v>39</v>
      </c>
      <c r="S104" s="15">
        <v>42144</v>
      </c>
      <c r="T104" s="15" t="s">
        <v>44</v>
      </c>
      <c r="U104" s="22" t="s">
        <v>39</v>
      </c>
      <c r="V104" s="38" t="s">
        <v>39</v>
      </c>
      <c r="W104" s="17" t="s">
        <v>39</v>
      </c>
      <c r="X104" s="17" t="s">
        <v>297</v>
      </c>
      <c r="Y104" s="15"/>
      <c r="Z104" s="15" t="str">
        <f ca="1">IF(Y104="","",IF(TODAY()-Y104&gt;30,"Atrasado","Dentro do Prazo de 30 dias"))</f>
        <v/>
      </c>
      <c r="AA104" s="17" t="s">
        <v>431</v>
      </c>
      <c r="AB104" s="17" t="s">
        <v>39</v>
      </c>
      <c r="AC104" s="17" t="s">
        <v>39</v>
      </c>
      <c r="AD104" s="17" t="s">
        <v>39</v>
      </c>
      <c r="AE104" s="17" t="s">
        <v>39</v>
      </c>
      <c r="AF104" s="19"/>
      <c r="AG104" s="4"/>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row>
    <row r="105" spans="1:256" s="129" customFormat="1" ht="77.25" customHeight="1" x14ac:dyDescent="0.25">
      <c r="A105" s="19" t="s">
        <v>535</v>
      </c>
      <c r="B105" s="19"/>
      <c r="C105" s="15">
        <v>42143</v>
      </c>
      <c r="D105" s="20">
        <v>66</v>
      </c>
      <c r="E105" s="21">
        <v>2015</v>
      </c>
      <c r="F105" s="17" t="s">
        <v>36</v>
      </c>
      <c r="G105" s="17" t="s">
        <v>327</v>
      </c>
      <c r="H105" s="17" t="str">
        <f t="shared" ca="1" si="12"/>
        <v>Ativo</v>
      </c>
      <c r="I105" s="15">
        <v>42143</v>
      </c>
      <c r="J105" s="15" t="s">
        <v>67</v>
      </c>
      <c r="K105" s="17" t="str">
        <f t="shared" si="11"/>
        <v>NA</v>
      </c>
      <c r="L105" s="17" t="s">
        <v>39</v>
      </c>
      <c r="M105" s="17" t="s">
        <v>536</v>
      </c>
      <c r="N105" s="17" t="s">
        <v>537</v>
      </c>
      <c r="O105" s="17" t="s">
        <v>538</v>
      </c>
      <c r="P105" s="17" t="s">
        <v>539</v>
      </c>
      <c r="Q105" s="22" t="s">
        <v>39</v>
      </c>
      <c r="R105" s="22" t="s">
        <v>39</v>
      </c>
      <c r="S105" s="15">
        <v>42144</v>
      </c>
      <c r="T105" s="15" t="s">
        <v>44</v>
      </c>
      <c r="U105" s="22" t="s">
        <v>39</v>
      </c>
      <c r="V105" s="38" t="s">
        <v>39</v>
      </c>
      <c r="W105" s="17" t="s">
        <v>39</v>
      </c>
      <c r="X105" s="17" t="s">
        <v>540</v>
      </c>
      <c r="Y105" s="15" t="s">
        <v>39</v>
      </c>
      <c r="Z105" s="15">
        <v>42143</v>
      </c>
      <c r="AA105" s="17" t="s">
        <v>101</v>
      </c>
      <c r="AB105" s="17" t="s">
        <v>39</v>
      </c>
      <c r="AC105" s="17" t="s">
        <v>39</v>
      </c>
      <c r="AD105" s="17" t="s">
        <v>39</v>
      </c>
      <c r="AE105" s="17" t="s">
        <v>39</v>
      </c>
      <c r="AF105" s="19"/>
      <c r="AG105" s="4"/>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row>
    <row r="106" spans="1:256" s="5" customFormat="1" ht="75.75" customHeight="1" x14ac:dyDescent="0.25">
      <c r="A106" s="14" t="s">
        <v>541</v>
      </c>
      <c r="B106" s="14"/>
      <c r="C106" s="15">
        <v>42143</v>
      </c>
      <c r="D106" s="20">
        <v>67</v>
      </c>
      <c r="E106" s="21">
        <v>2015</v>
      </c>
      <c r="F106" s="17" t="s">
        <v>36</v>
      </c>
      <c r="G106" s="17" t="s">
        <v>327</v>
      </c>
      <c r="H106" s="17" t="str">
        <f t="shared" ca="1" si="12"/>
        <v>Ativo</v>
      </c>
      <c r="I106" s="15">
        <v>42143</v>
      </c>
      <c r="J106" s="15" t="s">
        <v>38</v>
      </c>
      <c r="K106" s="17" t="str">
        <f t="shared" si="11"/>
        <v>NA</v>
      </c>
      <c r="L106" s="17" t="s">
        <v>39</v>
      </c>
      <c r="M106" s="17" t="s">
        <v>542</v>
      </c>
      <c r="N106" s="17" t="s">
        <v>543</v>
      </c>
      <c r="O106" s="17" t="s">
        <v>544</v>
      </c>
      <c r="P106" s="17" t="s">
        <v>545</v>
      </c>
      <c r="Q106" s="22" t="s">
        <v>39</v>
      </c>
      <c r="R106" s="22" t="s">
        <v>39</v>
      </c>
      <c r="S106" s="15">
        <v>42144</v>
      </c>
      <c r="T106" s="15" t="s">
        <v>44</v>
      </c>
      <c r="U106" s="22" t="s">
        <v>39</v>
      </c>
      <c r="V106" s="38" t="s">
        <v>39</v>
      </c>
      <c r="W106" s="17" t="s">
        <v>39</v>
      </c>
      <c r="X106" s="17" t="s">
        <v>546</v>
      </c>
      <c r="Y106" s="15" t="s">
        <v>39</v>
      </c>
      <c r="Z106" s="15">
        <v>42143</v>
      </c>
      <c r="AA106" s="17" t="s">
        <v>101</v>
      </c>
      <c r="AB106" s="17" t="s">
        <v>39</v>
      </c>
      <c r="AC106" s="17" t="s">
        <v>39</v>
      </c>
      <c r="AD106" s="17" t="s">
        <v>39</v>
      </c>
      <c r="AE106" s="17" t="s">
        <v>39</v>
      </c>
      <c r="AF106" s="14"/>
    </row>
    <row r="107" spans="1:256" s="129" customFormat="1" ht="78.75" customHeight="1" x14ac:dyDescent="0.25">
      <c r="A107" s="19" t="s">
        <v>547</v>
      </c>
      <c r="B107" s="19"/>
      <c r="C107" s="15">
        <v>42143</v>
      </c>
      <c r="D107" s="20">
        <v>68</v>
      </c>
      <c r="E107" s="21">
        <v>2015</v>
      </c>
      <c r="F107" s="17" t="s">
        <v>36</v>
      </c>
      <c r="G107" s="17" t="s">
        <v>327</v>
      </c>
      <c r="H107" s="17" t="str">
        <f t="shared" ca="1" si="12"/>
        <v>Ativo</v>
      </c>
      <c r="I107" s="15">
        <v>42143</v>
      </c>
      <c r="J107" s="15" t="s">
        <v>38</v>
      </c>
      <c r="K107" s="17" t="str">
        <f t="shared" si="11"/>
        <v>NA</v>
      </c>
      <c r="L107" s="17" t="s">
        <v>39</v>
      </c>
      <c r="M107" s="17" t="s">
        <v>548</v>
      </c>
      <c r="N107" s="17" t="s">
        <v>549</v>
      </c>
      <c r="O107" s="17" t="s">
        <v>550</v>
      </c>
      <c r="P107" s="17" t="s">
        <v>551</v>
      </c>
      <c r="Q107" s="22" t="s">
        <v>39</v>
      </c>
      <c r="R107" s="22" t="s">
        <v>39</v>
      </c>
      <c r="S107" s="15">
        <v>42144</v>
      </c>
      <c r="T107" s="15" t="s">
        <v>44</v>
      </c>
      <c r="U107" s="22" t="s">
        <v>39</v>
      </c>
      <c r="V107" s="17" t="s">
        <v>39</v>
      </c>
      <c r="W107" s="17" t="s">
        <v>39</v>
      </c>
      <c r="X107" s="17" t="s">
        <v>552</v>
      </c>
      <c r="Y107" s="15" t="s">
        <v>39</v>
      </c>
      <c r="Z107" s="15">
        <v>42143</v>
      </c>
      <c r="AA107" s="17" t="s">
        <v>101</v>
      </c>
      <c r="AB107" s="17" t="s">
        <v>39</v>
      </c>
      <c r="AC107" s="17" t="s">
        <v>39</v>
      </c>
      <c r="AD107" s="17" t="s">
        <v>39</v>
      </c>
      <c r="AE107" s="17" t="s">
        <v>39</v>
      </c>
      <c r="AF107" s="1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row>
    <row r="108" spans="1:256" s="129" customFormat="1" ht="78" customHeight="1" x14ac:dyDescent="0.25">
      <c r="A108" s="19" t="s">
        <v>553</v>
      </c>
      <c r="B108" s="19"/>
      <c r="C108" s="15">
        <v>42143</v>
      </c>
      <c r="D108" s="20">
        <v>69</v>
      </c>
      <c r="E108" s="21">
        <v>2015</v>
      </c>
      <c r="F108" s="17" t="s">
        <v>36</v>
      </c>
      <c r="G108" s="17" t="s">
        <v>327</v>
      </c>
      <c r="H108" s="17" t="str">
        <f t="shared" ca="1" si="12"/>
        <v>Ativo</v>
      </c>
      <c r="I108" s="15">
        <v>42143</v>
      </c>
      <c r="J108" s="15" t="s">
        <v>38</v>
      </c>
      <c r="K108" s="17" t="str">
        <f t="shared" si="11"/>
        <v>NA</v>
      </c>
      <c r="L108" s="17" t="s">
        <v>39</v>
      </c>
      <c r="M108" s="17" t="s">
        <v>554</v>
      </c>
      <c r="N108" s="17" t="s">
        <v>555</v>
      </c>
      <c r="O108" s="17" t="s">
        <v>556</v>
      </c>
      <c r="P108" s="17" t="s">
        <v>557</v>
      </c>
      <c r="Q108" s="22" t="s">
        <v>39</v>
      </c>
      <c r="R108" s="22" t="s">
        <v>39</v>
      </c>
      <c r="S108" s="15">
        <v>42144</v>
      </c>
      <c r="T108" s="15" t="s">
        <v>44</v>
      </c>
      <c r="U108" s="22" t="s">
        <v>39</v>
      </c>
      <c r="V108" s="17" t="s">
        <v>39</v>
      </c>
      <c r="W108" s="17" t="s">
        <v>39</v>
      </c>
      <c r="X108" s="17" t="s">
        <v>552</v>
      </c>
      <c r="Y108" s="15" t="s">
        <v>39</v>
      </c>
      <c r="Z108" s="15">
        <v>42143</v>
      </c>
      <c r="AA108" s="17" t="s">
        <v>101</v>
      </c>
      <c r="AB108" s="17" t="s">
        <v>39</v>
      </c>
      <c r="AC108" s="17" t="s">
        <v>39</v>
      </c>
      <c r="AD108" s="17" t="s">
        <v>39</v>
      </c>
      <c r="AE108" s="17" t="s">
        <v>39</v>
      </c>
      <c r="AF108" s="1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row>
    <row r="109" spans="1:256" s="4" customFormat="1" ht="75.75" customHeight="1" x14ac:dyDescent="0.25">
      <c r="A109" s="16" t="s">
        <v>558</v>
      </c>
      <c r="B109" s="16"/>
      <c r="C109" s="15">
        <v>42143</v>
      </c>
      <c r="D109" s="20">
        <v>70</v>
      </c>
      <c r="E109" s="21">
        <v>2015</v>
      </c>
      <c r="F109" s="17" t="s">
        <v>36</v>
      </c>
      <c r="G109" s="17" t="s">
        <v>327</v>
      </c>
      <c r="H109" s="17" t="str">
        <f t="shared" ca="1" si="12"/>
        <v>Ativo</v>
      </c>
      <c r="I109" s="15">
        <v>42143</v>
      </c>
      <c r="J109" s="15" t="s">
        <v>38</v>
      </c>
      <c r="K109" s="17" t="str">
        <f t="shared" si="11"/>
        <v>NA</v>
      </c>
      <c r="L109" s="17" t="s">
        <v>39</v>
      </c>
      <c r="M109" s="17" t="s">
        <v>559</v>
      </c>
      <c r="N109" s="17" t="s">
        <v>560</v>
      </c>
      <c r="O109" s="17" t="s">
        <v>561</v>
      </c>
      <c r="P109" s="17" t="s">
        <v>562</v>
      </c>
      <c r="Q109" s="22" t="s">
        <v>39</v>
      </c>
      <c r="R109" s="22" t="s">
        <v>39</v>
      </c>
      <c r="S109" s="15">
        <v>42144</v>
      </c>
      <c r="T109" s="15" t="s">
        <v>44</v>
      </c>
      <c r="U109" s="22" t="s">
        <v>39</v>
      </c>
      <c r="V109" s="17" t="s">
        <v>39</v>
      </c>
      <c r="W109" s="17" t="s">
        <v>39</v>
      </c>
      <c r="X109" s="17" t="s">
        <v>552</v>
      </c>
      <c r="Y109" s="15" t="s">
        <v>39</v>
      </c>
      <c r="Z109" s="15">
        <v>42143</v>
      </c>
      <c r="AA109" s="17" t="s">
        <v>101</v>
      </c>
      <c r="AB109" s="17" t="s">
        <v>39</v>
      </c>
      <c r="AC109" s="17" t="s">
        <v>39</v>
      </c>
      <c r="AD109" s="17" t="s">
        <v>39</v>
      </c>
      <c r="AE109" s="17" t="s">
        <v>39</v>
      </c>
      <c r="AF109" s="16"/>
    </row>
    <row r="110" spans="1:256" s="5" customFormat="1" ht="74.25" customHeight="1" x14ac:dyDescent="0.25">
      <c r="A110" s="14" t="s">
        <v>563</v>
      </c>
      <c r="B110" s="14"/>
      <c r="C110" s="15">
        <v>42146</v>
      </c>
      <c r="D110" s="20">
        <v>73</v>
      </c>
      <c r="E110" s="21">
        <v>2015</v>
      </c>
      <c r="F110" s="17" t="s">
        <v>36</v>
      </c>
      <c r="G110" s="17" t="s">
        <v>327</v>
      </c>
      <c r="H110" s="17" t="str">
        <f t="shared" ca="1" si="12"/>
        <v>Ativo</v>
      </c>
      <c r="I110" s="15">
        <v>42146</v>
      </c>
      <c r="J110" s="15" t="s">
        <v>38</v>
      </c>
      <c r="K110" s="17" t="str">
        <f t="shared" si="11"/>
        <v>NA</v>
      </c>
      <c r="L110" s="17" t="s">
        <v>39</v>
      </c>
      <c r="M110" s="17" t="s">
        <v>564</v>
      </c>
      <c r="N110" s="17" t="s">
        <v>565</v>
      </c>
      <c r="O110" s="17" t="s">
        <v>566</v>
      </c>
      <c r="P110" s="17" t="s">
        <v>567</v>
      </c>
      <c r="Q110" s="22" t="s">
        <v>39</v>
      </c>
      <c r="R110" s="22" t="s">
        <v>39</v>
      </c>
      <c r="S110" s="15">
        <v>42151</v>
      </c>
      <c r="T110" s="15" t="s">
        <v>44</v>
      </c>
      <c r="U110" s="22" t="s">
        <v>39</v>
      </c>
      <c r="V110" s="38" t="s">
        <v>39</v>
      </c>
      <c r="W110" s="17" t="s">
        <v>39</v>
      </c>
      <c r="X110" s="17" t="s">
        <v>568</v>
      </c>
      <c r="Y110" s="15">
        <v>42143</v>
      </c>
      <c r="Z110" s="15">
        <v>42143</v>
      </c>
      <c r="AA110" s="17" t="s">
        <v>569</v>
      </c>
      <c r="AB110" s="17" t="s">
        <v>39</v>
      </c>
      <c r="AC110" s="17" t="s">
        <v>39</v>
      </c>
      <c r="AD110" s="17" t="s">
        <v>39</v>
      </c>
      <c r="AE110" s="17" t="s">
        <v>39</v>
      </c>
      <c r="AF110" s="14"/>
    </row>
    <row r="111" spans="1:256" s="4" customFormat="1" ht="166.5" customHeight="1" x14ac:dyDescent="0.25">
      <c r="A111" s="16" t="s">
        <v>570</v>
      </c>
      <c r="B111" s="16"/>
      <c r="C111" s="15">
        <v>42149</v>
      </c>
      <c r="D111" s="20">
        <v>74</v>
      </c>
      <c r="E111" s="21">
        <v>2015</v>
      </c>
      <c r="F111" s="17" t="s">
        <v>36</v>
      </c>
      <c r="G111" s="17" t="s">
        <v>37</v>
      </c>
      <c r="H111" s="17" t="str">
        <f t="shared" ca="1" si="12"/>
        <v>Ativo</v>
      </c>
      <c r="I111" s="15">
        <v>42149</v>
      </c>
      <c r="J111" s="15" t="s">
        <v>67</v>
      </c>
      <c r="K111" s="17" t="str">
        <f t="shared" si="11"/>
        <v>NA</v>
      </c>
      <c r="L111" s="17" t="s">
        <v>39</v>
      </c>
      <c r="M111" s="17" t="s">
        <v>571</v>
      </c>
      <c r="N111" s="17" t="s">
        <v>572</v>
      </c>
      <c r="O111" s="17" t="s">
        <v>573</v>
      </c>
      <c r="P111" s="17" t="s">
        <v>574</v>
      </c>
      <c r="Q111" s="22" t="s">
        <v>39</v>
      </c>
      <c r="R111" s="22" t="s">
        <v>39</v>
      </c>
      <c r="S111" s="15">
        <v>42152</v>
      </c>
      <c r="T111" s="15" t="s">
        <v>44</v>
      </c>
      <c r="U111" s="38" t="s">
        <v>65</v>
      </c>
      <c r="V111" s="38" t="s">
        <v>39</v>
      </c>
      <c r="W111" s="17" t="s">
        <v>39</v>
      </c>
      <c r="X111" s="17" t="s">
        <v>187</v>
      </c>
      <c r="Y111" s="15">
        <v>42149</v>
      </c>
      <c r="Z111" s="15">
        <v>42152</v>
      </c>
      <c r="AA111" s="17" t="s">
        <v>575</v>
      </c>
      <c r="AB111" s="17" t="s">
        <v>39</v>
      </c>
      <c r="AC111" s="17" t="s">
        <v>39</v>
      </c>
      <c r="AD111" s="17" t="s">
        <v>39</v>
      </c>
      <c r="AE111" s="17" t="s">
        <v>39</v>
      </c>
      <c r="AF111" s="16"/>
    </row>
    <row r="112" spans="1:256" s="131" customFormat="1" ht="198" customHeight="1" x14ac:dyDescent="0.25">
      <c r="A112" s="14"/>
      <c r="B112" s="14"/>
      <c r="C112" s="15">
        <v>42150</v>
      </c>
      <c r="D112" s="20">
        <v>75</v>
      </c>
      <c r="E112" s="21">
        <v>2015</v>
      </c>
      <c r="F112" s="17" t="s">
        <v>36</v>
      </c>
      <c r="G112" s="17" t="s">
        <v>37</v>
      </c>
      <c r="H112" s="17" t="str">
        <f t="shared" ca="1" si="12"/>
        <v>Ativo</v>
      </c>
      <c r="I112" s="15">
        <v>42150</v>
      </c>
      <c r="J112" s="15" t="s">
        <v>38</v>
      </c>
      <c r="K112" s="17" t="str">
        <f t="shared" si="11"/>
        <v>NA</v>
      </c>
      <c r="L112" s="17" t="s">
        <v>39</v>
      </c>
      <c r="M112" s="17" t="s">
        <v>576</v>
      </c>
      <c r="N112" s="17" t="s">
        <v>577</v>
      </c>
      <c r="O112" s="17" t="s">
        <v>578</v>
      </c>
      <c r="P112" s="17" t="s">
        <v>579</v>
      </c>
      <c r="Q112" s="22" t="s">
        <v>39</v>
      </c>
      <c r="R112" s="22" t="s">
        <v>39</v>
      </c>
      <c r="S112" s="15">
        <v>42151</v>
      </c>
      <c r="T112" s="15" t="s">
        <v>44</v>
      </c>
      <c r="U112" s="38" t="s">
        <v>39</v>
      </c>
      <c r="V112" s="17" t="s">
        <v>39</v>
      </c>
      <c r="W112" s="17" t="s">
        <v>39</v>
      </c>
      <c r="X112" s="17" t="s">
        <v>206</v>
      </c>
      <c r="Y112" s="15">
        <v>42150</v>
      </c>
      <c r="Z112" s="15">
        <v>42151</v>
      </c>
      <c r="AA112" s="17" t="s">
        <v>580</v>
      </c>
      <c r="AB112" s="17" t="s">
        <v>39</v>
      </c>
      <c r="AC112" s="17" t="s">
        <v>39</v>
      </c>
      <c r="AD112" s="17" t="s">
        <v>39</v>
      </c>
      <c r="AE112" s="17" t="s">
        <v>39</v>
      </c>
      <c r="AF112" s="14"/>
    </row>
    <row r="113" spans="1:256" s="129" customFormat="1" ht="155.25" customHeight="1" x14ac:dyDescent="0.25">
      <c r="A113" s="19" t="s">
        <v>581</v>
      </c>
      <c r="B113" s="19"/>
      <c r="C113" s="15">
        <v>42152</v>
      </c>
      <c r="D113" s="20">
        <v>76</v>
      </c>
      <c r="E113" s="21">
        <v>2015</v>
      </c>
      <c r="F113" s="17" t="s">
        <v>36</v>
      </c>
      <c r="G113" s="17" t="s">
        <v>90</v>
      </c>
      <c r="H113" s="17" t="str">
        <f t="shared" ca="1" si="12"/>
        <v>Ativo</v>
      </c>
      <c r="I113" s="15">
        <v>42152</v>
      </c>
      <c r="J113" s="15" t="s">
        <v>38</v>
      </c>
      <c r="K113" s="17" t="str">
        <f t="shared" ref="K113:K127" si="13">IF(G113="","",IF(G113&lt;&gt;"Repasse","NA",IF(G113="Repasse","Resp. DCON")))</f>
        <v>NA</v>
      </c>
      <c r="L113" s="17" t="s">
        <v>39</v>
      </c>
      <c r="M113" s="17" t="s">
        <v>582</v>
      </c>
      <c r="N113" s="17" t="s">
        <v>583</v>
      </c>
      <c r="O113" s="17" t="s">
        <v>116</v>
      </c>
      <c r="P113" s="17" t="s">
        <v>584</v>
      </c>
      <c r="Q113" s="22" t="s">
        <v>39</v>
      </c>
      <c r="R113" s="22" t="s">
        <v>39</v>
      </c>
      <c r="S113" s="15">
        <v>42154</v>
      </c>
      <c r="T113" s="15" t="s">
        <v>65</v>
      </c>
      <c r="U113" s="38" t="s">
        <v>39</v>
      </c>
      <c r="V113" s="17" t="s">
        <v>39</v>
      </c>
      <c r="W113" s="17" t="s">
        <v>39</v>
      </c>
      <c r="X113" s="38"/>
      <c r="Y113" s="15">
        <v>42152</v>
      </c>
      <c r="Z113" s="31">
        <v>42152</v>
      </c>
      <c r="AA113" s="17" t="s">
        <v>291</v>
      </c>
      <c r="AB113" s="17" t="s">
        <v>39</v>
      </c>
      <c r="AC113" s="17" t="s">
        <v>39</v>
      </c>
      <c r="AD113" s="17" t="s">
        <v>39</v>
      </c>
      <c r="AE113" s="26" t="s">
        <v>39</v>
      </c>
      <c r="AF113" s="1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row>
    <row r="114" spans="1:256" s="5" customFormat="1" ht="214.5" customHeight="1" x14ac:dyDescent="0.25">
      <c r="A114" s="14" t="s">
        <v>585</v>
      </c>
      <c r="B114" s="14"/>
      <c r="C114" s="15">
        <v>42132</v>
      </c>
      <c r="D114" s="20">
        <v>80</v>
      </c>
      <c r="E114" s="21">
        <v>2015</v>
      </c>
      <c r="F114" s="17" t="s">
        <v>36</v>
      </c>
      <c r="G114" s="17" t="s">
        <v>327</v>
      </c>
      <c r="H114" s="17" t="str">
        <f t="shared" ref="H114:H125" ca="1" si="14">IF(J114="","",IF(J114="cancelado","Cancelado",IF(J114="prazo indeterminado","Ativo",IF(TODAY()-J114&gt;0,"Concluído","Ativo"))))</f>
        <v>Ativo</v>
      </c>
      <c r="I114" s="15">
        <v>42132</v>
      </c>
      <c r="J114" s="15" t="s">
        <v>67</v>
      </c>
      <c r="K114" s="17" t="str">
        <f t="shared" si="13"/>
        <v>NA</v>
      </c>
      <c r="L114" s="17" t="s">
        <v>39</v>
      </c>
      <c r="M114" s="27" t="s">
        <v>328</v>
      </c>
      <c r="N114" s="17" t="s">
        <v>586</v>
      </c>
      <c r="O114" s="17" t="s">
        <v>587</v>
      </c>
      <c r="P114" s="17" t="s">
        <v>588</v>
      </c>
      <c r="Q114" s="22" t="s">
        <v>39</v>
      </c>
      <c r="R114" s="22" t="s">
        <v>39</v>
      </c>
      <c r="S114" s="15">
        <v>42172</v>
      </c>
      <c r="T114" s="15" t="s">
        <v>44</v>
      </c>
      <c r="U114" s="22" t="s">
        <v>39</v>
      </c>
      <c r="V114" s="38" t="s">
        <v>39</v>
      </c>
      <c r="W114" s="17" t="s">
        <v>39</v>
      </c>
      <c r="X114" s="17" t="s">
        <v>589</v>
      </c>
      <c r="Y114" s="15"/>
      <c r="Z114" s="15" t="str">
        <f ca="1">IF(Y114="","",IF(TODAY()-Y114&gt;30,"Atrasado","Dentro do Prazo de 30 dias"))</f>
        <v/>
      </c>
      <c r="AA114" s="17" t="s">
        <v>431</v>
      </c>
      <c r="AB114" s="17" t="s">
        <v>39</v>
      </c>
      <c r="AC114" s="17" t="s">
        <v>39</v>
      </c>
      <c r="AD114" s="17" t="s">
        <v>39</v>
      </c>
      <c r="AE114" s="17" t="s">
        <v>39</v>
      </c>
      <c r="AF114" s="14"/>
    </row>
    <row r="115" spans="1:256" s="130" customFormat="1" ht="213.75" customHeight="1" x14ac:dyDescent="0.25">
      <c r="A115" s="16"/>
      <c r="B115" s="16"/>
      <c r="C115" s="15">
        <v>42171</v>
      </c>
      <c r="D115" s="20">
        <v>81</v>
      </c>
      <c r="E115" s="21">
        <v>2015</v>
      </c>
      <c r="F115" s="17" t="s">
        <v>36</v>
      </c>
      <c r="G115" s="17" t="s">
        <v>327</v>
      </c>
      <c r="H115" s="17" t="str">
        <f t="shared" ca="1" si="14"/>
        <v>Ativo</v>
      </c>
      <c r="I115" s="15">
        <v>42171</v>
      </c>
      <c r="J115" s="15" t="s">
        <v>67</v>
      </c>
      <c r="K115" s="17" t="str">
        <f t="shared" si="13"/>
        <v>NA</v>
      </c>
      <c r="L115" s="17" t="s">
        <v>39</v>
      </c>
      <c r="M115" s="27" t="s">
        <v>328</v>
      </c>
      <c r="N115" s="17" t="s">
        <v>590</v>
      </c>
      <c r="O115" s="17" t="s">
        <v>591</v>
      </c>
      <c r="P115" s="17" t="s">
        <v>592</v>
      </c>
      <c r="Q115" s="22" t="s">
        <v>39</v>
      </c>
      <c r="R115" s="22" t="s">
        <v>39</v>
      </c>
      <c r="S115" s="15">
        <v>42172</v>
      </c>
      <c r="T115" s="15" t="s">
        <v>44</v>
      </c>
      <c r="U115" s="22" t="s">
        <v>39</v>
      </c>
      <c r="V115" s="38" t="s">
        <v>39</v>
      </c>
      <c r="W115" s="17" t="s">
        <v>39</v>
      </c>
      <c r="X115" s="17" t="s">
        <v>552</v>
      </c>
      <c r="Y115" s="15" t="s">
        <v>39</v>
      </c>
      <c r="Z115" s="15">
        <v>42171</v>
      </c>
      <c r="AA115" s="17" t="s">
        <v>101</v>
      </c>
      <c r="AB115" s="17" t="s">
        <v>39</v>
      </c>
      <c r="AC115" s="17" t="s">
        <v>39</v>
      </c>
      <c r="AD115" s="17" t="s">
        <v>39</v>
      </c>
      <c r="AE115" s="17" t="s">
        <v>39</v>
      </c>
      <c r="AF115" s="16"/>
    </row>
    <row r="116" spans="1:256" s="131" customFormat="1" ht="214.5" customHeight="1" x14ac:dyDescent="0.25">
      <c r="A116" s="14" t="s">
        <v>593</v>
      </c>
      <c r="B116" s="14"/>
      <c r="C116" s="15">
        <v>42171</v>
      </c>
      <c r="D116" s="20">
        <v>82</v>
      </c>
      <c r="E116" s="21">
        <v>2015</v>
      </c>
      <c r="F116" s="17" t="s">
        <v>36</v>
      </c>
      <c r="G116" s="17" t="s">
        <v>327</v>
      </c>
      <c r="H116" s="17" t="str">
        <f t="shared" ca="1" si="14"/>
        <v>Ativo</v>
      </c>
      <c r="I116" s="15">
        <v>42171</v>
      </c>
      <c r="J116" s="15" t="s">
        <v>38</v>
      </c>
      <c r="K116" s="17" t="str">
        <f t="shared" si="13"/>
        <v>NA</v>
      </c>
      <c r="L116" s="17" t="s">
        <v>39</v>
      </c>
      <c r="M116" s="27" t="s">
        <v>328</v>
      </c>
      <c r="N116" s="17" t="s">
        <v>594</v>
      </c>
      <c r="O116" s="17" t="s">
        <v>595</v>
      </c>
      <c r="P116" s="17" t="s">
        <v>596</v>
      </c>
      <c r="Q116" s="22" t="s">
        <v>39</v>
      </c>
      <c r="R116" s="22" t="s">
        <v>39</v>
      </c>
      <c r="S116" s="15">
        <v>42172</v>
      </c>
      <c r="T116" s="15" t="s">
        <v>44</v>
      </c>
      <c r="U116" s="22" t="s">
        <v>39</v>
      </c>
      <c r="V116" s="38" t="s">
        <v>39</v>
      </c>
      <c r="W116" s="17" t="s">
        <v>39</v>
      </c>
      <c r="X116" s="17" t="s">
        <v>597</v>
      </c>
      <c r="Y116" s="15" t="s">
        <v>39</v>
      </c>
      <c r="Z116" s="15" t="s">
        <v>39</v>
      </c>
      <c r="AA116" s="17" t="s">
        <v>101</v>
      </c>
      <c r="AB116" s="17" t="s">
        <v>39</v>
      </c>
      <c r="AC116" s="17" t="s">
        <v>39</v>
      </c>
      <c r="AD116" s="17" t="s">
        <v>39</v>
      </c>
      <c r="AE116" s="17" t="s">
        <v>39</v>
      </c>
      <c r="AF116" s="14"/>
    </row>
    <row r="117" spans="1:256" s="129" customFormat="1" ht="213.75" customHeight="1" x14ac:dyDescent="0.25">
      <c r="A117" s="19"/>
      <c r="B117" s="19"/>
      <c r="C117" s="15">
        <v>42173</v>
      </c>
      <c r="D117" s="20">
        <v>83</v>
      </c>
      <c r="E117" s="21">
        <v>2015</v>
      </c>
      <c r="F117" s="17" t="s">
        <v>36</v>
      </c>
      <c r="G117" s="17" t="s">
        <v>327</v>
      </c>
      <c r="H117" s="17" t="str">
        <f t="shared" ca="1" si="14"/>
        <v>Ativo</v>
      </c>
      <c r="I117" s="15">
        <v>42173</v>
      </c>
      <c r="J117" s="15" t="s">
        <v>38</v>
      </c>
      <c r="K117" s="17" t="str">
        <f t="shared" si="13"/>
        <v>NA</v>
      </c>
      <c r="L117" s="17" t="s">
        <v>39</v>
      </c>
      <c r="M117" s="27" t="s">
        <v>328</v>
      </c>
      <c r="N117" s="17" t="s">
        <v>598</v>
      </c>
      <c r="O117" s="17" t="s">
        <v>599</v>
      </c>
      <c r="P117" s="17" t="s">
        <v>600</v>
      </c>
      <c r="Q117" s="22" t="s">
        <v>39</v>
      </c>
      <c r="R117" s="22" t="s">
        <v>39</v>
      </c>
      <c r="S117" s="15">
        <v>42175</v>
      </c>
      <c r="T117" s="15" t="s">
        <v>44</v>
      </c>
      <c r="U117" s="22" t="s">
        <v>39</v>
      </c>
      <c r="V117" s="22" t="s">
        <v>39</v>
      </c>
      <c r="W117" s="22" t="s">
        <v>39</v>
      </c>
      <c r="X117" s="17" t="s">
        <v>469</v>
      </c>
      <c r="Y117" s="15">
        <v>42173</v>
      </c>
      <c r="Z117" s="15">
        <v>42173</v>
      </c>
      <c r="AA117" s="17" t="s">
        <v>431</v>
      </c>
      <c r="AB117" s="17" t="s">
        <v>39</v>
      </c>
      <c r="AC117" s="17" t="s">
        <v>39</v>
      </c>
      <c r="AD117" s="17" t="s">
        <v>39</v>
      </c>
      <c r="AE117" s="17" t="s">
        <v>39</v>
      </c>
      <c r="AF117" s="1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row>
    <row r="118" spans="1:256" s="129" customFormat="1" ht="209.25" customHeight="1" x14ac:dyDescent="0.25">
      <c r="A118" s="19" t="s">
        <v>601</v>
      </c>
      <c r="B118" s="19"/>
      <c r="C118" s="15">
        <v>42173</v>
      </c>
      <c r="D118" s="20">
        <v>84</v>
      </c>
      <c r="E118" s="21">
        <v>2015</v>
      </c>
      <c r="F118" s="17" t="s">
        <v>36</v>
      </c>
      <c r="G118" s="17" t="s">
        <v>327</v>
      </c>
      <c r="H118" s="17" t="str">
        <f t="shared" ca="1" si="14"/>
        <v>Ativo</v>
      </c>
      <c r="I118" s="15">
        <v>42173</v>
      </c>
      <c r="J118" s="15" t="s">
        <v>38</v>
      </c>
      <c r="K118" s="17" t="str">
        <f t="shared" si="13"/>
        <v>NA</v>
      </c>
      <c r="L118" s="17" t="s">
        <v>39</v>
      </c>
      <c r="M118" s="27" t="s">
        <v>328</v>
      </c>
      <c r="N118" s="17" t="s">
        <v>602</v>
      </c>
      <c r="O118" s="17" t="s">
        <v>603</v>
      </c>
      <c r="P118" s="17" t="s">
        <v>604</v>
      </c>
      <c r="Q118" s="22" t="s">
        <v>39</v>
      </c>
      <c r="R118" s="22" t="s">
        <v>39</v>
      </c>
      <c r="S118" s="15">
        <v>42175</v>
      </c>
      <c r="T118" s="15" t="s">
        <v>44</v>
      </c>
      <c r="U118" s="22" t="s">
        <v>39</v>
      </c>
      <c r="V118" s="22" t="s">
        <v>39</v>
      </c>
      <c r="W118" s="22" t="s">
        <v>39</v>
      </c>
      <c r="X118" s="17" t="s">
        <v>469</v>
      </c>
      <c r="Y118" s="15">
        <v>42173</v>
      </c>
      <c r="Z118" s="15">
        <v>42173</v>
      </c>
      <c r="AA118" s="17" t="s">
        <v>431</v>
      </c>
      <c r="AB118" s="17" t="s">
        <v>39</v>
      </c>
      <c r="AC118" s="17" t="s">
        <v>39</v>
      </c>
      <c r="AD118" s="17" t="s">
        <v>39</v>
      </c>
      <c r="AE118" s="17" t="s">
        <v>39</v>
      </c>
      <c r="AF118" s="1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row>
    <row r="119" spans="1:256" s="129" customFormat="1" ht="211.5" customHeight="1" x14ac:dyDescent="0.25">
      <c r="A119" s="19"/>
      <c r="B119" s="19"/>
      <c r="C119" s="15">
        <v>42173</v>
      </c>
      <c r="D119" s="20">
        <v>85</v>
      </c>
      <c r="E119" s="21">
        <v>2015</v>
      </c>
      <c r="F119" s="17" t="s">
        <v>36</v>
      </c>
      <c r="G119" s="17" t="s">
        <v>327</v>
      </c>
      <c r="H119" s="17" t="str">
        <f t="shared" ca="1" si="14"/>
        <v>Ativo</v>
      </c>
      <c r="I119" s="15">
        <v>42173</v>
      </c>
      <c r="J119" s="15" t="s">
        <v>38</v>
      </c>
      <c r="K119" s="17" t="str">
        <f t="shared" si="13"/>
        <v>NA</v>
      </c>
      <c r="L119" s="17" t="s">
        <v>39</v>
      </c>
      <c r="M119" s="27" t="s">
        <v>328</v>
      </c>
      <c r="N119" s="17" t="s">
        <v>605</v>
      </c>
      <c r="O119" s="17" t="s">
        <v>606</v>
      </c>
      <c r="P119" s="17" t="s">
        <v>607</v>
      </c>
      <c r="Q119" s="22" t="s">
        <v>39</v>
      </c>
      <c r="R119" s="22" t="s">
        <v>39</v>
      </c>
      <c r="S119" s="15">
        <v>42175</v>
      </c>
      <c r="T119" s="15" t="s">
        <v>44</v>
      </c>
      <c r="U119" s="22" t="s">
        <v>39</v>
      </c>
      <c r="V119" s="22" t="s">
        <v>39</v>
      </c>
      <c r="W119" s="22" t="s">
        <v>39</v>
      </c>
      <c r="X119" s="17" t="s">
        <v>469</v>
      </c>
      <c r="Y119" s="15">
        <v>42173</v>
      </c>
      <c r="Z119" s="15">
        <v>42173</v>
      </c>
      <c r="AA119" s="17" t="s">
        <v>431</v>
      </c>
      <c r="AB119" s="17" t="s">
        <v>39</v>
      </c>
      <c r="AC119" s="17" t="s">
        <v>39</v>
      </c>
      <c r="AD119" s="17" t="s">
        <v>39</v>
      </c>
      <c r="AE119" s="17" t="s">
        <v>39</v>
      </c>
      <c r="AF119" s="1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row>
    <row r="120" spans="1:256" s="130" customFormat="1" ht="206.25" customHeight="1" x14ac:dyDescent="0.25">
      <c r="A120" s="16" t="s">
        <v>608</v>
      </c>
      <c r="B120" s="16"/>
      <c r="C120" s="15">
        <v>42173</v>
      </c>
      <c r="D120" s="20">
        <v>86</v>
      </c>
      <c r="E120" s="21">
        <v>2015</v>
      </c>
      <c r="F120" s="17" t="s">
        <v>36</v>
      </c>
      <c r="G120" s="17" t="s">
        <v>327</v>
      </c>
      <c r="H120" s="17" t="str">
        <f t="shared" ca="1" si="14"/>
        <v>Ativo</v>
      </c>
      <c r="I120" s="15">
        <v>42173</v>
      </c>
      <c r="J120" s="15" t="s">
        <v>38</v>
      </c>
      <c r="K120" s="17" t="str">
        <f t="shared" si="13"/>
        <v>NA</v>
      </c>
      <c r="L120" s="17" t="s">
        <v>39</v>
      </c>
      <c r="M120" s="27" t="s">
        <v>328</v>
      </c>
      <c r="N120" s="17" t="s">
        <v>609</v>
      </c>
      <c r="O120" s="17" t="s">
        <v>610</v>
      </c>
      <c r="P120" s="17" t="s">
        <v>611</v>
      </c>
      <c r="Q120" s="22" t="s">
        <v>39</v>
      </c>
      <c r="R120" s="22" t="s">
        <v>39</v>
      </c>
      <c r="S120" s="15">
        <v>42175</v>
      </c>
      <c r="T120" s="15" t="s">
        <v>44</v>
      </c>
      <c r="U120" s="22" t="s">
        <v>39</v>
      </c>
      <c r="V120" s="22" t="s">
        <v>39</v>
      </c>
      <c r="W120" s="22" t="s">
        <v>39</v>
      </c>
      <c r="X120" s="17" t="s">
        <v>469</v>
      </c>
      <c r="Y120" s="15">
        <v>42173</v>
      </c>
      <c r="Z120" s="15">
        <v>42173</v>
      </c>
      <c r="AA120" s="17" t="s">
        <v>431</v>
      </c>
      <c r="AB120" s="17" t="s">
        <v>39</v>
      </c>
      <c r="AC120" s="17" t="s">
        <v>39</v>
      </c>
      <c r="AD120" s="17" t="s">
        <v>39</v>
      </c>
      <c r="AE120" s="17" t="s">
        <v>39</v>
      </c>
      <c r="AF120" s="16"/>
    </row>
    <row r="121" spans="1:256" s="130" customFormat="1" ht="207.75" customHeight="1" x14ac:dyDescent="0.25">
      <c r="A121" s="16" t="s">
        <v>612</v>
      </c>
      <c r="B121" s="16"/>
      <c r="C121" s="15">
        <v>42186</v>
      </c>
      <c r="D121" s="20">
        <v>94</v>
      </c>
      <c r="E121" s="21">
        <v>2015</v>
      </c>
      <c r="F121" s="17" t="s">
        <v>36</v>
      </c>
      <c r="G121" s="17" t="s">
        <v>327</v>
      </c>
      <c r="H121" s="17" t="str">
        <f t="shared" ca="1" si="14"/>
        <v>Ativo</v>
      </c>
      <c r="I121" s="15">
        <v>42186</v>
      </c>
      <c r="J121" s="15" t="s">
        <v>67</v>
      </c>
      <c r="K121" s="17" t="str">
        <f t="shared" si="13"/>
        <v>NA</v>
      </c>
      <c r="L121" s="17" t="s">
        <v>39</v>
      </c>
      <c r="M121" s="27" t="s">
        <v>328</v>
      </c>
      <c r="N121" s="17" t="s">
        <v>613</v>
      </c>
      <c r="O121" s="17" t="s">
        <v>614</v>
      </c>
      <c r="P121" s="17" t="s">
        <v>615</v>
      </c>
      <c r="Q121" s="22" t="s">
        <v>39</v>
      </c>
      <c r="R121" s="22" t="s">
        <v>39</v>
      </c>
      <c r="S121" s="15">
        <v>42187</v>
      </c>
      <c r="T121" s="15" t="s">
        <v>44</v>
      </c>
      <c r="U121" s="22" t="s">
        <v>39</v>
      </c>
      <c r="V121" s="38" t="s">
        <v>39</v>
      </c>
      <c r="W121" s="17" t="s">
        <v>39</v>
      </c>
      <c r="X121" s="17" t="s">
        <v>297</v>
      </c>
      <c r="Y121" s="15" t="s">
        <v>39</v>
      </c>
      <c r="Z121" s="15" t="s">
        <v>39</v>
      </c>
      <c r="AA121" s="17" t="s">
        <v>431</v>
      </c>
      <c r="AB121" s="17" t="s">
        <v>39</v>
      </c>
      <c r="AC121" s="17" t="s">
        <v>39</v>
      </c>
      <c r="AD121" s="17" t="s">
        <v>39</v>
      </c>
      <c r="AE121" s="17" t="s">
        <v>39</v>
      </c>
      <c r="AF121" s="16"/>
    </row>
    <row r="122" spans="1:256" s="130" customFormat="1" ht="208.5" customHeight="1" x14ac:dyDescent="0.25">
      <c r="A122" s="16" t="s">
        <v>616</v>
      </c>
      <c r="B122" s="16"/>
      <c r="C122" s="15">
        <v>42186</v>
      </c>
      <c r="D122" s="20">
        <v>95</v>
      </c>
      <c r="E122" s="21">
        <v>2015</v>
      </c>
      <c r="F122" s="17" t="s">
        <v>36</v>
      </c>
      <c r="G122" s="17" t="s">
        <v>327</v>
      </c>
      <c r="H122" s="17" t="str">
        <f t="shared" ca="1" si="14"/>
        <v>Ativo</v>
      </c>
      <c r="I122" s="15">
        <v>42186</v>
      </c>
      <c r="J122" s="15" t="s">
        <v>38</v>
      </c>
      <c r="K122" s="17" t="str">
        <f t="shared" si="13"/>
        <v>NA</v>
      </c>
      <c r="L122" s="17" t="s">
        <v>39</v>
      </c>
      <c r="M122" s="27" t="s">
        <v>328</v>
      </c>
      <c r="N122" s="17" t="s">
        <v>617</v>
      </c>
      <c r="O122" s="17" t="s">
        <v>618</v>
      </c>
      <c r="P122" s="17" t="s">
        <v>619</v>
      </c>
      <c r="Q122" s="22" t="s">
        <v>39</v>
      </c>
      <c r="R122" s="22" t="s">
        <v>39</v>
      </c>
      <c r="S122" s="15">
        <v>42187</v>
      </c>
      <c r="T122" s="15" t="s">
        <v>44</v>
      </c>
      <c r="U122" s="22" t="s">
        <v>39</v>
      </c>
      <c r="V122" s="38" t="s">
        <v>39</v>
      </c>
      <c r="W122" s="17" t="s">
        <v>39</v>
      </c>
      <c r="X122" s="17" t="s">
        <v>297</v>
      </c>
      <c r="Y122" s="15" t="s">
        <v>39</v>
      </c>
      <c r="Z122" s="15" t="s">
        <v>39</v>
      </c>
      <c r="AA122" s="17" t="s">
        <v>39</v>
      </c>
      <c r="AB122" s="17" t="s">
        <v>39</v>
      </c>
      <c r="AC122" s="17" t="s">
        <v>39</v>
      </c>
      <c r="AD122" s="17" t="s">
        <v>39</v>
      </c>
      <c r="AE122" s="17" t="s">
        <v>39</v>
      </c>
      <c r="AF122" s="16"/>
    </row>
    <row r="123" spans="1:256" s="129" customFormat="1" ht="208.5" customHeight="1" x14ac:dyDescent="0.25">
      <c r="A123" s="19" t="s">
        <v>620</v>
      </c>
      <c r="B123" s="19"/>
      <c r="C123" s="15">
        <v>42186</v>
      </c>
      <c r="D123" s="20">
        <v>96</v>
      </c>
      <c r="E123" s="21">
        <v>2015</v>
      </c>
      <c r="F123" s="17" t="s">
        <v>36</v>
      </c>
      <c r="G123" s="17" t="s">
        <v>327</v>
      </c>
      <c r="H123" s="17" t="str">
        <f t="shared" ca="1" si="14"/>
        <v>Ativo</v>
      </c>
      <c r="I123" s="15">
        <v>42186</v>
      </c>
      <c r="J123" s="15" t="s">
        <v>38</v>
      </c>
      <c r="K123" s="17" t="str">
        <f t="shared" si="13"/>
        <v>NA</v>
      </c>
      <c r="L123" s="17" t="s">
        <v>39</v>
      </c>
      <c r="M123" s="17" t="s">
        <v>621</v>
      </c>
      <c r="N123" s="17" t="s">
        <v>622</v>
      </c>
      <c r="O123" s="17" t="s">
        <v>623</v>
      </c>
      <c r="P123" s="17" t="s">
        <v>624</v>
      </c>
      <c r="Q123" s="22" t="s">
        <v>39</v>
      </c>
      <c r="R123" s="22" t="s">
        <v>39</v>
      </c>
      <c r="S123" s="15">
        <v>42187</v>
      </c>
      <c r="T123" s="15" t="s">
        <v>44</v>
      </c>
      <c r="U123" s="22" t="s">
        <v>39</v>
      </c>
      <c r="V123" s="38" t="s">
        <v>39</v>
      </c>
      <c r="W123" s="17" t="s">
        <v>39</v>
      </c>
      <c r="X123" s="17" t="s">
        <v>625</v>
      </c>
      <c r="Y123" s="15" t="s">
        <v>39</v>
      </c>
      <c r="Z123" s="15" t="s">
        <v>39</v>
      </c>
      <c r="AA123" s="17" t="s">
        <v>101</v>
      </c>
      <c r="AB123" s="17" t="s">
        <v>39</v>
      </c>
      <c r="AC123" s="17" t="s">
        <v>39</v>
      </c>
      <c r="AD123" s="17" t="s">
        <v>39</v>
      </c>
      <c r="AE123" s="17" t="s">
        <v>39</v>
      </c>
      <c r="AF123" s="19"/>
      <c r="AG123" s="130"/>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row>
    <row r="124" spans="1:256" s="4" customFormat="1" ht="212.25" customHeight="1" x14ac:dyDescent="0.25">
      <c r="A124" s="16" t="s">
        <v>626</v>
      </c>
      <c r="B124" s="16"/>
      <c r="C124" s="15">
        <v>42186</v>
      </c>
      <c r="D124" s="20">
        <v>97</v>
      </c>
      <c r="E124" s="21">
        <v>2015</v>
      </c>
      <c r="F124" s="17" t="s">
        <v>36</v>
      </c>
      <c r="G124" s="17" t="s">
        <v>327</v>
      </c>
      <c r="H124" s="17" t="str">
        <f t="shared" ca="1" si="14"/>
        <v>Ativo</v>
      </c>
      <c r="I124" s="15">
        <v>42186</v>
      </c>
      <c r="J124" s="15" t="s">
        <v>38</v>
      </c>
      <c r="K124" s="17" t="str">
        <f t="shared" si="13"/>
        <v>NA</v>
      </c>
      <c r="L124" s="17" t="s">
        <v>39</v>
      </c>
      <c r="M124" s="17" t="s">
        <v>621</v>
      </c>
      <c r="N124" s="17" t="s">
        <v>627</v>
      </c>
      <c r="O124" s="17" t="s">
        <v>628</v>
      </c>
      <c r="P124" s="17" t="s">
        <v>629</v>
      </c>
      <c r="Q124" s="22" t="s">
        <v>39</v>
      </c>
      <c r="R124" s="22" t="s">
        <v>39</v>
      </c>
      <c r="S124" s="15">
        <v>42187</v>
      </c>
      <c r="T124" s="15" t="s">
        <v>44</v>
      </c>
      <c r="U124" s="22" t="s">
        <v>39</v>
      </c>
      <c r="V124" s="38" t="s">
        <v>39</v>
      </c>
      <c r="W124" s="17" t="s">
        <v>39</v>
      </c>
      <c r="X124" s="17" t="s">
        <v>630</v>
      </c>
      <c r="Y124" s="15" t="s">
        <v>39</v>
      </c>
      <c r="Z124" s="15" t="s">
        <v>39</v>
      </c>
      <c r="AA124" s="17" t="s">
        <v>101</v>
      </c>
      <c r="AB124" s="17" t="s">
        <v>39</v>
      </c>
      <c r="AC124" s="17" t="s">
        <v>39</v>
      </c>
      <c r="AD124" s="17" t="s">
        <v>39</v>
      </c>
      <c r="AE124" s="17" t="s">
        <v>39</v>
      </c>
      <c r="AF124" s="16"/>
    </row>
    <row r="125" spans="1:256" s="5" customFormat="1" ht="214.5" customHeight="1" x14ac:dyDescent="0.25">
      <c r="A125" s="14" t="s">
        <v>631</v>
      </c>
      <c r="B125" s="14"/>
      <c r="C125" s="15">
        <v>42208</v>
      </c>
      <c r="D125" s="20">
        <v>100</v>
      </c>
      <c r="E125" s="21">
        <v>2015</v>
      </c>
      <c r="F125" s="17" t="s">
        <v>36</v>
      </c>
      <c r="G125" s="17" t="s">
        <v>327</v>
      </c>
      <c r="H125" s="17" t="str">
        <f t="shared" ca="1" si="14"/>
        <v>Ativo</v>
      </c>
      <c r="I125" s="15">
        <v>42208</v>
      </c>
      <c r="J125" s="15" t="s">
        <v>67</v>
      </c>
      <c r="K125" s="17" t="str">
        <f t="shared" si="13"/>
        <v>NA</v>
      </c>
      <c r="L125" s="17" t="s">
        <v>39</v>
      </c>
      <c r="M125" s="17" t="s">
        <v>621</v>
      </c>
      <c r="N125" s="17" t="s">
        <v>632</v>
      </c>
      <c r="O125" s="17" t="s">
        <v>633</v>
      </c>
      <c r="P125" s="17" t="s">
        <v>634</v>
      </c>
      <c r="Q125" s="22" t="s">
        <v>39</v>
      </c>
      <c r="R125" s="22" t="s">
        <v>39</v>
      </c>
      <c r="S125" s="15">
        <v>42210</v>
      </c>
      <c r="T125" s="15" t="s">
        <v>44</v>
      </c>
      <c r="U125" s="22" t="s">
        <v>39</v>
      </c>
      <c r="V125" s="38" t="s">
        <v>39</v>
      </c>
      <c r="W125" s="17" t="s">
        <v>39</v>
      </c>
      <c r="X125" s="17" t="s">
        <v>635</v>
      </c>
      <c r="Y125" s="15" t="s">
        <v>39</v>
      </c>
      <c r="Z125" s="15" t="s">
        <v>39</v>
      </c>
      <c r="AA125" s="17" t="s">
        <v>431</v>
      </c>
      <c r="AB125" s="17" t="s">
        <v>39</v>
      </c>
      <c r="AC125" s="17" t="s">
        <v>39</v>
      </c>
      <c r="AD125" s="17" t="s">
        <v>39</v>
      </c>
      <c r="AE125" s="17" t="s">
        <v>39</v>
      </c>
      <c r="AF125" s="14"/>
    </row>
    <row r="126" spans="1:256" s="131" customFormat="1" ht="213" customHeight="1" x14ac:dyDescent="0.25">
      <c r="A126" s="14" t="s">
        <v>636</v>
      </c>
      <c r="B126" s="14"/>
      <c r="C126" s="15">
        <v>42214</v>
      </c>
      <c r="D126" s="20">
        <v>102</v>
      </c>
      <c r="E126" s="21">
        <v>2015</v>
      </c>
      <c r="F126" s="17" t="s">
        <v>36</v>
      </c>
      <c r="G126" s="17" t="s">
        <v>327</v>
      </c>
      <c r="H126" s="17" t="str">
        <f ca="1">IF(J126="","",IF(J126="cancelado","Cancelado",IF(J126="prazo indeterminado","Ativo",IF(TODAY()-J126&gt;0,"Concluído","Ativo"))))</f>
        <v>Ativo</v>
      </c>
      <c r="I126" s="15">
        <v>42214</v>
      </c>
      <c r="J126" s="15" t="s">
        <v>38</v>
      </c>
      <c r="K126" s="17" t="str">
        <f t="shared" si="13"/>
        <v>NA</v>
      </c>
      <c r="L126" s="17" t="s">
        <v>39</v>
      </c>
      <c r="M126" s="17" t="s">
        <v>621</v>
      </c>
      <c r="N126" s="17" t="s">
        <v>637</v>
      </c>
      <c r="O126" s="17" t="s">
        <v>638</v>
      </c>
      <c r="P126" s="17" t="s">
        <v>639</v>
      </c>
      <c r="Q126" s="22" t="s">
        <v>39</v>
      </c>
      <c r="R126" s="22" t="s">
        <v>39</v>
      </c>
      <c r="S126" s="15">
        <v>42215</v>
      </c>
      <c r="T126" s="15" t="s">
        <v>44</v>
      </c>
      <c r="U126" s="22" t="s">
        <v>39</v>
      </c>
      <c r="V126" s="38" t="s">
        <v>39</v>
      </c>
      <c r="W126" s="17" t="s">
        <v>39</v>
      </c>
      <c r="X126" s="17" t="s">
        <v>640</v>
      </c>
      <c r="Y126" s="15" t="s">
        <v>39</v>
      </c>
      <c r="Z126" s="15" t="s">
        <v>39</v>
      </c>
      <c r="AA126" s="17" t="s">
        <v>101</v>
      </c>
      <c r="AB126" s="17" t="s">
        <v>39</v>
      </c>
      <c r="AC126" s="17" t="s">
        <v>39</v>
      </c>
      <c r="AD126" s="17" t="s">
        <v>39</v>
      </c>
      <c r="AE126" s="17" t="s">
        <v>39</v>
      </c>
      <c r="AF126" s="14"/>
    </row>
    <row r="127" spans="1:256" s="4" customFormat="1" ht="124.5" customHeight="1" x14ac:dyDescent="0.25">
      <c r="A127" s="16" t="s">
        <v>641</v>
      </c>
      <c r="B127" s="16"/>
      <c r="C127" s="15">
        <v>42201</v>
      </c>
      <c r="D127" s="20">
        <v>103</v>
      </c>
      <c r="E127" s="21">
        <v>2015</v>
      </c>
      <c r="F127" s="17" t="s">
        <v>36</v>
      </c>
      <c r="G127" s="17" t="s">
        <v>37</v>
      </c>
      <c r="H127" s="17" t="str">
        <f ca="1">IF(J127="","",IF(J127="cancelado","Cancelado",IF(J127="prazo indeterminado","Ativo",IF(TODAY()-J127&gt;0,"Concluído","Ativo"))))</f>
        <v>Ativo</v>
      </c>
      <c r="I127" s="15">
        <v>42201</v>
      </c>
      <c r="J127" s="15" t="s">
        <v>38</v>
      </c>
      <c r="K127" s="17" t="str">
        <f t="shared" si="13"/>
        <v>NA</v>
      </c>
      <c r="L127" s="17" t="s">
        <v>39</v>
      </c>
      <c r="M127" s="17" t="s">
        <v>642</v>
      </c>
      <c r="N127" s="17" t="s">
        <v>643</v>
      </c>
      <c r="O127" s="17" t="s">
        <v>644</v>
      </c>
      <c r="P127" s="17" t="s">
        <v>645</v>
      </c>
      <c r="Q127" s="22" t="s">
        <v>39</v>
      </c>
      <c r="R127" s="22" t="s">
        <v>39</v>
      </c>
      <c r="S127" s="15">
        <v>42220</v>
      </c>
      <c r="T127" s="15" t="s">
        <v>44</v>
      </c>
      <c r="U127" s="38" t="s">
        <v>39</v>
      </c>
      <c r="V127" s="17" t="s">
        <v>39</v>
      </c>
      <c r="W127" s="26" t="s">
        <v>39</v>
      </c>
      <c r="X127" s="17" t="s">
        <v>138</v>
      </c>
      <c r="Y127" s="15">
        <v>42186</v>
      </c>
      <c r="Z127" s="15">
        <v>42216</v>
      </c>
      <c r="AA127" s="17" t="s">
        <v>646</v>
      </c>
      <c r="AB127" s="17" t="s">
        <v>39</v>
      </c>
      <c r="AC127" s="17" t="s">
        <v>39</v>
      </c>
      <c r="AD127" s="17" t="s">
        <v>39</v>
      </c>
      <c r="AE127" s="17" t="s">
        <v>39</v>
      </c>
      <c r="AF127" s="16"/>
    </row>
    <row r="128" spans="1:256" s="4" customFormat="1" ht="289.5" customHeight="1" x14ac:dyDescent="0.25">
      <c r="A128" s="16" t="s">
        <v>647</v>
      </c>
      <c r="B128" s="16"/>
      <c r="C128" s="15">
        <v>42243</v>
      </c>
      <c r="D128" s="20">
        <v>109</v>
      </c>
      <c r="E128" s="21">
        <v>2015</v>
      </c>
      <c r="F128" s="17" t="s">
        <v>36</v>
      </c>
      <c r="G128" s="17" t="s">
        <v>327</v>
      </c>
      <c r="H128" s="17" t="str">
        <f ca="1">IF(J128="","",IF(J128="cancelado","Cancelado",IF(J128="prazo indeterminado","Ativo",IF(TODAY()-J128&gt;0,"Concluído","Ativo"))))</f>
        <v>Ativo</v>
      </c>
      <c r="I128" s="15">
        <v>42243</v>
      </c>
      <c r="J128" s="15" t="s">
        <v>67</v>
      </c>
      <c r="K128" s="17" t="str">
        <f t="shared" ref="K128:K141" si="15">IF(G128="","",IF(G128&lt;&gt;"Repasse","NA",IF(G128="Repasse","Resp. DCON")))</f>
        <v>NA</v>
      </c>
      <c r="L128" s="17" t="s">
        <v>39</v>
      </c>
      <c r="M128" s="17" t="s">
        <v>621</v>
      </c>
      <c r="N128" s="17" t="s">
        <v>648</v>
      </c>
      <c r="O128" s="17" t="s">
        <v>649</v>
      </c>
      <c r="P128" s="17" t="s">
        <v>650</v>
      </c>
      <c r="Q128" s="22" t="s">
        <v>39</v>
      </c>
      <c r="R128" s="22" t="s">
        <v>39</v>
      </c>
      <c r="S128" s="15">
        <v>42245</v>
      </c>
      <c r="T128" s="15" t="s">
        <v>44</v>
      </c>
      <c r="U128" s="22" t="s">
        <v>39</v>
      </c>
      <c r="V128" s="38" t="s">
        <v>39</v>
      </c>
      <c r="W128" s="17" t="s">
        <v>39</v>
      </c>
      <c r="X128" s="17" t="s">
        <v>651</v>
      </c>
      <c r="Y128" s="15" t="s">
        <v>39</v>
      </c>
      <c r="Z128" s="15" t="s">
        <v>39</v>
      </c>
      <c r="AA128" s="17" t="s">
        <v>652</v>
      </c>
      <c r="AB128" s="17" t="s">
        <v>39</v>
      </c>
      <c r="AC128" s="17" t="s">
        <v>39</v>
      </c>
      <c r="AD128" s="17" t="s">
        <v>39</v>
      </c>
      <c r="AE128" s="17" t="s">
        <v>39</v>
      </c>
      <c r="AF128" s="16"/>
    </row>
    <row r="129" spans="1:256" s="131" customFormat="1" ht="210.75" customHeight="1" x14ac:dyDescent="0.25">
      <c r="A129" s="14"/>
      <c r="B129" s="14"/>
      <c r="C129" s="15">
        <v>42247</v>
      </c>
      <c r="D129" s="20">
        <v>110</v>
      </c>
      <c r="E129" s="21">
        <v>2015</v>
      </c>
      <c r="F129" s="17" t="s">
        <v>36</v>
      </c>
      <c r="G129" s="17" t="s">
        <v>327</v>
      </c>
      <c r="H129" s="17" t="str">
        <f ca="1">IF(J129="","",IF(J129="cancelado","Cancelado",IF(J129="prazo indeterminado","Ativo",IF(TODAY()-J129&gt;0,"Concluído","Ativo"))))</f>
        <v>Ativo</v>
      </c>
      <c r="I129" s="15">
        <v>42247</v>
      </c>
      <c r="J129" s="15" t="s">
        <v>38</v>
      </c>
      <c r="K129" s="17" t="str">
        <f t="shared" si="15"/>
        <v>NA</v>
      </c>
      <c r="L129" s="17" t="s">
        <v>39</v>
      </c>
      <c r="M129" s="17" t="s">
        <v>621</v>
      </c>
      <c r="N129" s="17" t="s">
        <v>653</v>
      </c>
      <c r="O129" s="17" t="s">
        <v>654</v>
      </c>
      <c r="P129" s="17" t="s">
        <v>655</v>
      </c>
      <c r="Q129" s="22" t="s">
        <v>39</v>
      </c>
      <c r="R129" s="22" t="s">
        <v>39</v>
      </c>
      <c r="S129" s="15">
        <v>42248</v>
      </c>
      <c r="T129" s="15" t="s">
        <v>44</v>
      </c>
      <c r="U129" s="22" t="s">
        <v>39</v>
      </c>
      <c r="V129" s="38" t="s">
        <v>39</v>
      </c>
      <c r="W129" s="17" t="s">
        <v>39</v>
      </c>
      <c r="X129" s="17" t="s">
        <v>656</v>
      </c>
      <c r="Y129" s="15" t="s">
        <v>39</v>
      </c>
      <c r="Z129" s="15">
        <v>42242</v>
      </c>
      <c r="AA129" s="17" t="s">
        <v>657</v>
      </c>
      <c r="AB129" s="17" t="s">
        <v>39</v>
      </c>
      <c r="AC129" s="17" t="s">
        <v>39</v>
      </c>
      <c r="AD129" s="17" t="s">
        <v>39</v>
      </c>
      <c r="AE129" s="17" t="s">
        <v>39</v>
      </c>
      <c r="AF129" s="14"/>
    </row>
    <row r="130" spans="1:256" s="5" customFormat="1" ht="213" customHeight="1" x14ac:dyDescent="0.25">
      <c r="A130" s="14" t="s">
        <v>658</v>
      </c>
      <c r="B130" s="14"/>
      <c r="C130" s="15">
        <v>42249</v>
      </c>
      <c r="D130" s="20">
        <v>118</v>
      </c>
      <c r="E130" s="20">
        <v>2015</v>
      </c>
      <c r="F130" s="38" t="s">
        <v>36</v>
      </c>
      <c r="G130" s="38" t="s">
        <v>327</v>
      </c>
      <c r="H130" s="17" t="str">
        <f ca="1">IF(J130="","",IF(J130="cancelado","Cancelado",IF(J130="prazo indeterminado","Ativo",IF(TODAY()-J130&gt;0,"Concluído","Ativo"))))</f>
        <v>Ativo</v>
      </c>
      <c r="I130" s="15">
        <v>42249</v>
      </c>
      <c r="J130" s="15" t="s">
        <v>38</v>
      </c>
      <c r="K130" s="17" t="str">
        <f t="shared" si="15"/>
        <v>NA</v>
      </c>
      <c r="L130" s="17" t="s">
        <v>39</v>
      </c>
      <c r="M130" s="17" t="s">
        <v>621</v>
      </c>
      <c r="N130" s="38" t="s">
        <v>659</v>
      </c>
      <c r="O130" s="38" t="s">
        <v>660</v>
      </c>
      <c r="P130" s="38" t="s">
        <v>661</v>
      </c>
      <c r="Q130" s="38" t="s">
        <v>39</v>
      </c>
      <c r="R130" s="38" t="s">
        <v>39</v>
      </c>
      <c r="S130" s="15">
        <v>42250</v>
      </c>
      <c r="T130" s="15" t="s">
        <v>44</v>
      </c>
      <c r="U130" s="38" t="s">
        <v>39</v>
      </c>
      <c r="V130" s="38" t="s">
        <v>39</v>
      </c>
      <c r="W130" s="38" t="s">
        <v>39</v>
      </c>
      <c r="X130" s="38" t="s">
        <v>662</v>
      </c>
      <c r="Y130" s="15" t="s">
        <v>39</v>
      </c>
      <c r="Z130" s="15">
        <v>42249</v>
      </c>
      <c r="AA130" s="38" t="s">
        <v>657</v>
      </c>
      <c r="AB130" s="38" t="s">
        <v>39</v>
      </c>
      <c r="AC130" s="38" t="s">
        <v>39</v>
      </c>
      <c r="AD130" s="38" t="s">
        <v>39</v>
      </c>
      <c r="AE130" s="38" t="s">
        <v>39</v>
      </c>
      <c r="AF130" s="14"/>
    </row>
    <row r="131" spans="1:256" s="129" customFormat="1" ht="214.5" customHeight="1" x14ac:dyDescent="0.25">
      <c r="A131" s="19" t="s">
        <v>663</v>
      </c>
      <c r="B131" s="19"/>
      <c r="C131" s="15">
        <v>42249</v>
      </c>
      <c r="D131" s="20">
        <v>120</v>
      </c>
      <c r="E131" s="21">
        <v>2015</v>
      </c>
      <c r="F131" s="17" t="s">
        <v>36</v>
      </c>
      <c r="G131" s="17" t="s">
        <v>327</v>
      </c>
      <c r="H131" s="17" t="str">
        <f t="shared" ref="H131:H141" ca="1" si="16">IF(J131="","",IF(J131="cancelado","Cancelado",IF(J131="prazo indeterminado","Ativo",IF(TODAY()-J131&gt;0,"Concluído","Ativo"))))</f>
        <v>Ativo</v>
      </c>
      <c r="I131" s="15">
        <v>42249</v>
      </c>
      <c r="J131" s="15" t="s">
        <v>67</v>
      </c>
      <c r="K131" s="17" t="str">
        <f t="shared" si="15"/>
        <v>NA</v>
      </c>
      <c r="L131" s="17" t="s">
        <v>39</v>
      </c>
      <c r="M131" s="17" t="s">
        <v>621</v>
      </c>
      <c r="N131" s="17" t="s">
        <v>664</v>
      </c>
      <c r="O131" s="17" t="s">
        <v>665</v>
      </c>
      <c r="P131" s="17" t="s">
        <v>666</v>
      </c>
      <c r="Q131" s="22" t="s">
        <v>39</v>
      </c>
      <c r="R131" s="22" t="s">
        <v>39</v>
      </c>
      <c r="S131" s="15">
        <v>42251</v>
      </c>
      <c r="T131" s="15" t="s">
        <v>44</v>
      </c>
      <c r="U131" s="22" t="s">
        <v>39</v>
      </c>
      <c r="V131" s="38" t="s">
        <v>39</v>
      </c>
      <c r="W131" s="17" t="s">
        <v>39</v>
      </c>
      <c r="X131" s="17" t="s">
        <v>667</v>
      </c>
      <c r="Y131" s="15" t="s">
        <v>39</v>
      </c>
      <c r="Z131" s="15">
        <v>42249</v>
      </c>
      <c r="AA131" s="17" t="s">
        <v>431</v>
      </c>
      <c r="AB131" s="17" t="s">
        <v>39</v>
      </c>
      <c r="AC131" s="17" t="s">
        <v>39</v>
      </c>
      <c r="AD131" s="17" t="s">
        <v>39</v>
      </c>
      <c r="AE131" s="17" t="s">
        <v>39</v>
      </c>
      <c r="AF131" s="1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row>
    <row r="132" spans="1:256" s="130" customFormat="1" ht="206.25" customHeight="1" x14ac:dyDescent="0.25">
      <c r="A132" s="16" t="s">
        <v>668</v>
      </c>
      <c r="B132" s="16"/>
      <c r="C132" s="15">
        <v>42249</v>
      </c>
      <c r="D132" s="20">
        <v>121</v>
      </c>
      <c r="E132" s="21">
        <v>2015</v>
      </c>
      <c r="F132" s="17" t="s">
        <v>36</v>
      </c>
      <c r="G132" s="17" t="s">
        <v>327</v>
      </c>
      <c r="H132" s="17" t="str">
        <f t="shared" ca="1" si="16"/>
        <v>Ativo</v>
      </c>
      <c r="I132" s="15">
        <v>42249</v>
      </c>
      <c r="J132" s="15" t="s">
        <v>38</v>
      </c>
      <c r="K132" s="17" t="str">
        <f t="shared" si="15"/>
        <v>NA</v>
      </c>
      <c r="L132" s="26" t="s">
        <v>39</v>
      </c>
      <c r="M132" s="17" t="s">
        <v>621</v>
      </c>
      <c r="N132" s="17" t="s">
        <v>669</v>
      </c>
      <c r="O132" s="17" t="s">
        <v>670</v>
      </c>
      <c r="P132" s="17" t="s">
        <v>671</v>
      </c>
      <c r="Q132" s="22" t="s">
        <v>39</v>
      </c>
      <c r="R132" s="22" t="s">
        <v>39</v>
      </c>
      <c r="S132" s="15">
        <v>42251</v>
      </c>
      <c r="T132" s="15" t="s">
        <v>44</v>
      </c>
      <c r="U132" s="22" t="s">
        <v>39</v>
      </c>
      <c r="V132" s="22" t="s">
        <v>39</v>
      </c>
      <c r="W132" s="22" t="s">
        <v>39</v>
      </c>
      <c r="X132" s="17" t="s">
        <v>469</v>
      </c>
      <c r="Y132" s="15" t="s">
        <v>39</v>
      </c>
      <c r="Z132" s="15">
        <v>42249</v>
      </c>
      <c r="AA132" s="17" t="s">
        <v>431</v>
      </c>
      <c r="AB132" s="17" t="s">
        <v>39</v>
      </c>
      <c r="AC132" s="17" t="s">
        <v>39</v>
      </c>
      <c r="AD132" s="17" t="s">
        <v>39</v>
      </c>
      <c r="AE132" s="17" t="s">
        <v>39</v>
      </c>
      <c r="AF132" s="16"/>
    </row>
    <row r="133" spans="1:256" s="131" customFormat="1" ht="72.75" customHeight="1" x14ac:dyDescent="0.25">
      <c r="A133" s="14"/>
      <c r="B133" s="14"/>
      <c r="C133" s="15">
        <v>42250</v>
      </c>
      <c r="D133" s="20">
        <v>122</v>
      </c>
      <c r="E133" s="21">
        <v>2015</v>
      </c>
      <c r="F133" s="17" t="s">
        <v>36</v>
      </c>
      <c r="G133" s="17" t="s">
        <v>327</v>
      </c>
      <c r="H133" s="17" t="str">
        <f t="shared" ca="1" si="16"/>
        <v>Ativo</v>
      </c>
      <c r="I133" s="15">
        <v>42250</v>
      </c>
      <c r="J133" s="15" t="s">
        <v>67</v>
      </c>
      <c r="K133" s="17" t="str">
        <f t="shared" si="15"/>
        <v>NA</v>
      </c>
      <c r="L133" s="17" t="s">
        <v>39</v>
      </c>
      <c r="M133" s="17" t="s">
        <v>672</v>
      </c>
      <c r="N133" s="17" t="s">
        <v>673</v>
      </c>
      <c r="O133" s="17" t="s">
        <v>674</v>
      </c>
      <c r="P133" s="17" t="s">
        <v>675</v>
      </c>
      <c r="Q133" s="22" t="s">
        <v>39</v>
      </c>
      <c r="R133" s="22" t="s">
        <v>39</v>
      </c>
      <c r="S133" s="15">
        <v>42251</v>
      </c>
      <c r="T133" s="15" t="s">
        <v>44</v>
      </c>
      <c r="U133" s="22" t="s">
        <v>39</v>
      </c>
      <c r="V133" s="38" t="s">
        <v>39</v>
      </c>
      <c r="W133" s="17" t="s">
        <v>39</v>
      </c>
      <c r="X133" s="17" t="s">
        <v>651</v>
      </c>
      <c r="Y133" s="15" t="s">
        <v>39</v>
      </c>
      <c r="Z133" s="15" t="s">
        <v>39</v>
      </c>
      <c r="AA133" s="17" t="s">
        <v>431</v>
      </c>
      <c r="AB133" s="17" t="s">
        <v>39</v>
      </c>
      <c r="AC133" s="17" t="s">
        <v>39</v>
      </c>
      <c r="AD133" s="17" t="s">
        <v>39</v>
      </c>
      <c r="AE133" s="17" t="s">
        <v>39</v>
      </c>
      <c r="AF133" s="14"/>
    </row>
    <row r="134" spans="1:256" s="5" customFormat="1" ht="74.25" customHeight="1" x14ac:dyDescent="0.25">
      <c r="A134" s="14"/>
      <c r="B134" s="14"/>
      <c r="C134" s="15">
        <v>42256</v>
      </c>
      <c r="D134" s="20">
        <v>125</v>
      </c>
      <c r="E134" s="21">
        <v>2015</v>
      </c>
      <c r="F134" s="26" t="s">
        <v>36</v>
      </c>
      <c r="G134" s="17" t="s">
        <v>327</v>
      </c>
      <c r="H134" s="17" t="str">
        <f t="shared" ca="1" si="16"/>
        <v>Ativo</v>
      </c>
      <c r="I134" s="15">
        <v>42256</v>
      </c>
      <c r="J134" s="15" t="s">
        <v>67</v>
      </c>
      <c r="K134" s="17" t="str">
        <f t="shared" si="15"/>
        <v>NA</v>
      </c>
      <c r="L134" s="17" t="s">
        <v>39</v>
      </c>
      <c r="M134" s="17" t="s">
        <v>676</v>
      </c>
      <c r="N134" s="17" t="s">
        <v>677</v>
      </c>
      <c r="O134" s="17" t="s">
        <v>678</v>
      </c>
      <c r="P134" s="17" t="s">
        <v>679</v>
      </c>
      <c r="Q134" s="22" t="s">
        <v>39</v>
      </c>
      <c r="R134" s="22" t="s">
        <v>39</v>
      </c>
      <c r="S134" s="15">
        <v>42257</v>
      </c>
      <c r="T134" s="15" t="s">
        <v>44</v>
      </c>
      <c r="U134" s="22" t="s">
        <v>39</v>
      </c>
      <c r="V134" s="38" t="s">
        <v>39</v>
      </c>
      <c r="W134" s="17" t="s">
        <v>39</v>
      </c>
      <c r="X134" s="17" t="s">
        <v>680</v>
      </c>
      <c r="Y134" s="15" t="s">
        <v>39</v>
      </c>
      <c r="Z134" s="15" t="s">
        <v>39</v>
      </c>
      <c r="AA134" s="17" t="s">
        <v>431</v>
      </c>
      <c r="AB134" s="17" t="s">
        <v>39</v>
      </c>
      <c r="AC134" s="17" t="s">
        <v>39</v>
      </c>
      <c r="AD134" s="17" t="s">
        <v>39</v>
      </c>
      <c r="AE134" s="17" t="s">
        <v>39</v>
      </c>
      <c r="AF134" s="14"/>
    </row>
    <row r="135" spans="1:256" s="4" customFormat="1" ht="96.75" customHeight="1" x14ac:dyDescent="0.25">
      <c r="A135" s="16"/>
      <c r="B135" s="16"/>
      <c r="C135" s="15">
        <v>42263</v>
      </c>
      <c r="D135" s="20">
        <v>126</v>
      </c>
      <c r="E135" s="21">
        <v>2015</v>
      </c>
      <c r="F135" s="26" t="s">
        <v>36</v>
      </c>
      <c r="G135" s="17" t="s">
        <v>37</v>
      </c>
      <c r="H135" s="17" t="str">
        <f t="shared" ca="1" si="16"/>
        <v>Ativo</v>
      </c>
      <c r="I135" s="15">
        <v>42263</v>
      </c>
      <c r="J135" s="15" t="s">
        <v>67</v>
      </c>
      <c r="K135" s="17" t="str">
        <f t="shared" si="15"/>
        <v>NA</v>
      </c>
      <c r="L135" s="17" t="s">
        <v>39</v>
      </c>
      <c r="M135" s="17" t="s">
        <v>681</v>
      </c>
      <c r="N135" s="17" t="s">
        <v>682</v>
      </c>
      <c r="O135" s="17" t="s">
        <v>683</v>
      </c>
      <c r="P135" s="17" t="s">
        <v>684</v>
      </c>
      <c r="Q135" s="22" t="s">
        <v>39</v>
      </c>
      <c r="R135" s="22" t="s">
        <v>39</v>
      </c>
      <c r="S135" s="15">
        <v>42265</v>
      </c>
      <c r="T135" s="15" t="s">
        <v>44</v>
      </c>
      <c r="U135" s="22" t="s">
        <v>39</v>
      </c>
      <c r="V135" s="38" t="s">
        <v>39</v>
      </c>
      <c r="W135" s="17" t="s">
        <v>39</v>
      </c>
      <c r="X135" s="17" t="s">
        <v>271</v>
      </c>
      <c r="Y135" s="15" t="s">
        <v>39</v>
      </c>
      <c r="Z135" s="15" t="s">
        <v>39</v>
      </c>
      <c r="AA135" s="17" t="s">
        <v>333</v>
      </c>
      <c r="AB135" s="17" t="s">
        <v>39</v>
      </c>
      <c r="AC135" s="17" t="s">
        <v>39</v>
      </c>
      <c r="AD135" s="17" t="s">
        <v>39</v>
      </c>
      <c r="AE135" s="17" t="s">
        <v>39</v>
      </c>
      <c r="AF135" s="16"/>
    </row>
    <row r="136" spans="1:256" s="130" customFormat="1" ht="76.5" customHeight="1" x14ac:dyDescent="0.25">
      <c r="A136" s="16"/>
      <c r="B136" s="16"/>
      <c r="C136" s="15">
        <v>42270</v>
      </c>
      <c r="D136" s="20">
        <v>127</v>
      </c>
      <c r="E136" s="21">
        <v>2015</v>
      </c>
      <c r="F136" s="17" t="s">
        <v>36</v>
      </c>
      <c r="G136" s="17" t="s">
        <v>327</v>
      </c>
      <c r="H136" s="17" t="str">
        <f t="shared" ca="1" si="16"/>
        <v>Ativo</v>
      </c>
      <c r="I136" s="15">
        <v>42270</v>
      </c>
      <c r="J136" s="15" t="s">
        <v>67</v>
      </c>
      <c r="K136" s="17" t="str">
        <f t="shared" si="15"/>
        <v>NA</v>
      </c>
      <c r="L136" s="17" t="s">
        <v>39</v>
      </c>
      <c r="M136" s="17" t="s">
        <v>685</v>
      </c>
      <c r="N136" s="17" t="s">
        <v>686</v>
      </c>
      <c r="O136" s="17" t="s">
        <v>687</v>
      </c>
      <c r="P136" s="17" t="s">
        <v>688</v>
      </c>
      <c r="Q136" s="22" t="s">
        <v>39</v>
      </c>
      <c r="R136" s="22" t="s">
        <v>39</v>
      </c>
      <c r="S136" s="15">
        <v>42271</v>
      </c>
      <c r="T136" s="15" t="s">
        <v>44</v>
      </c>
      <c r="U136" s="22" t="s">
        <v>39</v>
      </c>
      <c r="V136" s="38" t="s">
        <v>39</v>
      </c>
      <c r="W136" s="17" t="s">
        <v>39</v>
      </c>
      <c r="X136" s="17" t="s">
        <v>297</v>
      </c>
      <c r="Y136" s="15" t="s">
        <v>39</v>
      </c>
      <c r="Z136" s="15" t="s">
        <v>39</v>
      </c>
      <c r="AA136" s="17" t="s">
        <v>431</v>
      </c>
      <c r="AB136" s="17" t="s">
        <v>39</v>
      </c>
      <c r="AC136" s="17" t="s">
        <v>39</v>
      </c>
      <c r="AD136" s="17" t="s">
        <v>39</v>
      </c>
      <c r="AE136" s="17" t="s">
        <v>39</v>
      </c>
      <c r="AF136" s="16"/>
    </row>
    <row r="137" spans="1:256" s="130" customFormat="1" ht="176.25" customHeight="1" x14ac:dyDescent="0.25">
      <c r="A137" s="16" t="s">
        <v>689</v>
      </c>
      <c r="B137" s="16"/>
      <c r="C137" s="15">
        <v>42277</v>
      </c>
      <c r="D137" s="20">
        <v>132</v>
      </c>
      <c r="E137" s="21">
        <v>2015</v>
      </c>
      <c r="F137" s="17" t="s">
        <v>36</v>
      </c>
      <c r="G137" s="17" t="s">
        <v>37</v>
      </c>
      <c r="H137" s="17" t="str">
        <f t="shared" ca="1" si="16"/>
        <v>Ativo</v>
      </c>
      <c r="I137" s="15">
        <v>42277</v>
      </c>
      <c r="J137" s="15" t="s">
        <v>38</v>
      </c>
      <c r="K137" s="17" t="str">
        <f t="shared" si="15"/>
        <v>NA</v>
      </c>
      <c r="L137" s="17" t="s">
        <v>39</v>
      </c>
      <c r="M137" s="17" t="s">
        <v>690</v>
      </c>
      <c r="N137" s="17" t="s">
        <v>691</v>
      </c>
      <c r="O137" s="17" t="s">
        <v>692</v>
      </c>
      <c r="P137" s="17">
        <v>139</v>
      </c>
      <c r="Q137" s="22" t="s">
        <v>39</v>
      </c>
      <c r="R137" s="22" t="s">
        <v>39</v>
      </c>
      <c r="S137" s="15">
        <v>42279</v>
      </c>
      <c r="T137" s="15" t="s">
        <v>44</v>
      </c>
      <c r="U137" s="22" t="s">
        <v>39</v>
      </c>
      <c r="V137" s="38" t="s">
        <v>39</v>
      </c>
      <c r="W137" s="17" t="s">
        <v>39</v>
      </c>
      <c r="X137" s="17" t="s">
        <v>95</v>
      </c>
      <c r="Y137" s="15">
        <v>42277</v>
      </c>
      <c r="Z137" s="15" t="str">
        <f ca="1">IF(Y137="","",IF(TODAY()-Y137&gt;30,"Atrasado","Dentro do Prazo de 30 dias"))</f>
        <v>Atrasado</v>
      </c>
      <c r="AA137" s="17" t="s">
        <v>693</v>
      </c>
      <c r="AB137" s="17" t="s">
        <v>39</v>
      </c>
      <c r="AC137" s="17" t="s">
        <v>39</v>
      </c>
      <c r="AD137" s="17" t="s">
        <v>39</v>
      </c>
      <c r="AE137" s="17" t="s">
        <v>39</v>
      </c>
      <c r="AF137" s="16"/>
    </row>
    <row r="138" spans="1:256" s="131" customFormat="1" ht="75" customHeight="1" x14ac:dyDescent="0.25">
      <c r="A138" s="14" t="s">
        <v>694</v>
      </c>
      <c r="B138" s="14"/>
      <c r="C138" s="15">
        <v>42279</v>
      </c>
      <c r="D138" s="20">
        <v>133</v>
      </c>
      <c r="E138" s="21">
        <v>2015</v>
      </c>
      <c r="F138" s="17" t="s">
        <v>36</v>
      </c>
      <c r="G138" s="17" t="s">
        <v>327</v>
      </c>
      <c r="H138" s="17" t="str">
        <f t="shared" ca="1" si="16"/>
        <v>Ativo</v>
      </c>
      <c r="I138" s="15">
        <v>42279</v>
      </c>
      <c r="J138" s="15" t="s">
        <v>67</v>
      </c>
      <c r="K138" s="17" t="str">
        <f t="shared" si="15"/>
        <v>NA</v>
      </c>
      <c r="L138" s="17" t="s">
        <v>39</v>
      </c>
      <c r="M138" s="17" t="s">
        <v>695</v>
      </c>
      <c r="N138" s="17" t="s">
        <v>696</v>
      </c>
      <c r="O138" s="17" t="s">
        <v>697</v>
      </c>
      <c r="P138" s="17" t="s">
        <v>698</v>
      </c>
      <c r="Q138" s="22" t="s">
        <v>39</v>
      </c>
      <c r="R138" s="22" t="s">
        <v>39</v>
      </c>
      <c r="S138" s="15">
        <v>42280</v>
      </c>
      <c r="T138" s="15" t="s">
        <v>44</v>
      </c>
      <c r="U138" s="22"/>
      <c r="V138" s="38" t="s">
        <v>39</v>
      </c>
      <c r="W138" s="17" t="s">
        <v>39</v>
      </c>
      <c r="X138" s="17" t="s">
        <v>297</v>
      </c>
      <c r="Y138" s="15" t="s">
        <v>39</v>
      </c>
      <c r="Z138" s="15" t="s">
        <v>39</v>
      </c>
      <c r="AA138" s="17" t="s">
        <v>431</v>
      </c>
      <c r="AB138" s="17" t="s">
        <v>39</v>
      </c>
      <c r="AC138" s="17" t="s">
        <v>39</v>
      </c>
      <c r="AD138" s="17" t="s">
        <v>39</v>
      </c>
      <c r="AE138" s="17" t="s">
        <v>39</v>
      </c>
      <c r="AF138" s="14"/>
    </row>
    <row r="139" spans="1:256" s="5" customFormat="1" ht="77.25" customHeight="1" x14ac:dyDescent="0.25">
      <c r="A139" s="14" t="s">
        <v>699</v>
      </c>
      <c r="B139" s="14"/>
      <c r="C139" s="15">
        <v>42279</v>
      </c>
      <c r="D139" s="20">
        <v>134</v>
      </c>
      <c r="E139" s="21">
        <v>2015</v>
      </c>
      <c r="F139" s="17" t="s">
        <v>36</v>
      </c>
      <c r="G139" s="17" t="s">
        <v>327</v>
      </c>
      <c r="H139" s="17" t="str">
        <f t="shared" ca="1" si="16"/>
        <v>Ativo</v>
      </c>
      <c r="I139" s="15">
        <v>42279</v>
      </c>
      <c r="J139" s="15" t="s">
        <v>38</v>
      </c>
      <c r="K139" s="17" t="str">
        <f t="shared" si="15"/>
        <v>NA</v>
      </c>
      <c r="L139" s="17" t="s">
        <v>39</v>
      </c>
      <c r="M139" s="17" t="s">
        <v>700</v>
      </c>
      <c r="N139" s="17" t="s">
        <v>701</v>
      </c>
      <c r="O139" s="17" t="s">
        <v>702</v>
      </c>
      <c r="P139" s="17" t="s">
        <v>703</v>
      </c>
      <c r="Q139" s="22" t="s">
        <v>39</v>
      </c>
      <c r="R139" s="22" t="s">
        <v>39</v>
      </c>
      <c r="S139" s="15">
        <v>42283</v>
      </c>
      <c r="T139" s="15" t="s">
        <v>44</v>
      </c>
      <c r="U139" s="22" t="s">
        <v>39</v>
      </c>
      <c r="V139" s="22" t="s">
        <v>39</v>
      </c>
      <c r="W139" s="22" t="s">
        <v>39</v>
      </c>
      <c r="X139" s="17" t="s">
        <v>469</v>
      </c>
      <c r="Y139" s="15" t="s">
        <v>39</v>
      </c>
      <c r="Z139" s="15">
        <v>42269</v>
      </c>
      <c r="AA139" s="17" t="s">
        <v>431</v>
      </c>
      <c r="AB139" s="17" t="s">
        <v>39</v>
      </c>
      <c r="AC139" s="17" t="s">
        <v>39</v>
      </c>
      <c r="AD139" s="17" t="s">
        <v>39</v>
      </c>
      <c r="AE139" s="17" t="s">
        <v>39</v>
      </c>
      <c r="AF139" s="14"/>
    </row>
    <row r="140" spans="1:256" s="131" customFormat="1" ht="39" customHeight="1" x14ac:dyDescent="0.25">
      <c r="A140" s="14"/>
      <c r="B140" s="14"/>
      <c r="C140" s="15">
        <v>42286</v>
      </c>
      <c r="D140" s="20">
        <v>138</v>
      </c>
      <c r="E140" s="17">
        <v>2015</v>
      </c>
      <c r="F140" s="17" t="s">
        <v>274</v>
      </c>
      <c r="G140" s="17" t="s">
        <v>704</v>
      </c>
      <c r="H140" s="17" t="str">
        <f t="shared" ca="1" si="16"/>
        <v>Concluído</v>
      </c>
      <c r="I140" s="15">
        <v>42286</v>
      </c>
      <c r="J140" s="15">
        <v>44112</v>
      </c>
      <c r="K140" s="17" t="str">
        <f t="shared" si="15"/>
        <v>NA</v>
      </c>
      <c r="L140" s="17" t="s">
        <v>39</v>
      </c>
      <c r="M140" s="17" t="s">
        <v>705</v>
      </c>
      <c r="N140" s="17" t="s">
        <v>706</v>
      </c>
      <c r="O140" s="17" t="s">
        <v>707</v>
      </c>
      <c r="P140" s="17" t="s">
        <v>708</v>
      </c>
      <c r="Q140" s="17" t="s">
        <v>39</v>
      </c>
      <c r="R140" s="22" t="s">
        <v>39</v>
      </c>
      <c r="S140" s="15">
        <v>42305</v>
      </c>
      <c r="T140" s="16" t="s">
        <v>65</v>
      </c>
      <c r="U140" s="17" t="s">
        <v>39</v>
      </c>
      <c r="V140" s="17" t="s">
        <v>39</v>
      </c>
      <c r="W140" s="17" t="s">
        <v>39</v>
      </c>
      <c r="X140" s="38" t="s">
        <v>709</v>
      </c>
      <c r="Y140" s="15" t="s">
        <v>39</v>
      </c>
      <c r="Z140" s="15" t="s">
        <v>39</v>
      </c>
      <c r="AA140" s="17" t="s">
        <v>39</v>
      </c>
      <c r="AB140" s="17" t="s">
        <v>39</v>
      </c>
      <c r="AC140" s="17" t="s">
        <v>39</v>
      </c>
      <c r="AD140" s="17" t="s">
        <v>39</v>
      </c>
      <c r="AE140" s="17" t="s">
        <v>39</v>
      </c>
      <c r="AF140" s="14"/>
    </row>
    <row r="141" spans="1:256" s="5" customFormat="1" ht="210.75" customHeight="1" x14ac:dyDescent="0.25">
      <c r="A141" s="14" t="s">
        <v>710</v>
      </c>
      <c r="B141" s="14"/>
      <c r="C141" s="15">
        <v>42303</v>
      </c>
      <c r="D141" s="20">
        <v>139</v>
      </c>
      <c r="E141" s="21">
        <v>2015</v>
      </c>
      <c r="F141" s="26" t="s">
        <v>36</v>
      </c>
      <c r="G141" s="17" t="s">
        <v>37</v>
      </c>
      <c r="H141" s="17" t="str">
        <f t="shared" ca="1" si="16"/>
        <v>Concluído</v>
      </c>
      <c r="I141" s="15">
        <v>42303</v>
      </c>
      <c r="J141" s="15">
        <v>44129</v>
      </c>
      <c r="K141" s="17" t="str">
        <f t="shared" si="15"/>
        <v>NA</v>
      </c>
      <c r="L141" s="17" t="s">
        <v>39</v>
      </c>
      <c r="M141" s="17" t="s">
        <v>711</v>
      </c>
      <c r="N141" s="17" t="s">
        <v>300</v>
      </c>
      <c r="O141" s="17" t="s">
        <v>301</v>
      </c>
      <c r="P141" s="17" t="s">
        <v>712</v>
      </c>
      <c r="Q141" s="22" t="s">
        <v>39</v>
      </c>
      <c r="R141" s="22" t="s">
        <v>39</v>
      </c>
      <c r="S141" s="15">
        <v>42312</v>
      </c>
      <c r="T141" s="15" t="s">
        <v>44</v>
      </c>
      <c r="U141" s="22" t="s">
        <v>39</v>
      </c>
      <c r="V141" s="38" t="s">
        <v>39</v>
      </c>
      <c r="W141" s="17" t="s">
        <v>39</v>
      </c>
      <c r="X141" s="17" t="s">
        <v>713</v>
      </c>
      <c r="Y141" s="15">
        <v>42300</v>
      </c>
      <c r="Z141" s="15" t="str">
        <f ca="1">IF(Y141="","",IF(TODAY()-Y141&gt;30,"Atrasado","Dentro do Prazo de 30 dias"))</f>
        <v>Atrasado</v>
      </c>
      <c r="AA141" s="17" t="s">
        <v>39</v>
      </c>
      <c r="AB141" s="17" t="s">
        <v>39</v>
      </c>
      <c r="AC141" s="17" t="s">
        <v>39</v>
      </c>
      <c r="AD141" s="17" t="s">
        <v>39</v>
      </c>
      <c r="AE141" s="17" t="s">
        <v>39</v>
      </c>
      <c r="AF141" s="14"/>
    </row>
    <row r="142" spans="1:256" s="129" customFormat="1" ht="164.25" customHeight="1" x14ac:dyDescent="0.25">
      <c r="A142" s="19" t="s">
        <v>714</v>
      </c>
      <c r="B142" s="19"/>
      <c r="C142" s="15">
        <v>42291</v>
      </c>
      <c r="D142" s="20">
        <v>143</v>
      </c>
      <c r="E142" s="21">
        <v>2015</v>
      </c>
      <c r="F142" s="26" t="s">
        <v>36</v>
      </c>
      <c r="G142" s="17" t="s">
        <v>37</v>
      </c>
      <c r="H142" s="17" t="str">
        <f ca="1">IF(J142="","",IF(J142="cancelado","Cancelado",IF(J142="prazo indeterminado","Ativo",IF(TODAY()-J142&gt;0,"Concluído","Ativo"))))</f>
        <v>Ativo</v>
      </c>
      <c r="I142" s="15">
        <v>42291</v>
      </c>
      <c r="J142" s="15" t="s">
        <v>67</v>
      </c>
      <c r="K142" s="17" t="str">
        <f t="shared" ref="K142:K166" si="17">IF(G142="","",IF(G142&lt;&gt;"Repasse","NA",IF(G142="Repasse","Resp. DCON")))</f>
        <v>NA</v>
      </c>
      <c r="L142" s="17" t="s">
        <v>39</v>
      </c>
      <c r="M142" s="17" t="s">
        <v>715</v>
      </c>
      <c r="N142" s="17" t="s">
        <v>716</v>
      </c>
      <c r="O142" s="17" t="s">
        <v>717</v>
      </c>
      <c r="P142" s="17" t="s">
        <v>718</v>
      </c>
      <c r="Q142" s="22" t="s">
        <v>39</v>
      </c>
      <c r="R142" s="22" t="s">
        <v>39</v>
      </c>
      <c r="S142" s="15">
        <v>42307</v>
      </c>
      <c r="T142" s="15" t="s">
        <v>44</v>
      </c>
      <c r="U142" s="22" t="s">
        <v>39</v>
      </c>
      <c r="V142" s="22" t="s">
        <v>39</v>
      </c>
      <c r="W142" s="22" t="s">
        <v>39</v>
      </c>
      <c r="X142" s="17" t="s">
        <v>187</v>
      </c>
      <c r="Y142" s="15">
        <v>42262</v>
      </c>
      <c r="Z142" s="15">
        <v>42291</v>
      </c>
      <c r="AA142" s="17" t="s">
        <v>149</v>
      </c>
      <c r="AB142" s="17" t="s">
        <v>39</v>
      </c>
      <c r="AC142" s="38" t="s">
        <v>39</v>
      </c>
      <c r="AD142" s="38" t="s">
        <v>39</v>
      </c>
      <c r="AE142" s="17" t="s">
        <v>39</v>
      </c>
      <c r="AF142" s="1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c r="IT142" s="9"/>
      <c r="IU142" s="9"/>
      <c r="IV142" s="9"/>
    </row>
    <row r="143" spans="1:256" s="4" customFormat="1" ht="47.25" customHeight="1" x14ac:dyDescent="0.25">
      <c r="A143" s="16" t="s">
        <v>719</v>
      </c>
      <c r="B143" s="16"/>
      <c r="C143" s="15">
        <v>42297</v>
      </c>
      <c r="D143" s="20">
        <v>145</v>
      </c>
      <c r="E143" s="21">
        <v>2015</v>
      </c>
      <c r="F143" s="17" t="s">
        <v>274</v>
      </c>
      <c r="G143" s="17" t="s">
        <v>704</v>
      </c>
      <c r="H143" s="17" t="str">
        <f t="shared" ref="H143:H150" ca="1" si="18">IF(J143="","",IF(J143="cancelado","Cancelado",IF(J143="prazo indeterminado","Ativo",IF(TODAY()-J143&gt;0,"Concluído","Ativo"))))</f>
        <v>Concluído</v>
      </c>
      <c r="I143" s="15">
        <v>42297</v>
      </c>
      <c r="J143" s="15">
        <v>44123</v>
      </c>
      <c r="K143" s="17" t="str">
        <f t="shared" si="17"/>
        <v>NA</v>
      </c>
      <c r="L143" s="17" t="s">
        <v>39</v>
      </c>
      <c r="M143" s="17" t="s">
        <v>705</v>
      </c>
      <c r="N143" s="17" t="s">
        <v>720</v>
      </c>
      <c r="O143" s="17" t="s">
        <v>721</v>
      </c>
      <c r="P143" s="17" t="s">
        <v>722</v>
      </c>
      <c r="Q143" s="22" t="s">
        <v>39</v>
      </c>
      <c r="R143" s="22" t="s">
        <v>39</v>
      </c>
      <c r="S143" s="15">
        <v>42322</v>
      </c>
      <c r="T143" s="15" t="s">
        <v>65</v>
      </c>
      <c r="U143" s="22" t="s">
        <v>39</v>
      </c>
      <c r="V143" s="38" t="s">
        <v>39</v>
      </c>
      <c r="W143" s="17" t="s">
        <v>39</v>
      </c>
      <c r="X143" s="17" t="s">
        <v>723</v>
      </c>
      <c r="Y143" s="15" t="s">
        <v>39</v>
      </c>
      <c r="Z143" s="15" t="s">
        <v>39</v>
      </c>
      <c r="AA143" s="17" t="s">
        <v>39</v>
      </c>
      <c r="AB143" s="17" t="s">
        <v>39</v>
      </c>
      <c r="AC143" s="17" t="s">
        <v>39</v>
      </c>
      <c r="AD143" s="17" t="s">
        <v>39</v>
      </c>
      <c r="AE143" s="17" t="s">
        <v>39</v>
      </c>
      <c r="AF143" s="16"/>
    </row>
    <row r="144" spans="1:256" s="5" customFormat="1" ht="109.5" customHeight="1" x14ac:dyDescent="0.25">
      <c r="A144" s="14"/>
      <c r="B144" s="14"/>
      <c r="C144" s="15">
        <v>42319</v>
      </c>
      <c r="D144" s="20">
        <v>146</v>
      </c>
      <c r="E144" s="21">
        <v>2015</v>
      </c>
      <c r="F144" s="17" t="s">
        <v>274</v>
      </c>
      <c r="G144" s="17" t="s">
        <v>724</v>
      </c>
      <c r="H144" s="17" t="str">
        <f t="shared" ca="1" si="18"/>
        <v>Concluído</v>
      </c>
      <c r="I144" s="15">
        <v>42319</v>
      </c>
      <c r="J144" s="15">
        <v>44145</v>
      </c>
      <c r="K144" s="17" t="str">
        <f t="shared" si="17"/>
        <v>NA</v>
      </c>
      <c r="L144" s="17" t="s">
        <v>39</v>
      </c>
      <c r="M144" s="17" t="s">
        <v>725</v>
      </c>
      <c r="N144" s="17" t="s">
        <v>726</v>
      </c>
      <c r="O144" s="17" t="s">
        <v>727</v>
      </c>
      <c r="P144" s="17" t="s">
        <v>728</v>
      </c>
      <c r="Q144" s="22" t="s">
        <v>39</v>
      </c>
      <c r="R144" s="22" t="s">
        <v>39</v>
      </c>
      <c r="S144" s="15">
        <v>42320</v>
      </c>
      <c r="T144" s="15" t="s">
        <v>65</v>
      </c>
      <c r="U144" s="22" t="s">
        <v>39</v>
      </c>
      <c r="V144" s="38" t="s">
        <v>39</v>
      </c>
      <c r="W144" s="17" t="s">
        <v>39</v>
      </c>
      <c r="X144" s="17" t="s">
        <v>667</v>
      </c>
      <c r="Y144" s="15"/>
      <c r="Z144" s="15">
        <v>42318</v>
      </c>
      <c r="AA144" s="17" t="s">
        <v>39</v>
      </c>
      <c r="AB144" s="17" t="s">
        <v>729</v>
      </c>
      <c r="AC144" s="17" t="s">
        <v>730</v>
      </c>
      <c r="AD144" s="17" t="s">
        <v>731</v>
      </c>
      <c r="AE144" s="17" t="s">
        <v>732</v>
      </c>
      <c r="AF144" s="14"/>
    </row>
    <row r="145" spans="1:256" s="130" customFormat="1" ht="234" customHeight="1" x14ac:dyDescent="0.25">
      <c r="A145" s="16" t="s">
        <v>733</v>
      </c>
      <c r="B145" s="16"/>
      <c r="C145" s="15">
        <v>42256</v>
      </c>
      <c r="D145" s="20">
        <v>147</v>
      </c>
      <c r="E145" s="21">
        <v>2015</v>
      </c>
      <c r="F145" s="26" t="s">
        <v>36</v>
      </c>
      <c r="G145" s="17" t="s">
        <v>37</v>
      </c>
      <c r="H145" s="17" t="str">
        <f t="shared" ca="1" si="18"/>
        <v>Ativo</v>
      </c>
      <c r="I145" s="15">
        <v>42256</v>
      </c>
      <c r="J145" s="15" t="s">
        <v>67</v>
      </c>
      <c r="K145" s="17" t="str">
        <f t="shared" si="17"/>
        <v>NA</v>
      </c>
      <c r="L145" s="17" t="s">
        <v>39</v>
      </c>
      <c r="M145" s="17" t="s">
        <v>734</v>
      </c>
      <c r="N145" s="17" t="s">
        <v>735</v>
      </c>
      <c r="O145" s="17" t="s">
        <v>736</v>
      </c>
      <c r="P145" s="17" t="s">
        <v>737</v>
      </c>
      <c r="Q145" s="22" t="s">
        <v>39</v>
      </c>
      <c r="R145" s="22" t="s">
        <v>39</v>
      </c>
      <c r="S145" s="15">
        <v>42321</v>
      </c>
      <c r="T145" s="15" t="s">
        <v>44</v>
      </c>
      <c r="U145" s="38" t="s">
        <v>39</v>
      </c>
      <c r="V145" s="17" t="s">
        <v>39</v>
      </c>
      <c r="W145" s="17" t="s">
        <v>39</v>
      </c>
      <c r="X145" s="17" t="s">
        <v>265</v>
      </c>
      <c r="Y145" s="15">
        <v>42251</v>
      </c>
      <c r="Z145" s="15">
        <v>42314</v>
      </c>
      <c r="AA145" s="17" t="s">
        <v>101</v>
      </c>
      <c r="AB145" s="17" t="s">
        <v>39</v>
      </c>
      <c r="AC145" s="17" t="s">
        <v>39</v>
      </c>
      <c r="AD145" s="17" t="s">
        <v>39</v>
      </c>
      <c r="AE145" s="17" t="s">
        <v>39</v>
      </c>
      <c r="AF145" s="16"/>
    </row>
    <row r="146" spans="1:256" s="129" customFormat="1" ht="39" customHeight="1" x14ac:dyDescent="0.25">
      <c r="A146" s="19"/>
      <c r="B146" s="19"/>
      <c r="C146" s="15">
        <v>42286</v>
      </c>
      <c r="D146" s="20">
        <v>148</v>
      </c>
      <c r="E146" s="21">
        <v>2015</v>
      </c>
      <c r="F146" s="17" t="s">
        <v>274</v>
      </c>
      <c r="G146" s="17" t="s">
        <v>704</v>
      </c>
      <c r="H146" s="17" t="str">
        <f t="shared" ca="1" si="18"/>
        <v>Concluído</v>
      </c>
      <c r="I146" s="15">
        <v>42286</v>
      </c>
      <c r="J146" s="15">
        <v>44112</v>
      </c>
      <c r="K146" s="17" t="str">
        <f t="shared" si="17"/>
        <v>NA</v>
      </c>
      <c r="L146" s="17" t="s">
        <v>39</v>
      </c>
      <c r="M146" s="17" t="s">
        <v>705</v>
      </c>
      <c r="N146" s="17" t="s">
        <v>738</v>
      </c>
      <c r="O146" s="17" t="s">
        <v>739</v>
      </c>
      <c r="P146" s="17" t="s">
        <v>740</v>
      </c>
      <c r="Q146" s="22" t="s">
        <v>39</v>
      </c>
      <c r="R146" s="22" t="s">
        <v>39</v>
      </c>
      <c r="S146" s="15">
        <v>42322</v>
      </c>
      <c r="T146" s="15" t="s">
        <v>44</v>
      </c>
      <c r="U146" s="22" t="s">
        <v>39</v>
      </c>
      <c r="V146" s="38" t="s">
        <v>39</v>
      </c>
      <c r="W146" s="17" t="s">
        <v>39</v>
      </c>
      <c r="X146" s="17" t="s">
        <v>723</v>
      </c>
      <c r="Y146" s="15" t="s">
        <v>39</v>
      </c>
      <c r="Z146" s="15" t="s">
        <v>39</v>
      </c>
      <c r="AA146" s="17" t="s">
        <v>39</v>
      </c>
      <c r="AB146" s="17" t="s">
        <v>39</v>
      </c>
      <c r="AC146" s="17" t="s">
        <v>39</v>
      </c>
      <c r="AD146" s="17" t="s">
        <v>39</v>
      </c>
      <c r="AE146" s="17" t="s">
        <v>39</v>
      </c>
      <c r="AF146" s="19"/>
      <c r="AG146" s="130"/>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c r="IS146" s="9"/>
      <c r="IT146" s="9"/>
      <c r="IU146" s="9"/>
      <c r="IV146" s="9"/>
    </row>
    <row r="147" spans="1:256" s="4" customFormat="1" ht="45" customHeight="1" x14ac:dyDescent="0.25">
      <c r="A147" s="16"/>
      <c r="B147" s="16"/>
      <c r="C147" s="15">
        <v>42297</v>
      </c>
      <c r="D147" s="20">
        <v>149</v>
      </c>
      <c r="E147" s="21">
        <v>2015</v>
      </c>
      <c r="F147" s="17" t="s">
        <v>274</v>
      </c>
      <c r="G147" s="17" t="s">
        <v>704</v>
      </c>
      <c r="H147" s="17" t="str">
        <f t="shared" ca="1" si="18"/>
        <v>Concluído</v>
      </c>
      <c r="I147" s="15">
        <v>42297</v>
      </c>
      <c r="J147" s="15">
        <v>44123</v>
      </c>
      <c r="K147" s="17" t="str">
        <f t="shared" si="17"/>
        <v>NA</v>
      </c>
      <c r="L147" s="17" t="s">
        <v>39</v>
      </c>
      <c r="M147" s="17" t="s">
        <v>705</v>
      </c>
      <c r="N147" s="17" t="s">
        <v>741</v>
      </c>
      <c r="O147" s="17" t="s">
        <v>742</v>
      </c>
      <c r="P147" s="17" t="s">
        <v>743</v>
      </c>
      <c r="Q147" s="22" t="s">
        <v>39</v>
      </c>
      <c r="R147" s="22" t="s">
        <v>39</v>
      </c>
      <c r="S147" s="15">
        <v>42322</v>
      </c>
      <c r="T147" s="15" t="s">
        <v>44</v>
      </c>
      <c r="U147" s="22" t="s">
        <v>39</v>
      </c>
      <c r="V147" s="38" t="s">
        <v>39</v>
      </c>
      <c r="W147" s="17" t="s">
        <v>39</v>
      </c>
      <c r="X147" s="17" t="s">
        <v>744</v>
      </c>
      <c r="Y147" s="15" t="s">
        <v>39</v>
      </c>
      <c r="Z147" s="15" t="s">
        <v>39</v>
      </c>
      <c r="AA147" s="17" t="s">
        <v>39</v>
      </c>
      <c r="AB147" s="17" t="s">
        <v>39</v>
      </c>
      <c r="AC147" s="17" t="s">
        <v>39</v>
      </c>
      <c r="AD147" s="17" t="s">
        <v>39</v>
      </c>
      <c r="AE147" s="17" t="s">
        <v>39</v>
      </c>
      <c r="AF147" s="16"/>
    </row>
    <row r="148" spans="1:256" s="130" customFormat="1" ht="65.25" customHeight="1" x14ac:dyDescent="0.25">
      <c r="A148" s="16"/>
      <c r="B148" s="16"/>
      <c r="C148" s="15">
        <v>42300</v>
      </c>
      <c r="D148" s="20">
        <v>150</v>
      </c>
      <c r="E148" s="21">
        <v>2015</v>
      </c>
      <c r="F148" s="17" t="s">
        <v>274</v>
      </c>
      <c r="G148" s="17" t="s">
        <v>704</v>
      </c>
      <c r="H148" s="17" t="str">
        <f t="shared" ca="1" si="18"/>
        <v>Concluído</v>
      </c>
      <c r="I148" s="15">
        <v>42300</v>
      </c>
      <c r="J148" s="15">
        <v>44126</v>
      </c>
      <c r="K148" s="17" t="str">
        <f t="shared" si="17"/>
        <v>NA</v>
      </c>
      <c r="L148" s="17" t="s">
        <v>39</v>
      </c>
      <c r="M148" s="17" t="s">
        <v>705</v>
      </c>
      <c r="N148" s="17" t="s">
        <v>745</v>
      </c>
      <c r="O148" s="17" t="s">
        <v>746</v>
      </c>
      <c r="P148" s="17" t="s">
        <v>747</v>
      </c>
      <c r="Q148" s="22" t="s">
        <v>39</v>
      </c>
      <c r="R148" s="22" t="s">
        <v>39</v>
      </c>
      <c r="S148" s="15">
        <v>42329</v>
      </c>
      <c r="T148" s="15" t="s">
        <v>44</v>
      </c>
      <c r="U148" s="22" t="s">
        <v>39</v>
      </c>
      <c r="V148" s="38" t="s">
        <v>39</v>
      </c>
      <c r="W148" s="17" t="s">
        <v>39</v>
      </c>
      <c r="X148" s="17" t="s">
        <v>748</v>
      </c>
      <c r="Y148" s="15" t="s">
        <v>39</v>
      </c>
      <c r="Z148" s="15" t="s">
        <v>39</v>
      </c>
      <c r="AA148" s="17" t="s">
        <v>39</v>
      </c>
      <c r="AB148" s="17" t="s">
        <v>39</v>
      </c>
      <c r="AC148" s="17" t="s">
        <v>39</v>
      </c>
      <c r="AD148" s="17" t="s">
        <v>39</v>
      </c>
      <c r="AE148" s="17" t="s">
        <v>39</v>
      </c>
      <c r="AF148" s="16"/>
    </row>
    <row r="149" spans="1:256" s="130" customFormat="1" ht="48" customHeight="1" x14ac:dyDescent="0.25">
      <c r="A149" s="16"/>
      <c r="B149" s="16"/>
      <c r="C149" s="15">
        <v>42317</v>
      </c>
      <c r="D149" s="20">
        <v>151</v>
      </c>
      <c r="E149" s="21">
        <v>2015</v>
      </c>
      <c r="F149" s="17" t="s">
        <v>274</v>
      </c>
      <c r="G149" s="17" t="s">
        <v>704</v>
      </c>
      <c r="H149" s="17" t="str">
        <f t="shared" ca="1" si="18"/>
        <v>Concluído</v>
      </c>
      <c r="I149" s="15">
        <v>42317</v>
      </c>
      <c r="J149" s="15">
        <v>44143</v>
      </c>
      <c r="K149" s="17" t="str">
        <f t="shared" si="17"/>
        <v>NA</v>
      </c>
      <c r="L149" s="17" t="s">
        <v>39</v>
      </c>
      <c r="M149" s="17" t="s">
        <v>705</v>
      </c>
      <c r="N149" s="17" t="s">
        <v>749</v>
      </c>
      <c r="O149" s="17" t="s">
        <v>750</v>
      </c>
      <c r="P149" s="17" t="s">
        <v>751</v>
      </c>
      <c r="Q149" s="22" t="s">
        <v>39</v>
      </c>
      <c r="R149" s="22" t="s">
        <v>39</v>
      </c>
      <c r="S149" s="15">
        <v>42340</v>
      </c>
      <c r="T149" s="15" t="s">
        <v>44</v>
      </c>
      <c r="U149" s="22" t="s">
        <v>39</v>
      </c>
      <c r="V149" s="38" t="s">
        <v>39</v>
      </c>
      <c r="W149" s="17" t="s">
        <v>39</v>
      </c>
      <c r="X149" s="17" t="s">
        <v>723</v>
      </c>
      <c r="Y149" s="15" t="s">
        <v>39</v>
      </c>
      <c r="Z149" s="15" t="s">
        <v>39</v>
      </c>
      <c r="AA149" s="17" t="s">
        <v>39</v>
      </c>
      <c r="AB149" s="17" t="s">
        <v>39</v>
      </c>
      <c r="AC149" s="17" t="s">
        <v>39</v>
      </c>
      <c r="AD149" s="17" t="s">
        <v>39</v>
      </c>
      <c r="AE149" s="17" t="s">
        <v>39</v>
      </c>
      <c r="AF149" s="16"/>
    </row>
    <row r="150" spans="1:256" s="5" customFormat="1" ht="55.5" customHeight="1" x14ac:dyDescent="0.25">
      <c r="A150" s="14"/>
      <c r="B150" s="14"/>
      <c r="C150" s="15">
        <v>42324</v>
      </c>
      <c r="D150" s="20">
        <v>152</v>
      </c>
      <c r="E150" s="21">
        <v>2015</v>
      </c>
      <c r="F150" s="17" t="s">
        <v>274</v>
      </c>
      <c r="G150" s="17" t="s">
        <v>704</v>
      </c>
      <c r="H150" s="17" t="str">
        <f t="shared" ca="1" si="18"/>
        <v>Concluído</v>
      </c>
      <c r="I150" s="15">
        <v>42324</v>
      </c>
      <c r="J150" s="15">
        <v>44150</v>
      </c>
      <c r="K150" s="17" t="str">
        <f t="shared" si="17"/>
        <v>NA</v>
      </c>
      <c r="L150" s="17" t="s">
        <v>39</v>
      </c>
      <c r="M150" s="17" t="s">
        <v>705</v>
      </c>
      <c r="N150" s="17" t="s">
        <v>752</v>
      </c>
      <c r="O150" s="17" t="s">
        <v>753</v>
      </c>
      <c r="P150" s="17" t="s">
        <v>754</v>
      </c>
      <c r="Q150" s="22" t="s">
        <v>39</v>
      </c>
      <c r="R150" s="22" t="s">
        <v>39</v>
      </c>
      <c r="S150" s="15">
        <v>42340</v>
      </c>
      <c r="T150" s="15" t="s">
        <v>44</v>
      </c>
      <c r="U150" s="22" t="s">
        <v>39</v>
      </c>
      <c r="V150" s="38" t="s">
        <v>39</v>
      </c>
      <c r="W150" s="17" t="s">
        <v>39</v>
      </c>
      <c r="X150" s="17" t="s">
        <v>39</v>
      </c>
      <c r="Y150" s="15" t="s">
        <v>39</v>
      </c>
      <c r="Z150" s="15" t="s">
        <v>39</v>
      </c>
      <c r="AA150" s="17" t="s">
        <v>39</v>
      </c>
      <c r="AB150" s="17" t="s">
        <v>39</v>
      </c>
      <c r="AC150" s="17" t="s">
        <v>39</v>
      </c>
      <c r="AD150" s="17" t="s">
        <v>39</v>
      </c>
      <c r="AE150" s="17" t="s">
        <v>39</v>
      </c>
      <c r="AF150" s="14"/>
    </row>
    <row r="151" spans="1:256" s="129" customFormat="1" ht="184.5" customHeight="1" x14ac:dyDescent="0.25">
      <c r="A151" s="19" t="s">
        <v>755</v>
      </c>
      <c r="B151" s="19"/>
      <c r="C151" s="15">
        <v>42353</v>
      </c>
      <c r="D151" s="20">
        <v>154</v>
      </c>
      <c r="E151" s="21">
        <v>2015</v>
      </c>
      <c r="F151" s="17" t="s">
        <v>36</v>
      </c>
      <c r="G151" s="17" t="s">
        <v>37</v>
      </c>
      <c r="H151" s="17" t="str">
        <f ca="1">IF(J151="","",IF(J151="cancelado","Cancelado",IF(J151="prazo indeterminado","Ativo",IF(TODAY()-J151&gt;0,"Concluído","Ativo"))))</f>
        <v>Concluído</v>
      </c>
      <c r="I151" s="15">
        <v>42353</v>
      </c>
      <c r="J151" s="15">
        <v>44179</v>
      </c>
      <c r="K151" s="17" t="str">
        <f t="shared" si="17"/>
        <v>NA</v>
      </c>
      <c r="L151" s="17" t="s">
        <v>39</v>
      </c>
      <c r="M151" s="17" t="s">
        <v>756</v>
      </c>
      <c r="N151" s="17" t="s">
        <v>757</v>
      </c>
      <c r="O151" s="17" t="s">
        <v>758</v>
      </c>
      <c r="P151" s="17" t="s">
        <v>759</v>
      </c>
      <c r="Q151" s="22" t="s">
        <v>39</v>
      </c>
      <c r="R151" s="22" t="s">
        <v>39</v>
      </c>
      <c r="S151" s="15">
        <v>42355</v>
      </c>
      <c r="T151" s="15" t="s">
        <v>44</v>
      </c>
      <c r="U151" s="38" t="s">
        <v>39</v>
      </c>
      <c r="V151" s="17" t="s">
        <v>39</v>
      </c>
      <c r="W151" s="17" t="s">
        <v>39</v>
      </c>
      <c r="X151" s="17" t="s">
        <v>187</v>
      </c>
      <c r="Y151" s="15">
        <v>42241</v>
      </c>
      <c r="Z151" s="15">
        <v>42352</v>
      </c>
      <c r="AA151" s="17" t="s">
        <v>760</v>
      </c>
      <c r="AB151" s="17" t="s">
        <v>39</v>
      </c>
      <c r="AC151" s="17" t="s">
        <v>39</v>
      </c>
      <c r="AD151" s="17" t="s">
        <v>39</v>
      </c>
      <c r="AE151" s="17" t="s">
        <v>39</v>
      </c>
      <c r="AF151" s="1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c r="IQ151" s="9"/>
      <c r="IR151" s="9"/>
      <c r="IS151" s="9"/>
      <c r="IT151" s="9"/>
      <c r="IU151" s="9"/>
      <c r="IV151" s="9"/>
    </row>
    <row r="152" spans="1:256" s="131" customFormat="1" ht="144" customHeight="1" x14ac:dyDescent="0.25">
      <c r="A152" s="14" t="s">
        <v>761</v>
      </c>
      <c r="B152" s="14"/>
      <c r="C152" s="15">
        <v>42355</v>
      </c>
      <c r="D152" s="20">
        <v>155</v>
      </c>
      <c r="E152" s="21">
        <v>2015</v>
      </c>
      <c r="F152" s="26" t="s">
        <v>36</v>
      </c>
      <c r="G152" s="17" t="s">
        <v>37</v>
      </c>
      <c r="H152" s="17" t="str">
        <f ca="1">IF(J152="","",IF(J152="cancelado","Cancelado",IF(J152="prazo indeterminado","Ativo",IF(TODAY()-J152&gt;0,"Concluído","Ativo"))))</f>
        <v>Ativo</v>
      </c>
      <c r="I152" s="15">
        <v>42355</v>
      </c>
      <c r="J152" s="15" t="s">
        <v>67</v>
      </c>
      <c r="K152" s="17" t="str">
        <f t="shared" si="17"/>
        <v>NA</v>
      </c>
      <c r="L152" s="17" t="s">
        <v>39</v>
      </c>
      <c r="M152" s="17" t="s">
        <v>762</v>
      </c>
      <c r="N152" s="17" t="s">
        <v>763</v>
      </c>
      <c r="O152" s="17" t="s">
        <v>764</v>
      </c>
      <c r="P152" s="17" t="s">
        <v>765</v>
      </c>
      <c r="Q152" s="22" t="s">
        <v>39</v>
      </c>
      <c r="R152" s="22" t="s">
        <v>39</v>
      </c>
      <c r="S152" s="15">
        <v>42356</v>
      </c>
      <c r="T152" s="15" t="s">
        <v>44</v>
      </c>
      <c r="U152" s="38" t="s">
        <v>39</v>
      </c>
      <c r="V152" s="17" t="s">
        <v>39</v>
      </c>
      <c r="W152" s="17" t="s">
        <v>39</v>
      </c>
      <c r="X152" s="17" t="s">
        <v>95</v>
      </c>
      <c r="Y152" s="15">
        <v>42256</v>
      </c>
      <c r="Z152" s="15">
        <v>42355</v>
      </c>
      <c r="AA152" s="17" t="s">
        <v>272</v>
      </c>
      <c r="AB152" s="17" t="s">
        <v>39</v>
      </c>
      <c r="AC152" s="17" t="s">
        <v>39</v>
      </c>
      <c r="AD152" s="17" t="s">
        <v>39</v>
      </c>
      <c r="AE152" s="17" t="s">
        <v>39</v>
      </c>
      <c r="AF152" s="14"/>
    </row>
    <row r="153" spans="1:256" s="129" customFormat="1" ht="41.25" customHeight="1" x14ac:dyDescent="0.25">
      <c r="A153" s="19"/>
      <c r="B153" s="19"/>
      <c r="C153" s="15">
        <v>42340</v>
      </c>
      <c r="D153" s="20">
        <v>156</v>
      </c>
      <c r="E153" s="21">
        <v>2015</v>
      </c>
      <c r="F153" s="17" t="s">
        <v>274</v>
      </c>
      <c r="G153" s="17" t="s">
        <v>704</v>
      </c>
      <c r="H153" s="17" t="str">
        <f ca="1">IF(J153="","",IF(J153="cancelado","Cancelado",IF(J153="prazo indeterminado","Ativo",IF(TODAY()-J153&gt;0,"Concluído","Ativo"))))</f>
        <v>Concluído</v>
      </c>
      <c r="I153" s="15">
        <v>42340</v>
      </c>
      <c r="J153" s="15">
        <v>44166</v>
      </c>
      <c r="K153" s="17" t="str">
        <f t="shared" si="17"/>
        <v>NA</v>
      </c>
      <c r="L153" s="17" t="s">
        <v>39</v>
      </c>
      <c r="M153" s="17" t="s">
        <v>705</v>
      </c>
      <c r="N153" s="17" t="s">
        <v>766</v>
      </c>
      <c r="O153" s="17" t="s">
        <v>767</v>
      </c>
      <c r="P153" s="17" t="s">
        <v>768</v>
      </c>
      <c r="Q153" s="22" t="s">
        <v>39</v>
      </c>
      <c r="R153" s="22" t="s">
        <v>39</v>
      </c>
      <c r="S153" s="15">
        <v>42340</v>
      </c>
      <c r="T153" s="15" t="s">
        <v>44</v>
      </c>
      <c r="U153" s="22" t="s">
        <v>39</v>
      </c>
      <c r="V153" s="22" t="s">
        <v>39</v>
      </c>
      <c r="W153" s="22" t="s">
        <v>39</v>
      </c>
      <c r="X153" s="22" t="s">
        <v>769</v>
      </c>
      <c r="Y153" s="18" t="s">
        <v>39</v>
      </c>
      <c r="Z153" s="18" t="s">
        <v>39</v>
      </c>
      <c r="AA153" s="22" t="s">
        <v>39</v>
      </c>
      <c r="AB153" s="22" t="s">
        <v>39</v>
      </c>
      <c r="AC153" s="22" t="s">
        <v>39</v>
      </c>
      <c r="AD153" s="22" t="s">
        <v>39</v>
      </c>
      <c r="AE153" s="22" t="s">
        <v>39</v>
      </c>
      <c r="AF153" s="1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c r="IQ153" s="9"/>
      <c r="IR153" s="9"/>
      <c r="IS153" s="9"/>
      <c r="IT153" s="9"/>
      <c r="IU153" s="9"/>
      <c r="IV153" s="9"/>
    </row>
    <row r="154" spans="1:256" s="5" customFormat="1" ht="47.25" customHeight="1" x14ac:dyDescent="0.25">
      <c r="A154" s="14"/>
      <c r="B154" s="14"/>
      <c r="C154" s="15">
        <v>42376</v>
      </c>
      <c r="D154" s="20">
        <v>1</v>
      </c>
      <c r="E154" s="21">
        <v>2016</v>
      </c>
      <c r="F154" s="17" t="s">
        <v>274</v>
      </c>
      <c r="G154" s="17" t="s">
        <v>704</v>
      </c>
      <c r="H154" s="17" t="str">
        <f ca="1">IF(J154="","",IF(J154="cancelado","Cancelado",IF(J154="prazo indeterminado","Ativo",IF(TODAY()-J154&gt;0,"Concluído","Ativo"))))</f>
        <v>Concluído</v>
      </c>
      <c r="I154" s="15">
        <v>42376</v>
      </c>
      <c r="J154" s="15">
        <v>44202</v>
      </c>
      <c r="K154" s="17" t="str">
        <f>IF(G154="","",IF(G154&lt;&gt;"Repasse","NA",IF(G154="Repasse","Resp. DCON")))</f>
        <v>NA</v>
      </c>
      <c r="L154" s="17" t="s">
        <v>39</v>
      </c>
      <c r="M154" s="17" t="s">
        <v>705</v>
      </c>
      <c r="N154" s="17" t="s">
        <v>770</v>
      </c>
      <c r="O154" s="17" t="s">
        <v>771</v>
      </c>
      <c r="P154" s="17" t="s">
        <v>772</v>
      </c>
      <c r="Q154" s="22" t="s">
        <v>39</v>
      </c>
      <c r="R154" s="22" t="s">
        <v>39</v>
      </c>
      <c r="S154" s="15">
        <v>42389</v>
      </c>
      <c r="T154" s="15" t="s">
        <v>44</v>
      </c>
      <c r="U154" s="22" t="s">
        <v>39</v>
      </c>
      <c r="V154" s="38" t="s">
        <v>39</v>
      </c>
      <c r="W154" s="17" t="s">
        <v>39</v>
      </c>
      <c r="X154" s="17" t="s">
        <v>723</v>
      </c>
      <c r="Y154" s="15" t="s">
        <v>39</v>
      </c>
      <c r="Z154" s="15" t="s">
        <v>39</v>
      </c>
      <c r="AA154" s="17" t="s">
        <v>39</v>
      </c>
      <c r="AB154" s="17" t="s">
        <v>39</v>
      </c>
      <c r="AC154" s="17" t="s">
        <v>39</v>
      </c>
      <c r="AD154" s="17" t="s">
        <v>39</v>
      </c>
      <c r="AE154" s="17" t="s">
        <v>39</v>
      </c>
      <c r="AF154" s="14"/>
    </row>
    <row r="155" spans="1:256" s="129" customFormat="1" ht="39.75" customHeight="1" x14ac:dyDescent="0.25">
      <c r="A155" s="19"/>
      <c r="B155" s="19"/>
      <c r="C155" s="15">
        <v>42384</v>
      </c>
      <c r="D155" s="20">
        <v>4</v>
      </c>
      <c r="E155" s="21">
        <v>2016</v>
      </c>
      <c r="F155" s="17" t="s">
        <v>274</v>
      </c>
      <c r="G155" s="17" t="s">
        <v>704</v>
      </c>
      <c r="H155" s="17" t="str">
        <f t="shared" ref="H155:H178" ca="1" si="19">IF(J155="","",IF(J155="cancelado","Cancelado",IF(J155="prazo indeterminado","Ativo",IF(TODAY()-J155&gt;0,"Concluído","Ativo"))))</f>
        <v>Concluído</v>
      </c>
      <c r="I155" s="15">
        <v>42384</v>
      </c>
      <c r="J155" s="15">
        <v>44210</v>
      </c>
      <c r="K155" s="17" t="str">
        <f t="shared" si="17"/>
        <v>NA</v>
      </c>
      <c r="L155" s="17" t="s">
        <v>39</v>
      </c>
      <c r="M155" s="17" t="s">
        <v>705</v>
      </c>
      <c r="N155" s="17" t="s">
        <v>773</v>
      </c>
      <c r="O155" s="17" t="s">
        <v>774</v>
      </c>
      <c r="P155" s="17" t="s">
        <v>775</v>
      </c>
      <c r="Q155" s="22" t="s">
        <v>39</v>
      </c>
      <c r="R155" s="22" t="s">
        <v>39</v>
      </c>
      <c r="S155" s="15">
        <v>42403</v>
      </c>
      <c r="T155" s="15" t="s">
        <v>44</v>
      </c>
      <c r="U155" s="22" t="s">
        <v>39</v>
      </c>
      <c r="V155" s="38" t="s">
        <v>39</v>
      </c>
      <c r="W155" s="17" t="s">
        <v>39</v>
      </c>
      <c r="X155" s="17" t="s">
        <v>723</v>
      </c>
      <c r="Y155" s="15" t="s">
        <v>39</v>
      </c>
      <c r="Z155" s="15" t="s">
        <v>39</v>
      </c>
      <c r="AA155" s="17" t="s">
        <v>39</v>
      </c>
      <c r="AB155" s="17" t="s">
        <v>39</v>
      </c>
      <c r="AC155" s="17" t="s">
        <v>39</v>
      </c>
      <c r="AD155" s="17" t="s">
        <v>39</v>
      </c>
      <c r="AE155" s="17" t="s">
        <v>39</v>
      </c>
      <c r="AF155" s="19"/>
      <c r="AG155" s="130"/>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c r="IQ155" s="9"/>
      <c r="IR155" s="9"/>
      <c r="IS155" s="9"/>
      <c r="IT155" s="9"/>
      <c r="IU155" s="9"/>
      <c r="IV155" s="9"/>
    </row>
    <row r="156" spans="1:256" s="131" customFormat="1" ht="61.5" customHeight="1" x14ac:dyDescent="0.25">
      <c r="A156" s="14"/>
      <c r="B156" s="14"/>
      <c r="C156" s="15">
        <v>42389</v>
      </c>
      <c r="D156" s="20">
        <v>5</v>
      </c>
      <c r="E156" s="21">
        <v>2016</v>
      </c>
      <c r="F156" s="17" t="s">
        <v>274</v>
      </c>
      <c r="G156" s="17" t="s">
        <v>704</v>
      </c>
      <c r="H156" s="17" t="str">
        <f t="shared" ca="1" si="19"/>
        <v>Concluído</v>
      </c>
      <c r="I156" s="15">
        <v>42389</v>
      </c>
      <c r="J156" s="15">
        <v>44215</v>
      </c>
      <c r="K156" s="17" t="str">
        <f t="shared" si="17"/>
        <v>NA</v>
      </c>
      <c r="L156" s="17" t="s">
        <v>39</v>
      </c>
      <c r="M156" s="17" t="s">
        <v>705</v>
      </c>
      <c r="N156" s="17" t="s">
        <v>776</v>
      </c>
      <c r="O156" s="17" t="s">
        <v>777</v>
      </c>
      <c r="P156" s="17" t="s">
        <v>778</v>
      </c>
      <c r="Q156" s="22" t="s">
        <v>39</v>
      </c>
      <c r="R156" s="22" t="s">
        <v>39</v>
      </c>
      <c r="S156" s="15">
        <v>42403</v>
      </c>
      <c r="T156" s="15" t="s">
        <v>44</v>
      </c>
      <c r="U156" s="22" t="s">
        <v>39</v>
      </c>
      <c r="V156" s="38" t="s">
        <v>39</v>
      </c>
      <c r="W156" s="17" t="s">
        <v>39</v>
      </c>
      <c r="X156" s="17" t="s">
        <v>723</v>
      </c>
      <c r="Y156" s="15" t="s">
        <v>39</v>
      </c>
      <c r="Z156" s="15" t="s">
        <v>39</v>
      </c>
      <c r="AA156" s="17" t="s">
        <v>39</v>
      </c>
      <c r="AB156" s="17" t="s">
        <v>39</v>
      </c>
      <c r="AC156" s="17" t="s">
        <v>39</v>
      </c>
      <c r="AD156" s="17" t="s">
        <v>39</v>
      </c>
      <c r="AE156" s="17" t="s">
        <v>39</v>
      </c>
      <c r="AF156" s="14"/>
    </row>
    <row r="157" spans="1:256" s="130" customFormat="1" ht="245.25" customHeight="1" x14ac:dyDescent="0.25">
      <c r="A157" s="16" t="s">
        <v>779</v>
      </c>
      <c r="B157" s="16"/>
      <c r="C157" s="15">
        <v>42411</v>
      </c>
      <c r="D157" s="20">
        <v>6</v>
      </c>
      <c r="E157" s="21">
        <v>2016</v>
      </c>
      <c r="F157" s="26" t="s">
        <v>36</v>
      </c>
      <c r="G157" s="17" t="s">
        <v>37</v>
      </c>
      <c r="H157" s="17" t="str">
        <f t="shared" ca="1" si="19"/>
        <v>Concluído</v>
      </c>
      <c r="I157" s="15">
        <v>42411</v>
      </c>
      <c r="J157" s="15">
        <v>44237</v>
      </c>
      <c r="K157" s="17" t="str">
        <f t="shared" si="17"/>
        <v>NA</v>
      </c>
      <c r="L157" s="17" t="s">
        <v>39</v>
      </c>
      <c r="M157" s="17" t="s">
        <v>780</v>
      </c>
      <c r="N157" s="17" t="s">
        <v>781</v>
      </c>
      <c r="O157" s="17" t="s">
        <v>142</v>
      </c>
      <c r="P157" s="17" t="s">
        <v>782</v>
      </c>
      <c r="Q157" s="22" t="s">
        <v>39</v>
      </c>
      <c r="R157" s="22" t="s">
        <v>39</v>
      </c>
      <c r="S157" s="15">
        <v>42413</v>
      </c>
      <c r="T157" s="15" t="s">
        <v>44</v>
      </c>
      <c r="U157" s="22" t="s">
        <v>39</v>
      </c>
      <c r="V157" s="38" t="s">
        <v>39</v>
      </c>
      <c r="W157" s="17" t="s">
        <v>39</v>
      </c>
      <c r="X157" s="17" t="s">
        <v>187</v>
      </c>
      <c r="Y157" s="15">
        <v>42264</v>
      </c>
      <c r="Z157" s="15">
        <v>42405</v>
      </c>
      <c r="AA157" s="17" t="s">
        <v>144</v>
      </c>
      <c r="AB157" s="17" t="s">
        <v>39</v>
      </c>
      <c r="AC157" s="17" t="s">
        <v>39</v>
      </c>
      <c r="AD157" s="17" t="s">
        <v>39</v>
      </c>
      <c r="AE157" s="17" t="s">
        <v>39</v>
      </c>
      <c r="AF157" s="16"/>
    </row>
    <row r="158" spans="1:256" s="131" customFormat="1" ht="222" customHeight="1" x14ac:dyDescent="0.25">
      <c r="A158" s="14"/>
      <c r="B158" s="14"/>
      <c r="C158" s="15">
        <v>42412</v>
      </c>
      <c r="D158" s="20">
        <v>7</v>
      </c>
      <c r="E158" s="21">
        <v>2016</v>
      </c>
      <c r="F158" s="17" t="s">
        <v>36</v>
      </c>
      <c r="G158" s="17" t="s">
        <v>327</v>
      </c>
      <c r="H158" s="17" t="str">
        <f t="shared" ca="1" si="19"/>
        <v>Ativo</v>
      </c>
      <c r="I158" s="15">
        <v>42412</v>
      </c>
      <c r="J158" s="15" t="s">
        <v>38</v>
      </c>
      <c r="K158" s="17" t="str">
        <f t="shared" si="17"/>
        <v>NA</v>
      </c>
      <c r="L158" s="17" t="s">
        <v>39</v>
      </c>
      <c r="M158" s="17" t="s">
        <v>484</v>
      </c>
      <c r="N158" s="17" t="s">
        <v>783</v>
      </c>
      <c r="O158" s="17" t="s">
        <v>784</v>
      </c>
      <c r="P158" s="17" t="s">
        <v>785</v>
      </c>
      <c r="Q158" s="22" t="s">
        <v>39</v>
      </c>
      <c r="R158" s="22" t="s">
        <v>39</v>
      </c>
      <c r="S158" s="15">
        <v>42416</v>
      </c>
      <c r="T158" s="15" t="s">
        <v>44</v>
      </c>
      <c r="U158" s="22" t="s">
        <v>39</v>
      </c>
      <c r="V158" s="38" t="s">
        <v>39</v>
      </c>
      <c r="W158" s="17" t="s">
        <v>39</v>
      </c>
      <c r="X158" s="17" t="s">
        <v>297</v>
      </c>
      <c r="Y158" s="15" t="s">
        <v>39</v>
      </c>
      <c r="Z158" s="15" t="s">
        <v>39</v>
      </c>
      <c r="AA158" s="17" t="s">
        <v>260</v>
      </c>
      <c r="AB158" s="17" t="s">
        <v>39</v>
      </c>
      <c r="AC158" s="17" t="s">
        <v>39</v>
      </c>
      <c r="AD158" s="17" t="s">
        <v>39</v>
      </c>
      <c r="AE158" s="17" t="s">
        <v>39</v>
      </c>
      <c r="AF158" s="14"/>
    </row>
    <row r="159" spans="1:256" s="4" customFormat="1" ht="214.5" customHeight="1" x14ac:dyDescent="0.25">
      <c r="A159" s="16"/>
      <c r="B159" s="16"/>
      <c r="C159" s="15">
        <v>42415</v>
      </c>
      <c r="D159" s="20">
        <v>8</v>
      </c>
      <c r="E159" s="21">
        <v>2016</v>
      </c>
      <c r="F159" s="17" t="s">
        <v>36</v>
      </c>
      <c r="G159" s="17" t="s">
        <v>327</v>
      </c>
      <c r="H159" s="17" t="str">
        <f t="shared" ca="1" si="19"/>
        <v>Ativo</v>
      </c>
      <c r="I159" s="15">
        <v>42415</v>
      </c>
      <c r="J159" s="15" t="s">
        <v>38</v>
      </c>
      <c r="K159" s="17" t="str">
        <f t="shared" si="17"/>
        <v>NA</v>
      </c>
      <c r="L159" s="17" t="s">
        <v>39</v>
      </c>
      <c r="M159" s="17" t="s">
        <v>484</v>
      </c>
      <c r="N159" s="17" t="s">
        <v>786</v>
      </c>
      <c r="O159" s="17" t="s">
        <v>787</v>
      </c>
      <c r="P159" s="17" t="s">
        <v>788</v>
      </c>
      <c r="Q159" s="22" t="s">
        <v>39</v>
      </c>
      <c r="R159" s="22" t="s">
        <v>39</v>
      </c>
      <c r="S159" s="15">
        <v>42416</v>
      </c>
      <c r="T159" s="15" t="s">
        <v>44</v>
      </c>
      <c r="U159" s="22" t="s">
        <v>39</v>
      </c>
      <c r="V159" s="38" t="s">
        <v>39</v>
      </c>
      <c r="W159" s="17" t="s">
        <v>39</v>
      </c>
      <c r="X159" s="17" t="s">
        <v>180</v>
      </c>
      <c r="Y159" s="15" t="s">
        <v>39</v>
      </c>
      <c r="Z159" s="15" t="s">
        <v>39</v>
      </c>
      <c r="AA159" s="17" t="s">
        <v>260</v>
      </c>
      <c r="AB159" s="17" t="s">
        <v>39</v>
      </c>
      <c r="AC159" s="17" t="s">
        <v>39</v>
      </c>
      <c r="AD159" s="17" t="s">
        <v>39</v>
      </c>
      <c r="AE159" s="17" t="s">
        <v>39</v>
      </c>
      <c r="AF159" s="16"/>
    </row>
    <row r="160" spans="1:256" s="5" customFormat="1" ht="207.75" customHeight="1" x14ac:dyDescent="0.25">
      <c r="A160" s="14"/>
      <c r="B160" s="14"/>
      <c r="C160" s="15">
        <v>42415</v>
      </c>
      <c r="D160" s="20">
        <v>9</v>
      </c>
      <c r="E160" s="21">
        <v>2016</v>
      </c>
      <c r="F160" s="17" t="s">
        <v>36</v>
      </c>
      <c r="G160" s="17" t="s">
        <v>327</v>
      </c>
      <c r="H160" s="17" t="str">
        <f t="shared" ca="1" si="19"/>
        <v>Ativo</v>
      </c>
      <c r="I160" s="15">
        <v>42415</v>
      </c>
      <c r="J160" s="15" t="s">
        <v>38</v>
      </c>
      <c r="K160" s="17" t="str">
        <f t="shared" si="17"/>
        <v>NA</v>
      </c>
      <c r="L160" s="17" t="s">
        <v>39</v>
      </c>
      <c r="M160" s="17" t="s">
        <v>484</v>
      </c>
      <c r="N160" s="17" t="s">
        <v>789</v>
      </c>
      <c r="O160" s="17" t="s">
        <v>790</v>
      </c>
      <c r="P160" s="17" t="s">
        <v>791</v>
      </c>
      <c r="Q160" s="22" t="s">
        <v>39</v>
      </c>
      <c r="R160" s="22" t="s">
        <v>39</v>
      </c>
      <c r="S160" s="15">
        <v>42416</v>
      </c>
      <c r="T160" s="15" t="s">
        <v>44</v>
      </c>
      <c r="U160" s="22" t="s">
        <v>39</v>
      </c>
      <c r="V160" s="38" t="s">
        <v>39</v>
      </c>
      <c r="W160" s="17" t="s">
        <v>39</v>
      </c>
      <c r="X160" s="17" t="s">
        <v>792</v>
      </c>
      <c r="Y160" s="15" t="s">
        <v>39</v>
      </c>
      <c r="Z160" s="15" t="s">
        <v>39</v>
      </c>
      <c r="AA160" s="17" t="s">
        <v>260</v>
      </c>
      <c r="AB160" s="17" t="s">
        <v>39</v>
      </c>
      <c r="AC160" s="17" t="s">
        <v>39</v>
      </c>
      <c r="AD160" s="17" t="s">
        <v>39</v>
      </c>
      <c r="AE160" s="17" t="s">
        <v>39</v>
      </c>
      <c r="AF160" s="14"/>
    </row>
    <row r="161" spans="1:256" s="4" customFormat="1" ht="163.5" customHeight="1" x14ac:dyDescent="0.25">
      <c r="A161" s="16"/>
      <c r="B161" s="16"/>
      <c r="C161" s="15">
        <v>42415</v>
      </c>
      <c r="D161" s="20">
        <v>10</v>
      </c>
      <c r="E161" s="21">
        <v>2016</v>
      </c>
      <c r="F161" s="17" t="s">
        <v>36</v>
      </c>
      <c r="G161" s="17" t="s">
        <v>37</v>
      </c>
      <c r="H161" s="17" t="str">
        <f t="shared" ca="1" si="19"/>
        <v>Ativo</v>
      </c>
      <c r="I161" s="15">
        <v>42415</v>
      </c>
      <c r="J161" s="15" t="s">
        <v>38</v>
      </c>
      <c r="K161" s="17" t="str">
        <f t="shared" si="17"/>
        <v>NA</v>
      </c>
      <c r="L161" s="17" t="s">
        <v>39</v>
      </c>
      <c r="M161" s="17" t="s">
        <v>793</v>
      </c>
      <c r="N161" s="17" t="s">
        <v>794</v>
      </c>
      <c r="O161" s="17" t="s">
        <v>795</v>
      </c>
      <c r="P161" s="17" t="s">
        <v>796</v>
      </c>
      <c r="Q161" s="22" t="s">
        <v>39</v>
      </c>
      <c r="R161" s="22" t="s">
        <v>39</v>
      </c>
      <c r="S161" s="15">
        <v>42416</v>
      </c>
      <c r="T161" s="15" t="s">
        <v>44</v>
      </c>
      <c r="U161" s="22" t="s">
        <v>39</v>
      </c>
      <c r="V161" s="38" t="s">
        <v>39</v>
      </c>
      <c r="W161" s="17" t="s">
        <v>39</v>
      </c>
      <c r="X161" s="17" t="s">
        <v>797</v>
      </c>
      <c r="Y161" s="15">
        <v>42391</v>
      </c>
      <c r="Z161" s="15">
        <v>42403</v>
      </c>
      <c r="AA161" s="17" t="s">
        <v>149</v>
      </c>
      <c r="AB161" s="17" t="s">
        <v>39</v>
      </c>
      <c r="AC161" s="17" t="s">
        <v>39</v>
      </c>
      <c r="AD161" s="17" t="s">
        <v>39</v>
      </c>
      <c r="AE161" s="17" t="s">
        <v>39</v>
      </c>
      <c r="AF161" s="16"/>
    </row>
    <row r="162" spans="1:256" s="129" customFormat="1" ht="41.25" customHeight="1" x14ac:dyDescent="0.25">
      <c r="A162" s="19"/>
      <c r="B162" s="19"/>
      <c r="C162" s="15">
        <v>42373</v>
      </c>
      <c r="D162" s="20">
        <v>11</v>
      </c>
      <c r="E162" s="21">
        <v>2016</v>
      </c>
      <c r="F162" s="17" t="s">
        <v>274</v>
      </c>
      <c r="G162" s="17" t="s">
        <v>704</v>
      </c>
      <c r="H162" s="17" t="str">
        <f t="shared" ca="1" si="19"/>
        <v>Concluído</v>
      </c>
      <c r="I162" s="15">
        <v>42373</v>
      </c>
      <c r="J162" s="15">
        <v>44199</v>
      </c>
      <c r="K162" s="17" t="str">
        <f t="shared" si="17"/>
        <v>NA</v>
      </c>
      <c r="L162" s="17" t="s">
        <v>39</v>
      </c>
      <c r="M162" s="17" t="s">
        <v>705</v>
      </c>
      <c r="N162" s="17" t="s">
        <v>798</v>
      </c>
      <c r="O162" s="17" t="s">
        <v>799</v>
      </c>
      <c r="P162" s="17" t="s">
        <v>800</v>
      </c>
      <c r="Q162" s="22" t="s">
        <v>39</v>
      </c>
      <c r="R162" s="22" t="s">
        <v>39</v>
      </c>
      <c r="S162" s="15">
        <v>42419</v>
      </c>
      <c r="T162" s="15" t="s">
        <v>44</v>
      </c>
      <c r="U162" s="22" t="s">
        <v>39</v>
      </c>
      <c r="V162" s="38" t="s">
        <v>39</v>
      </c>
      <c r="W162" s="17" t="s">
        <v>39</v>
      </c>
      <c r="X162" s="17" t="s">
        <v>801</v>
      </c>
      <c r="Y162" s="15" t="s">
        <v>39</v>
      </c>
      <c r="Z162" s="15" t="s">
        <v>39</v>
      </c>
      <c r="AA162" s="17" t="s">
        <v>39</v>
      </c>
      <c r="AB162" s="17" t="s">
        <v>39</v>
      </c>
      <c r="AC162" s="17" t="s">
        <v>39</v>
      </c>
      <c r="AD162" s="17" t="s">
        <v>39</v>
      </c>
      <c r="AE162" s="17" t="s">
        <v>39</v>
      </c>
      <c r="AF162" s="19"/>
      <c r="AG162" s="4"/>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c r="IU162" s="9"/>
      <c r="IV162" s="9"/>
    </row>
    <row r="163" spans="1:256" s="129" customFormat="1" ht="39.75" customHeight="1" x14ac:dyDescent="0.25">
      <c r="A163" s="19"/>
      <c r="B163" s="19"/>
      <c r="C163" s="15">
        <v>42396</v>
      </c>
      <c r="D163" s="20">
        <v>12</v>
      </c>
      <c r="E163" s="21">
        <v>2016</v>
      </c>
      <c r="F163" s="17" t="s">
        <v>274</v>
      </c>
      <c r="G163" s="17" t="s">
        <v>704</v>
      </c>
      <c r="H163" s="17" t="str">
        <f t="shared" ca="1" si="19"/>
        <v>Concluído</v>
      </c>
      <c r="I163" s="15">
        <v>42396</v>
      </c>
      <c r="J163" s="15">
        <v>44222</v>
      </c>
      <c r="K163" s="17" t="str">
        <f t="shared" si="17"/>
        <v>NA</v>
      </c>
      <c r="L163" s="17" t="s">
        <v>39</v>
      </c>
      <c r="M163" s="17" t="s">
        <v>705</v>
      </c>
      <c r="N163" s="17" t="s">
        <v>802</v>
      </c>
      <c r="O163" s="17" t="s">
        <v>803</v>
      </c>
      <c r="P163" s="17" t="s">
        <v>804</v>
      </c>
      <c r="Q163" s="22" t="s">
        <v>39</v>
      </c>
      <c r="R163" s="22" t="s">
        <v>39</v>
      </c>
      <c r="S163" s="15">
        <v>42419</v>
      </c>
      <c r="T163" s="15" t="s">
        <v>44</v>
      </c>
      <c r="U163" s="22" t="s">
        <v>39</v>
      </c>
      <c r="V163" s="38" t="s">
        <v>39</v>
      </c>
      <c r="W163" s="17" t="s">
        <v>39</v>
      </c>
      <c r="X163" s="17" t="s">
        <v>801</v>
      </c>
      <c r="Y163" s="15" t="s">
        <v>39</v>
      </c>
      <c r="Z163" s="15" t="s">
        <v>39</v>
      </c>
      <c r="AA163" s="17" t="s">
        <v>39</v>
      </c>
      <c r="AB163" s="17" t="s">
        <v>39</v>
      </c>
      <c r="AC163" s="17" t="s">
        <v>39</v>
      </c>
      <c r="AD163" s="17" t="s">
        <v>39</v>
      </c>
      <c r="AE163" s="17" t="s">
        <v>39</v>
      </c>
      <c r="AF163" s="19"/>
      <c r="AG163" s="4"/>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row>
    <row r="164" spans="1:256" s="130" customFormat="1" ht="39.75" customHeight="1" x14ac:dyDescent="0.25">
      <c r="A164" s="16"/>
      <c r="B164" s="16"/>
      <c r="C164" s="15">
        <v>42403</v>
      </c>
      <c r="D164" s="20">
        <v>13</v>
      </c>
      <c r="E164" s="21">
        <v>2016</v>
      </c>
      <c r="F164" s="17" t="s">
        <v>274</v>
      </c>
      <c r="G164" s="17" t="s">
        <v>704</v>
      </c>
      <c r="H164" s="17" t="str">
        <f t="shared" ca="1" si="19"/>
        <v>Concluído</v>
      </c>
      <c r="I164" s="15">
        <v>42403</v>
      </c>
      <c r="J164" s="15">
        <v>44229</v>
      </c>
      <c r="K164" s="17" t="str">
        <f t="shared" si="17"/>
        <v>NA</v>
      </c>
      <c r="L164" s="17" t="s">
        <v>39</v>
      </c>
      <c r="M164" s="17" t="s">
        <v>705</v>
      </c>
      <c r="N164" s="17" t="s">
        <v>805</v>
      </c>
      <c r="O164" s="17" t="s">
        <v>806</v>
      </c>
      <c r="P164" s="17" t="s">
        <v>807</v>
      </c>
      <c r="Q164" s="22" t="s">
        <v>39</v>
      </c>
      <c r="R164" s="22" t="s">
        <v>39</v>
      </c>
      <c r="S164" s="15">
        <v>42419</v>
      </c>
      <c r="T164" s="15" t="s">
        <v>44</v>
      </c>
      <c r="U164" s="22" t="s">
        <v>39</v>
      </c>
      <c r="V164" s="38" t="s">
        <v>39</v>
      </c>
      <c r="W164" s="17" t="s">
        <v>39</v>
      </c>
      <c r="X164" s="17" t="s">
        <v>801</v>
      </c>
      <c r="Y164" s="15" t="s">
        <v>39</v>
      </c>
      <c r="Z164" s="15" t="s">
        <v>39</v>
      </c>
      <c r="AA164" s="17" t="s">
        <v>39</v>
      </c>
      <c r="AB164" s="17" t="s">
        <v>39</v>
      </c>
      <c r="AC164" s="17" t="s">
        <v>39</v>
      </c>
      <c r="AD164" s="17" t="s">
        <v>39</v>
      </c>
      <c r="AE164" s="17" t="s">
        <v>39</v>
      </c>
      <c r="AF164" s="16"/>
    </row>
    <row r="165" spans="1:256" s="5" customFormat="1" ht="210.75" customHeight="1" x14ac:dyDescent="0.25">
      <c r="A165" s="14"/>
      <c r="B165" s="14"/>
      <c r="C165" s="15">
        <v>42419</v>
      </c>
      <c r="D165" s="20">
        <v>14</v>
      </c>
      <c r="E165" s="21">
        <v>2016</v>
      </c>
      <c r="F165" s="17" t="s">
        <v>36</v>
      </c>
      <c r="G165" s="17" t="s">
        <v>327</v>
      </c>
      <c r="H165" s="17" t="str">
        <f t="shared" ca="1" si="19"/>
        <v>Ativo</v>
      </c>
      <c r="I165" s="15">
        <v>42419</v>
      </c>
      <c r="J165" s="15" t="s">
        <v>38</v>
      </c>
      <c r="K165" s="17" t="str">
        <f t="shared" si="17"/>
        <v>NA</v>
      </c>
      <c r="L165" s="17" t="s">
        <v>39</v>
      </c>
      <c r="M165" s="17" t="s">
        <v>484</v>
      </c>
      <c r="N165" s="17" t="s">
        <v>808</v>
      </c>
      <c r="O165" s="17" t="s">
        <v>809</v>
      </c>
      <c r="P165" s="17" t="s">
        <v>810</v>
      </c>
      <c r="Q165" s="22" t="s">
        <v>39</v>
      </c>
      <c r="R165" s="22" t="s">
        <v>39</v>
      </c>
      <c r="S165" s="15">
        <v>42420</v>
      </c>
      <c r="T165" s="15" t="s">
        <v>44</v>
      </c>
      <c r="U165" s="22" t="s">
        <v>39</v>
      </c>
      <c r="V165" s="38" t="s">
        <v>39</v>
      </c>
      <c r="W165" s="17" t="s">
        <v>39</v>
      </c>
      <c r="X165" s="17" t="s">
        <v>297</v>
      </c>
      <c r="Y165" s="15" t="s">
        <v>39</v>
      </c>
      <c r="Z165" s="15" t="s">
        <v>39</v>
      </c>
      <c r="AA165" s="17" t="s">
        <v>260</v>
      </c>
      <c r="AB165" s="17" t="s">
        <v>39</v>
      </c>
      <c r="AC165" s="17" t="s">
        <v>39</v>
      </c>
      <c r="AD165" s="17" t="s">
        <v>39</v>
      </c>
      <c r="AE165" s="17" t="s">
        <v>39</v>
      </c>
      <c r="AF165" s="14"/>
    </row>
    <row r="166" spans="1:256" s="129" customFormat="1" ht="45.75" customHeight="1" x14ac:dyDescent="0.25">
      <c r="A166" s="19"/>
      <c r="B166" s="19"/>
      <c r="C166" s="15">
        <v>42397</v>
      </c>
      <c r="D166" s="20">
        <v>15</v>
      </c>
      <c r="E166" s="21">
        <v>2016</v>
      </c>
      <c r="F166" s="17" t="s">
        <v>274</v>
      </c>
      <c r="G166" s="17" t="s">
        <v>704</v>
      </c>
      <c r="H166" s="17" t="str">
        <f t="shared" ca="1" si="19"/>
        <v>Concluído</v>
      </c>
      <c r="I166" s="15">
        <v>42397</v>
      </c>
      <c r="J166" s="15">
        <v>44223</v>
      </c>
      <c r="K166" s="17" t="str">
        <f t="shared" si="17"/>
        <v>NA</v>
      </c>
      <c r="L166" s="17" t="s">
        <v>39</v>
      </c>
      <c r="M166" s="17" t="s">
        <v>705</v>
      </c>
      <c r="N166" s="17" t="s">
        <v>811</v>
      </c>
      <c r="O166" s="17" t="s">
        <v>812</v>
      </c>
      <c r="P166" s="17" t="s">
        <v>813</v>
      </c>
      <c r="Q166" s="22" t="s">
        <v>39</v>
      </c>
      <c r="R166" s="22" t="s">
        <v>39</v>
      </c>
      <c r="S166" s="15">
        <v>42427</v>
      </c>
      <c r="T166" s="15" t="s">
        <v>44</v>
      </c>
      <c r="U166" s="22" t="s">
        <v>39</v>
      </c>
      <c r="V166" s="22" t="s">
        <v>39</v>
      </c>
      <c r="W166" s="22" t="s">
        <v>39</v>
      </c>
      <c r="X166" s="22" t="s">
        <v>769</v>
      </c>
      <c r="Y166" s="18" t="s">
        <v>39</v>
      </c>
      <c r="Z166" s="18" t="s">
        <v>39</v>
      </c>
      <c r="AA166" s="22" t="s">
        <v>39</v>
      </c>
      <c r="AB166" s="22" t="s">
        <v>39</v>
      </c>
      <c r="AC166" s="22" t="s">
        <v>39</v>
      </c>
      <c r="AD166" s="22" t="s">
        <v>39</v>
      </c>
      <c r="AE166" s="22" t="s">
        <v>39</v>
      </c>
      <c r="AF166" s="1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row>
    <row r="167" spans="1:256" s="4" customFormat="1" ht="45.75" customHeight="1" x14ac:dyDescent="0.25">
      <c r="A167" s="16"/>
      <c r="B167" s="16"/>
      <c r="C167" s="15">
        <v>42405</v>
      </c>
      <c r="D167" s="20">
        <v>16</v>
      </c>
      <c r="E167" s="21">
        <v>2016</v>
      </c>
      <c r="F167" s="17" t="s">
        <v>274</v>
      </c>
      <c r="G167" s="17" t="s">
        <v>704</v>
      </c>
      <c r="H167" s="17" t="str">
        <f t="shared" ca="1" si="19"/>
        <v>Concluído</v>
      </c>
      <c r="I167" s="15">
        <v>42405</v>
      </c>
      <c r="J167" s="15">
        <v>44231</v>
      </c>
      <c r="K167" s="17" t="str">
        <f t="shared" ref="K167:K196" si="20">IF(G167="","",IF(G167&lt;&gt;"Repasse","NA",IF(G167="Repasse","Resp. DCON")))</f>
        <v>NA</v>
      </c>
      <c r="L167" s="17" t="s">
        <v>39</v>
      </c>
      <c r="M167" s="17" t="s">
        <v>705</v>
      </c>
      <c r="N167" s="17" t="s">
        <v>814</v>
      </c>
      <c r="O167" s="17" t="s">
        <v>815</v>
      </c>
      <c r="P167" s="17" t="s">
        <v>816</v>
      </c>
      <c r="Q167" s="22" t="s">
        <v>39</v>
      </c>
      <c r="R167" s="22" t="s">
        <v>39</v>
      </c>
      <c r="S167" s="15">
        <v>42427</v>
      </c>
      <c r="T167" s="15" t="s">
        <v>44</v>
      </c>
      <c r="U167" s="22" t="s">
        <v>39</v>
      </c>
      <c r="V167" s="22" t="s">
        <v>39</v>
      </c>
      <c r="W167" s="22" t="s">
        <v>39</v>
      </c>
      <c r="X167" s="22" t="s">
        <v>769</v>
      </c>
      <c r="Y167" s="18" t="s">
        <v>39</v>
      </c>
      <c r="Z167" s="18" t="s">
        <v>39</v>
      </c>
      <c r="AA167" s="22" t="s">
        <v>39</v>
      </c>
      <c r="AB167" s="22" t="s">
        <v>39</v>
      </c>
      <c r="AC167" s="22" t="s">
        <v>39</v>
      </c>
      <c r="AD167" s="22" t="s">
        <v>39</v>
      </c>
      <c r="AE167" s="22" t="s">
        <v>39</v>
      </c>
      <c r="AF167" s="16"/>
    </row>
    <row r="168" spans="1:256" s="129" customFormat="1" ht="42.75" customHeight="1" x14ac:dyDescent="0.25">
      <c r="A168" s="19"/>
      <c r="B168" s="19"/>
      <c r="C168" s="15">
        <v>42402</v>
      </c>
      <c r="D168" s="20">
        <v>17</v>
      </c>
      <c r="E168" s="21">
        <v>2016</v>
      </c>
      <c r="F168" s="17" t="s">
        <v>274</v>
      </c>
      <c r="G168" s="17" t="s">
        <v>704</v>
      </c>
      <c r="H168" s="17" t="str">
        <f t="shared" ca="1" si="19"/>
        <v>Concluído</v>
      </c>
      <c r="I168" s="15">
        <v>42402</v>
      </c>
      <c r="J168" s="15">
        <v>44228</v>
      </c>
      <c r="K168" s="17" t="str">
        <f t="shared" si="20"/>
        <v>NA</v>
      </c>
      <c r="L168" s="17" t="s">
        <v>39</v>
      </c>
      <c r="M168" s="17" t="s">
        <v>705</v>
      </c>
      <c r="N168" s="17" t="s">
        <v>817</v>
      </c>
      <c r="O168" s="17" t="s">
        <v>818</v>
      </c>
      <c r="P168" s="17" t="s">
        <v>819</v>
      </c>
      <c r="Q168" s="22" t="s">
        <v>39</v>
      </c>
      <c r="R168" s="22" t="s">
        <v>39</v>
      </c>
      <c r="S168" s="15">
        <v>42447</v>
      </c>
      <c r="T168" s="15" t="s">
        <v>44</v>
      </c>
      <c r="U168" s="22" t="s">
        <v>39</v>
      </c>
      <c r="V168" s="38" t="s">
        <v>39</v>
      </c>
      <c r="W168" s="17" t="s">
        <v>39</v>
      </c>
      <c r="X168" s="17" t="s">
        <v>723</v>
      </c>
      <c r="Y168" s="15" t="s">
        <v>39</v>
      </c>
      <c r="Z168" s="15" t="s">
        <v>39</v>
      </c>
      <c r="AA168" s="17" t="s">
        <v>39</v>
      </c>
      <c r="AB168" s="17" t="s">
        <v>39</v>
      </c>
      <c r="AC168" s="17" t="s">
        <v>39</v>
      </c>
      <c r="AD168" s="17" t="s">
        <v>39</v>
      </c>
      <c r="AE168" s="17" t="s">
        <v>39</v>
      </c>
      <c r="AF168" s="19"/>
      <c r="AG168" s="4"/>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row>
    <row r="169" spans="1:256" s="129" customFormat="1" ht="53.25" customHeight="1" x14ac:dyDescent="0.25">
      <c r="A169" s="19"/>
      <c r="B169" s="19"/>
      <c r="C169" s="15">
        <v>42412</v>
      </c>
      <c r="D169" s="20">
        <v>18</v>
      </c>
      <c r="E169" s="21">
        <v>2016</v>
      </c>
      <c r="F169" s="17" t="s">
        <v>274</v>
      </c>
      <c r="G169" s="17" t="s">
        <v>704</v>
      </c>
      <c r="H169" s="17" t="str">
        <f t="shared" ca="1" si="19"/>
        <v>Concluído</v>
      </c>
      <c r="I169" s="15">
        <v>42412</v>
      </c>
      <c r="J169" s="15">
        <v>44238</v>
      </c>
      <c r="K169" s="17" t="str">
        <f t="shared" si="20"/>
        <v>NA</v>
      </c>
      <c r="L169" s="17" t="s">
        <v>39</v>
      </c>
      <c r="M169" s="17" t="s">
        <v>705</v>
      </c>
      <c r="N169" s="17" t="s">
        <v>820</v>
      </c>
      <c r="O169" s="17" t="s">
        <v>821</v>
      </c>
      <c r="P169" s="17" t="s">
        <v>822</v>
      </c>
      <c r="Q169" s="22" t="s">
        <v>39</v>
      </c>
      <c r="R169" s="22" t="s">
        <v>39</v>
      </c>
      <c r="S169" s="15">
        <v>42447</v>
      </c>
      <c r="T169" s="15" t="s">
        <v>44</v>
      </c>
      <c r="U169" s="22" t="s">
        <v>39</v>
      </c>
      <c r="V169" s="38" t="s">
        <v>39</v>
      </c>
      <c r="W169" s="17" t="s">
        <v>39</v>
      </c>
      <c r="X169" s="17" t="s">
        <v>723</v>
      </c>
      <c r="Y169" s="15" t="s">
        <v>39</v>
      </c>
      <c r="Z169" s="15" t="s">
        <v>39</v>
      </c>
      <c r="AA169" s="17" t="s">
        <v>39</v>
      </c>
      <c r="AB169" s="17" t="s">
        <v>39</v>
      </c>
      <c r="AC169" s="17" t="s">
        <v>39</v>
      </c>
      <c r="AD169" s="17" t="s">
        <v>39</v>
      </c>
      <c r="AE169" s="17" t="s">
        <v>39</v>
      </c>
      <c r="AF169" s="19"/>
      <c r="AG169" s="4"/>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c r="IV169" s="9"/>
    </row>
    <row r="170" spans="1:256" s="5" customFormat="1" ht="51" customHeight="1" x14ac:dyDescent="0.25">
      <c r="A170" s="14"/>
      <c r="B170" s="14"/>
      <c r="C170" s="15">
        <v>42415</v>
      </c>
      <c r="D170" s="20">
        <v>19</v>
      </c>
      <c r="E170" s="21">
        <v>2016</v>
      </c>
      <c r="F170" s="17" t="s">
        <v>274</v>
      </c>
      <c r="G170" s="17" t="s">
        <v>704</v>
      </c>
      <c r="H170" s="17" t="str">
        <f t="shared" ca="1" si="19"/>
        <v>Concluído</v>
      </c>
      <c r="I170" s="15">
        <v>42415</v>
      </c>
      <c r="J170" s="15">
        <v>44241</v>
      </c>
      <c r="K170" s="17" t="str">
        <f t="shared" si="20"/>
        <v>NA</v>
      </c>
      <c r="L170" s="17" t="s">
        <v>39</v>
      </c>
      <c r="M170" s="17" t="s">
        <v>705</v>
      </c>
      <c r="N170" s="17" t="s">
        <v>823</v>
      </c>
      <c r="O170" s="17" t="s">
        <v>824</v>
      </c>
      <c r="P170" s="17" t="s">
        <v>825</v>
      </c>
      <c r="Q170" s="22" t="s">
        <v>39</v>
      </c>
      <c r="R170" s="22" t="s">
        <v>39</v>
      </c>
      <c r="S170" s="15">
        <v>42447</v>
      </c>
      <c r="T170" s="15" t="s">
        <v>44</v>
      </c>
      <c r="U170" s="22" t="s">
        <v>39</v>
      </c>
      <c r="V170" s="38" t="s">
        <v>39</v>
      </c>
      <c r="W170" s="17" t="s">
        <v>39</v>
      </c>
      <c r="X170" s="17" t="s">
        <v>723</v>
      </c>
      <c r="Y170" s="15" t="s">
        <v>39</v>
      </c>
      <c r="Z170" s="15" t="s">
        <v>39</v>
      </c>
      <c r="AA170" s="17" t="s">
        <v>39</v>
      </c>
      <c r="AB170" s="17" t="s">
        <v>39</v>
      </c>
      <c r="AC170" s="17" t="s">
        <v>39</v>
      </c>
      <c r="AD170" s="17" t="s">
        <v>39</v>
      </c>
      <c r="AE170" s="17" t="s">
        <v>39</v>
      </c>
      <c r="AF170" s="14"/>
    </row>
    <row r="171" spans="1:256" s="129" customFormat="1" ht="44.25" customHeight="1" x14ac:dyDescent="0.25">
      <c r="A171" s="19"/>
      <c r="B171" s="19"/>
      <c r="C171" s="31">
        <v>42426</v>
      </c>
      <c r="D171" s="32">
        <v>20</v>
      </c>
      <c r="E171" s="26">
        <v>2016</v>
      </c>
      <c r="F171" s="26" t="s">
        <v>274</v>
      </c>
      <c r="G171" s="26" t="s">
        <v>826</v>
      </c>
      <c r="H171" s="17" t="str">
        <f t="shared" ca="1" si="19"/>
        <v>Concluído</v>
      </c>
      <c r="I171" s="31">
        <v>42426</v>
      </c>
      <c r="J171" s="31">
        <v>44252</v>
      </c>
      <c r="K171" s="26" t="str">
        <f t="shared" si="20"/>
        <v>NA</v>
      </c>
      <c r="L171" s="26" t="s">
        <v>39</v>
      </c>
      <c r="M171" s="17" t="s">
        <v>705</v>
      </c>
      <c r="N171" s="26" t="s">
        <v>827</v>
      </c>
      <c r="O171" s="26" t="s">
        <v>828</v>
      </c>
      <c r="P171" s="26" t="s">
        <v>829</v>
      </c>
      <c r="Q171" s="26" t="s">
        <v>39</v>
      </c>
      <c r="R171" s="26" t="s">
        <v>39</v>
      </c>
      <c r="S171" s="15">
        <v>42447</v>
      </c>
      <c r="T171" s="14" t="s">
        <v>44</v>
      </c>
      <c r="U171" s="26" t="s">
        <v>39</v>
      </c>
      <c r="V171" s="26" t="s">
        <v>39</v>
      </c>
      <c r="W171" s="26" t="s">
        <v>39</v>
      </c>
      <c r="X171" s="26" t="s">
        <v>830</v>
      </c>
      <c r="Y171" s="14" t="s">
        <v>39</v>
      </c>
      <c r="Z171" s="14" t="s">
        <v>39</v>
      </c>
      <c r="AA171" s="26" t="s">
        <v>39</v>
      </c>
      <c r="AB171" s="26" t="s">
        <v>39</v>
      </c>
      <c r="AC171" s="26" t="s">
        <v>39</v>
      </c>
      <c r="AD171" s="26" t="s">
        <v>39</v>
      </c>
      <c r="AE171" s="26" t="s">
        <v>39</v>
      </c>
      <c r="AF171" s="1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c r="IQ171" s="9"/>
      <c r="IR171" s="9"/>
      <c r="IS171" s="9"/>
      <c r="IT171" s="9"/>
      <c r="IU171" s="9"/>
      <c r="IV171" s="9"/>
    </row>
    <row r="172" spans="1:256" s="5" customFormat="1" ht="46.5" customHeight="1" x14ac:dyDescent="0.25">
      <c r="A172" s="14"/>
      <c r="B172" s="14"/>
      <c r="C172" s="31">
        <v>42432</v>
      </c>
      <c r="D172" s="32">
        <v>21</v>
      </c>
      <c r="E172" s="26">
        <v>2016</v>
      </c>
      <c r="F172" s="26" t="s">
        <v>831</v>
      </c>
      <c r="G172" s="26" t="s">
        <v>704</v>
      </c>
      <c r="H172" s="17" t="str">
        <f t="shared" ca="1" si="19"/>
        <v>Concluído</v>
      </c>
      <c r="I172" s="31">
        <v>42432</v>
      </c>
      <c r="J172" s="31">
        <v>44257</v>
      </c>
      <c r="K172" s="26" t="str">
        <f t="shared" si="20"/>
        <v>NA</v>
      </c>
      <c r="L172" s="26" t="s">
        <v>39</v>
      </c>
      <c r="M172" s="17" t="s">
        <v>705</v>
      </c>
      <c r="N172" s="26" t="s">
        <v>832</v>
      </c>
      <c r="O172" s="26" t="s">
        <v>833</v>
      </c>
      <c r="P172" s="26" t="s">
        <v>834</v>
      </c>
      <c r="Q172" s="26" t="s">
        <v>39</v>
      </c>
      <c r="R172" s="26" t="s">
        <v>39</v>
      </c>
      <c r="S172" s="15">
        <v>42447</v>
      </c>
      <c r="T172" s="14" t="s">
        <v>44</v>
      </c>
      <c r="U172" s="26" t="s">
        <v>39</v>
      </c>
      <c r="V172" s="26" t="s">
        <v>39</v>
      </c>
      <c r="W172" s="26" t="s">
        <v>39</v>
      </c>
      <c r="X172" s="26" t="s">
        <v>830</v>
      </c>
      <c r="Y172" s="14" t="s">
        <v>39</v>
      </c>
      <c r="Z172" s="14" t="s">
        <v>39</v>
      </c>
      <c r="AA172" s="26" t="s">
        <v>39</v>
      </c>
      <c r="AB172" s="26" t="s">
        <v>39</v>
      </c>
      <c r="AC172" s="26" t="s">
        <v>39</v>
      </c>
      <c r="AD172" s="26" t="s">
        <v>39</v>
      </c>
      <c r="AE172" s="26" t="s">
        <v>39</v>
      </c>
      <c r="AF172" s="14"/>
    </row>
    <row r="173" spans="1:256" s="129" customFormat="1" ht="165" customHeight="1" x14ac:dyDescent="0.25">
      <c r="A173" s="19" t="s">
        <v>835</v>
      </c>
      <c r="B173" s="19"/>
      <c r="C173" s="15">
        <v>42405</v>
      </c>
      <c r="D173" s="20">
        <v>22</v>
      </c>
      <c r="E173" s="21">
        <v>2016</v>
      </c>
      <c r="F173" s="17" t="s">
        <v>36</v>
      </c>
      <c r="G173" s="17" t="s">
        <v>37</v>
      </c>
      <c r="H173" s="17" t="str">
        <f t="shared" ca="1" si="19"/>
        <v>Concluído</v>
      </c>
      <c r="I173" s="15">
        <v>42410</v>
      </c>
      <c r="J173" s="15">
        <v>44236</v>
      </c>
      <c r="K173" s="17" t="str">
        <f t="shared" si="20"/>
        <v>NA</v>
      </c>
      <c r="L173" s="17" t="s">
        <v>39</v>
      </c>
      <c r="M173" s="17" t="s">
        <v>836</v>
      </c>
      <c r="N173" s="17" t="s">
        <v>837</v>
      </c>
      <c r="O173" s="17" t="s">
        <v>838</v>
      </c>
      <c r="P173" s="17" t="s">
        <v>839</v>
      </c>
      <c r="Q173" s="22" t="s">
        <v>39</v>
      </c>
      <c r="R173" s="22" t="s">
        <v>39</v>
      </c>
      <c r="S173" s="15">
        <v>42459</v>
      </c>
      <c r="T173" s="15" t="s">
        <v>44</v>
      </c>
      <c r="U173" s="22" t="s">
        <v>39</v>
      </c>
      <c r="V173" s="38" t="s">
        <v>39</v>
      </c>
      <c r="W173" s="17" t="s">
        <v>39</v>
      </c>
      <c r="X173" s="17" t="s">
        <v>187</v>
      </c>
      <c r="Y173" s="15">
        <v>42411</v>
      </c>
      <c r="Z173" s="15">
        <v>42451</v>
      </c>
      <c r="AA173" s="17" t="s">
        <v>760</v>
      </c>
      <c r="AB173" s="17" t="s">
        <v>39</v>
      </c>
      <c r="AC173" s="17" t="s">
        <v>39</v>
      </c>
      <c r="AD173" s="17" t="s">
        <v>39</v>
      </c>
      <c r="AE173" s="17" t="s">
        <v>39</v>
      </c>
      <c r="AF173" s="1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c r="IQ173" s="9"/>
      <c r="IR173" s="9"/>
      <c r="IS173" s="9"/>
      <c r="IT173" s="9"/>
      <c r="IU173" s="9"/>
      <c r="IV173" s="9"/>
    </row>
    <row r="174" spans="1:256" s="129" customFormat="1" ht="96" customHeight="1" x14ac:dyDescent="0.25">
      <c r="A174" s="19" t="s">
        <v>840</v>
      </c>
      <c r="B174" s="19"/>
      <c r="C174" s="15">
        <v>42444</v>
      </c>
      <c r="D174" s="20">
        <v>23</v>
      </c>
      <c r="E174" s="21">
        <v>2016</v>
      </c>
      <c r="F174" s="17" t="s">
        <v>36</v>
      </c>
      <c r="G174" s="17" t="s">
        <v>37</v>
      </c>
      <c r="H174" s="17" t="str">
        <f t="shared" ca="1" si="19"/>
        <v>Concluído</v>
      </c>
      <c r="I174" s="15">
        <v>42444</v>
      </c>
      <c r="J174" s="15">
        <v>44635</v>
      </c>
      <c r="K174" s="17" t="str">
        <f t="shared" si="20"/>
        <v>NA</v>
      </c>
      <c r="L174" s="17" t="s">
        <v>39</v>
      </c>
      <c r="M174" s="17" t="s">
        <v>841</v>
      </c>
      <c r="N174" s="17" t="s">
        <v>842</v>
      </c>
      <c r="O174" s="17" t="s">
        <v>843</v>
      </c>
      <c r="P174" s="17" t="s">
        <v>844</v>
      </c>
      <c r="Q174" s="22" t="s">
        <v>39</v>
      </c>
      <c r="R174" s="22" t="s">
        <v>39</v>
      </c>
      <c r="S174" s="15">
        <v>42460</v>
      </c>
      <c r="T174" s="15" t="s">
        <v>65</v>
      </c>
      <c r="U174" s="22" t="s">
        <v>39</v>
      </c>
      <c r="V174" s="38" t="s">
        <v>39</v>
      </c>
      <c r="W174" s="17" t="s">
        <v>39</v>
      </c>
      <c r="X174" s="17" t="s">
        <v>206</v>
      </c>
      <c r="Y174" s="15" t="s">
        <v>39</v>
      </c>
      <c r="Z174" s="15">
        <v>42457</v>
      </c>
      <c r="AA174" s="17" t="s">
        <v>845</v>
      </c>
      <c r="AB174" s="17" t="s">
        <v>39</v>
      </c>
      <c r="AC174" s="17" t="s">
        <v>39</v>
      </c>
      <c r="AD174" s="17" t="s">
        <v>39</v>
      </c>
      <c r="AE174" s="17" t="s">
        <v>39</v>
      </c>
      <c r="AF174" s="1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c r="IQ174" s="9"/>
      <c r="IR174" s="9"/>
      <c r="IS174" s="9"/>
      <c r="IT174" s="9"/>
      <c r="IU174" s="9"/>
      <c r="IV174" s="9"/>
    </row>
    <row r="175" spans="1:256" s="129" customFormat="1" ht="128.25" customHeight="1" x14ac:dyDescent="0.25">
      <c r="A175" s="19"/>
      <c r="B175" s="19"/>
      <c r="C175" s="15">
        <v>42459</v>
      </c>
      <c r="D175" s="20">
        <v>24</v>
      </c>
      <c r="E175" s="21">
        <v>2016</v>
      </c>
      <c r="F175" s="17" t="s">
        <v>36</v>
      </c>
      <c r="G175" s="17" t="s">
        <v>37</v>
      </c>
      <c r="H175" s="17" t="str">
        <f t="shared" ca="1" si="19"/>
        <v>Ativo</v>
      </c>
      <c r="I175" s="15">
        <v>42459</v>
      </c>
      <c r="J175" s="15" t="s">
        <v>38</v>
      </c>
      <c r="K175" s="17" t="str">
        <f t="shared" si="20"/>
        <v>NA</v>
      </c>
      <c r="L175" s="17" t="s">
        <v>39</v>
      </c>
      <c r="M175" s="17" t="s">
        <v>846</v>
      </c>
      <c r="N175" s="17" t="s">
        <v>847</v>
      </c>
      <c r="O175" s="17" t="s">
        <v>210</v>
      </c>
      <c r="P175" s="17" t="s">
        <v>848</v>
      </c>
      <c r="Q175" s="22" t="s">
        <v>39</v>
      </c>
      <c r="R175" s="22" t="s">
        <v>39</v>
      </c>
      <c r="S175" s="15">
        <v>42460</v>
      </c>
      <c r="T175" s="15" t="s">
        <v>44</v>
      </c>
      <c r="U175" s="22" t="s">
        <v>39</v>
      </c>
      <c r="V175" s="38" t="s">
        <v>39</v>
      </c>
      <c r="W175" s="17" t="s">
        <v>39</v>
      </c>
      <c r="X175" s="17" t="s">
        <v>180</v>
      </c>
      <c r="Y175" s="15">
        <v>42269</v>
      </c>
      <c r="Z175" s="15">
        <v>42459</v>
      </c>
      <c r="AA175" s="17" t="s">
        <v>149</v>
      </c>
      <c r="AB175" s="17" t="s">
        <v>39</v>
      </c>
      <c r="AC175" s="17" t="s">
        <v>39</v>
      </c>
      <c r="AD175" s="17" t="s">
        <v>39</v>
      </c>
      <c r="AE175" s="17" t="s">
        <v>39</v>
      </c>
      <c r="AF175" s="1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c r="IT175" s="9"/>
      <c r="IU175" s="9"/>
      <c r="IV175" s="9"/>
    </row>
    <row r="176" spans="1:256" s="4" customFormat="1" ht="198.75" customHeight="1" x14ac:dyDescent="0.25">
      <c r="A176" s="16"/>
      <c r="B176" s="16"/>
      <c r="C176" s="15">
        <v>42425</v>
      </c>
      <c r="D176" s="20">
        <v>25</v>
      </c>
      <c r="E176" s="21">
        <v>2016</v>
      </c>
      <c r="F176" s="17" t="s">
        <v>36</v>
      </c>
      <c r="G176" s="17" t="s">
        <v>37</v>
      </c>
      <c r="H176" s="17" t="str">
        <f t="shared" ca="1" si="19"/>
        <v>Concluído</v>
      </c>
      <c r="I176" s="15">
        <v>42425</v>
      </c>
      <c r="J176" s="15">
        <v>44251</v>
      </c>
      <c r="K176" s="17" t="str">
        <f t="shared" si="20"/>
        <v>NA</v>
      </c>
      <c r="L176" s="17" t="s">
        <v>39</v>
      </c>
      <c r="M176" s="17" t="s">
        <v>849</v>
      </c>
      <c r="N176" s="17" t="s">
        <v>850</v>
      </c>
      <c r="O176" s="17" t="s">
        <v>851</v>
      </c>
      <c r="P176" s="17" t="s">
        <v>852</v>
      </c>
      <c r="Q176" s="22" t="s">
        <v>39</v>
      </c>
      <c r="R176" s="22" t="s">
        <v>39</v>
      </c>
      <c r="S176" s="15">
        <v>42462</v>
      </c>
      <c r="T176" s="15" t="s">
        <v>44</v>
      </c>
      <c r="U176" s="22" t="s">
        <v>39</v>
      </c>
      <c r="V176" s="38" t="s">
        <v>39</v>
      </c>
      <c r="W176" s="17" t="s">
        <v>39</v>
      </c>
      <c r="X176" s="17" t="s">
        <v>138</v>
      </c>
      <c r="Y176" s="15">
        <v>42461</v>
      </c>
      <c r="Z176" s="15">
        <v>42461</v>
      </c>
      <c r="AA176" s="17" t="s">
        <v>522</v>
      </c>
      <c r="AB176" s="17" t="s">
        <v>39</v>
      </c>
      <c r="AC176" s="17" t="s">
        <v>39</v>
      </c>
      <c r="AD176" s="17" t="s">
        <v>39</v>
      </c>
      <c r="AE176" s="17" t="s">
        <v>39</v>
      </c>
      <c r="AF176" s="16"/>
    </row>
    <row r="177" spans="1:256" s="5" customFormat="1" ht="45" customHeight="1" x14ac:dyDescent="0.25">
      <c r="A177" s="14"/>
      <c r="B177" s="14"/>
      <c r="C177" s="15">
        <v>42437</v>
      </c>
      <c r="D177" s="20">
        <v>26</v>
      </c>
      <c r="E177" s="21">
        <v>2016</v>
      </c>
      <c r="F177" s="17" t="s">
        <v>274</v>
      </c>
      <c r="G177" s="17" t="s">
        <v>704</v>
      </c>
      <c r="H177" s="17" t="str">
        <f t="shared" ca="1" si="19"/>
        <v>Concluído</v>
      </c>
      <c r="I177" s="15">
        <v>42437</v>
      </c>
      <c r="J177" s="15">
        <v>44262</v>
      </c>
      <c r="K177" s="17" t="str">
        <f t="shared" si="20"/>
        <v>NA</v>
      </c>
      <c r="L177" s="17" t="s">
        <v>39</v>
      </c>
      <c r="M177" s="17" t="s">
        <v>705</v>
      </c>
      <c r="N177" s="17" t="s">
        <v>853</v>
      </c>
      <c r="O177" s="17" t="s">
        <v>854</v>
      </c>
      <c r="P177" s="17" t="s">
        <v>855</v>
      </c>
      <c r="Q177" s="22" t="s">
        <v>39</v>
      </c>
      <c r="R177" s="22" t="s">
        <v>39</v>
      </c>
      <c r="S177" s="15">
        <v>42466</v>
      </c>
      <c r="T177" s="15" t="s">
        <v>44</v>
      </c>
      <c r="U177" s="22" t="s">
        <v>39</v>
      </c>
      <c r="V177" s="22" t="s">
        <v>39</v>
      </c>
      <c r="W177" s="22" t="s">
        <v>39</v>
      </c>
      <c r="X177" s="22" t="s">
        <v>769</v>
      </c>
      <c r="Y177" s="18" t="s">
        <v>39</v>
      </c>
      <c r="Z177" s="18" t="s">
        <v>39</v>
      </c>
      <c r="AA177" s="22" t="s">
        <v>39</v>
      </c>
      <c r="AB177" s="22" t="s">
        <v>39</v>
      </c>
      <c r="AC177" s="22" t="s">
        <v>39</v>
      </c>
      <c r="AD177" s="22" t="s">
        <v>39</v>
      </c>
      <c r="AE177" s="22" t="s">
        <v>39</v>
      </c>
      <c r="AF177" s="14"/>
    </row>
    <row r="178" spans="1:256" s="131" customFormat="1" ht="129.75" customHeight="1" x14ac:dyDescent="0.25">
      <c r="A178" s="14" t="s">
        <v>856</v>
      </c>
      <c r="B178" s="14"/>
      <c r="C178" s="15">
        <v>42467</v>
      </c>
      <c r="D178" s="20">
        <v>27</v>
      </c>
      <c r="E178" s="21">
        <v>2016</v>
      </c>
      <c r="F178" s="17" t="s">
        <v>36</v>
      </c>
      <c r="G178" s="17" t="s">
        <v>37</v>
      </c>
      <c r="H178" s="17" t="str">
        <f t="shared" ca="1" si="19"/>
        <v>Ativo</v>
      </c>
      <c r="I178" s="15">
        <v>42467</v>
      </c>
      <c r="J178" s="15" t="s">
        <v>38</v>
      </c>
      <c r="K178" s="17" t="str">
        <f t="shared" si="20"/>
        <v>NA</v>
      </c>
      <c r="L178" s="17" t="s">
        <v>39</v>
      </c>
      <c r="M178" s="17" t="s">
        <v>857</v>
      </c>
      <c r="N178" s="17" t="s">
        <v>858</v>
      </c>
      <c r="O178" s="17" t="s">
        <v>859</v>
      </c>
      <c r="P178" s="17" t="s">
        <v>860</v>
      </c>
      <c r="Q178" s="22" t="s">
        <v>39</v>
      </c>
      <c r="R178" s="22" t="s">
        <v>39</v>
      </c>
      <c r="S178" s="15">
        <v>42469</v>
      </c>
      <c r="T178" s="15" t="s">
        <v>44</v>
      </c>
      <c r="U178" s="22" t="s">
        <v>39</v>
      </c>
      <c r="V178" s="38" t="s">
        <v>39</v>
      </c>
      <c r="W178" s="17" t="s">
        <v>39</v>
      </c>
      <c r="X178" s="17" t="s">
        <v>861</v>
      </c>
      <c r="Y178" s="15" t="s">
        <v>39</v>
      </c>
      <c r="Z178" s="15" t="s">
        <v>39</v>
      </c>
      <c r="AA178" s="17" t="s">
        <v>862</v>
      </c>
      <c r="AB178" s="17" t="s">
        <v>39</v>
      </c>
      <c r="AC178" s="17" t="s">
        <v>39</v>
      </c>
      <c r="AD178" s="17" t="s">
        <v>39</v>
      </c>
      <c r="AE178" s="17" t="s">
        <v>39</v>
      </c>
      <c r="AF178" s="14"/>
    </row>
    <row r="179" spans="1:256" s="129" customFormat="1" ht="63.75" customHeight="1" x14ac:dyDescent="0.25">
      <c r="A179" s="19"/>
      <c r="B179" s="19"/>
      <c r="C179" s="15">
        <v>42430</v>
      </c>
      <c r="D179" s="20">
        <v>29</v>
      </c>
      <c r="E179" s="21">
        <v>2016</v>
      </c>
      <c r="F179" s="17" t="s">
        <v>274</v>
      </c>
      <c r="G179" s="17" t="s">
        <v>704</v>
      </c>
      <c r="H179" s="17" t="str">
        <f t="shared" ref="H179:H187" ca="1" si="21">IF(J179="","",IF(J179="cancelado","Cancelado",IF(J179="prazo indeterminado","Ativo",IF(TODAY()-J179&gt;0,"Concluído","Ativo"))))</f>
        <v>Concluído</v>
      </c>
      <c r="I179" s="15">
        <v>42430</v>
      </c>
      <c r="J179" s="15">
        <v>44255</v>
      </c>
      <c r="K179" s="17" t="str">
        <f t="shared" si="20"/>
        <v>NA</v>
      </c>
      <c r="L179" s="17" t="s">
        <v>39</v>
      </c>
      <c r="M179" s="17" t="s">
        <v>705</v>
      </c>
      <c r="N179" s="17" t="s">
        <v>863</v>
      </c>
      <c r="O179" s="17" t="s">
        <v>864</v>
      </c>
      <c r="P179" s="17" t="s">
        <v>865</v>
      </c>
      <c r="Q179" s="22" t="s">
        <v>39</v>
      </c>
      <c r="R179" s="22" t="s">
        <v>39</v>
      </c>
      <c r="S179" s="15">
        <v>42481</v>
      </c>
      <c r="T179" s="15" t="s">
        <v>44</v>
      </c>
      <c r="U179" s="22" t="s">
        <v>39</v>
      </c>
      <c r="V179" s="22" t="s">
        <v>39</v>
      </c>
      <c r="W179" s="22" t="s">
        <v>39</v>
      </c>
      <c r="X179" s="22" t="s">
        <v>769</v>
      </c>
      <c r="Y179" s="18" t="s">
        <v>39</v>
      </c>
      <c r="Z179" s="18" t="s">
        <v>39</v>
      </c>
      <c r="AA179" s="22" t="s">
        <v>39</v>
      </c>
      <c r="AB179" s="22" t="s">
        <v>39</v>
      </c>
      <c r="AC179" s="22" t="s">
        <v>39</v>
      </c>
      <c r="AD179" s="22" t="s">
        <v>39</v>
      </c>
      <c r="AE179" s="22" t="s">
        <v>39</v>
      </c>
      <c r="AF179" s="1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c r="IQ179" s="9"/>
      <c r="IR179" s="9"/>
      <c r="IS179" s="9"/>
      <c r="IT179" s="9"/>
      <c r="IU179" s="9"/>
      <c r="IV179" s="9"/>
    </row>
    <row r="180" spans="1:256" s="129" customFormat="1" ht="42.75" customHeight="1" x14ac:dyDescent="0.25">
      <c r="A180" s="19"/>
      <c r="B180" s="19"/>
      <c r="C180" s="15">
        <v>42458</v>
      </c>
      <c r="D180" s="20">
        <v>30</v>
      </c>
      <c r="E180" s="21">
        <v>2016</v>
      </c>
      <c r="F180" s="17" t="s">
        <v>274</v>
      </c>
      <c r="G180" s="17" t="s">
        <v>704</v>
      </c>
      <c r="H180" s="17" t="str">
        <f t="shared" ca="1" si="21"/>
        <v>Concluído</v>
      </c>
      <c r="I180" s="15">
        <v>42458</v>
      </c>
      <c r="J180" s="15">
        <v>44283</v>
      </c>
      <c r="K180" s="17" t="str">
        <f t="shared" si="20"/>
        <v>NA</v>
      </c>
      <c r="L180" s="17" t="s">
        <v>39</v>
      </c>
      <c r="M180" s="17" t="s">
        <v>705</v>
      </c>
      <c r="N180" s="17" t="s">
        <v>866</v>
      </c>
      <c r="O180" s="17" t="s">
        <v>867</v>
      </c>
      <c r="P180" s="17" t="s">
        <v>868</v>
      </c>
      <c r="Q180" s="22" t="s">
        <v>39</v>
      </c>
      <c r="R180" s="22" t="s">
        <v>39</v>
      </c>
      <c r="S180" s="15">
        <v>42481</v>
      </c>
      <c r="T180" s="15" t="s">
        <v>44</v>
      </c>
      <c r="U180" s="22" t="s">
        <v>39</v>
      </c>
      <c r="V180" s="22" t="s">
        <v>39</v>
      </c>
      <c r="W180" s="22" t="s">
        <v>39</v>
      </c>
      <c r="X180" s="22" t="s">
        <v>769</v>
      </c>
      <c r="Y180" s="18" t="s">
        <v>39</v>
      </c>
      <c r="Z180" s="18" t="s">
        <v>39</v>
      </c>
      <c r="AA180" s="22" t="s">
        <v>39</v>
      </c>
      <c r="AB180" s="22" t="s">
        <v>39</v>
      </c>
      <c r="AC180" s="22" t="s">
        <v>39</v>
      </c>
      <c r="AD180" s="22" t="s">
        <v>39</v>
      </c>
      <c r="AE180" s="22" t="s">
        <v>39</v>
      </c>
      <c r="AF180" s="1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c r="IQ180" s="9"/>
      <c r="IR180" s="9"/>
      <c r="IS180" s="9"/>
      <c r="IT180" s="9"/>
      <c r="IU180" s="9"/>
      <c r="IV180" s="9"/>
    </row>
    <row r="181" spans="1:256" s="4" customFormat="1" ht="44.25" customHeight="1" x14ac:dyDescent="0.25">
      <c r="A181" s="16"/>
      <c r="B181" s="16"/>
      <c r="C181" s="15">
        <v>42464</v>
      </c>
      <c r="D181" s="20">
        <v>31</v>
      </c>
      <c r="E181" s="21">
        <v>2016</v>
      </c>
      <c r="F181" s="17" t="s">
        <v>274</v>
      </c>
      <c r="G181" s="17" t="s">
        <v>704</v>
      </c>
      <c r="H181" s="17" t="str">
        <f t="shared" ca="1" si="21"/>
        <v>Concluído</v>
      </c>
      <c r="I181" s="15">
        <v>42464</v>
      </c>
      <c r="J181" s="15">
        <v>44289</v>
      </c>
      <c r="K181" s="17" t="str">
        <f t="shared" si="20"/>
        <v>NA</v>
      </c>
      <c r="L181" s="17" t="s">
        <v>39</v>
      </c>
      <c r="M181" s="17" t="s">
        <v>705</v>
      </c>
      <c r="N181" s="17" t="s">
        <v>869</v>
      </c>
      <c r="O181" s="17" t="s">
        <v>870</v>
      </c>
      <c r="P181" s="17" t="s">
        <v>871</v>
      </c>
      <c r="Q181" s="22" t="s">
        <v>39</v>
      </c>
      <c r="R181" s="22" t="s">
        <v>39</v>
      </c>
      <c r="S181" s="15">
        <v>42481</v>
      </c>
      <c r="T181" s="15" t="s">
        <v>44</v>
      </c>
      <c r="U181" s="22" t="s">
        <v>39</v>
      </c>
      <c r="V181" s="22" t="s">
        <v>39</v>
      </c>
      <c r="W181" s="22" t="s">
        <v>39</v>
      </c>
      <c r="X181" s="22" t="s">
        <v>769</v>
      </c>
      <c r="Y181" s="18" t="s">
        <v>39</v>
      </c>
      <c r="Z181" s="18" t="s">
        <v>39</v>
      </c>
      <c r="AA181" s="22" t="s">
        <v>39</v>
      </c>
      <c r="AB181" s="22" t="s">
        <v>39</v>
      </c>
      <c r="AC181" s="22" t="s">
        <v>39</v>
      </c>
      <c r="AD181" s="22" t="s">
        <v>39</v>
      </c>
      <c r="AE181" s="22" t="s">
        <v>39</v>
      </c>
      <c r="AF181" s="16"/>
    </row>
    <row r="182" spans="1:256" s="131" customFormat="1" ht="120" customHeight="1" x14ac:dyDescent="0.25">
      <c r="A182" s="14"/>
      <c r="B182" s="14"/>
      <c r="C182" s="15">
        <v>42465</v>
      </c>
      <c r="D182" s="20">
        <v>32</v>
      </c>
      <c r="E182" s="21">
        <v>2016</v>
      </c>
      <c r="F182" s="17" t="s">
        <v>36</v>
      </c>
      <c r="G182" s="17" t="s">
        <v>37</v>
      </c>
      <c r="H182" s="17" t="str">
        <f t="shared" ca="1" si="21"/>
        <v>Concluído</v>
      </c>
      <c r="I182" s="15">
        <v>42465</v>
      </c>
      <c r="J182" s="15">
        <v>44290</v>
      </c>
      <c r="K182" s="17" t="str">
        <f t="shared" si="20"/>
        <v>NA</v>
      </c>
      <c r="L182" s="17" t="s">
        <v>39</v>
      </c>
      <c r="M182" s="17" t="s">
        <v>872</v>
      </c>
      <c r="N182" s="17" t="s">
        <v>873</v>
      </c>
      <c r="O182" s="17" t="s">
        <v>874</v>
      </c>
      <c r="P182" s="17" t="s">
        <v>875</v>
      </c>
      <c r="Q182" s="22" t="s">
        <v>39</v>
      </c>
      <c r="R182" s="22" t="s">
        <v>39</v>
      </c>
      <c r="S182" s="15">
        <v>42480</v>
      </c>
      <c r="T182" s="15" t="s">
        <v>44</v>
      </c>
      <c r="U182" s="22" t="s">
        <v>39</v>
      </c>
      <c r="V182" s="38" t="s">
        <v>39</v>
      </c>
      <c r="W182" s="17" t="s">
        <v>39</v>
      </c>
      <c r="X182" s="17" t="s">
        <v>876</v>
      </c>
      <c r="Y182" s="15">
        <v>42412</v>
      </c>
      <c r="Z182" s="15">
        <v>42474</v>
      </c>
      <c r="AA182" s="17" t="s">
        <v>877</v>
      </c>
      <c r="AB182" s="17" t="s">
        <v>39</v>
      </c>
      <c r="AC182" s="17" t="s">
        <v>39</v>
      </c>
      <c r="AD182" s="17" t="s">
        <v>39</v>
      </c>
      <c r="AE182" s="17" t="s">
        <v>39</v>
      </c>
      <c r="AF182" s="14"/>
    </row>
    <row r="183" spans="1:256" s="130" customFormat="1" ht="260.25" customHeight="1" x14ac:dyDescent="0.25">
      <c r="A183" s="16"/>
      <c r="B183" s="16"/>
      <c r="C183" s="31">
        <v>42489</v>
      </c>
      <c r="D183" s="32">
        <v>33</v>
      </c>
      <c r="E183" s="26">
        <v>2016</v>
      </c>
      <c r="F183" s="26" t="s">
        <v>36</v>
      </c>
      <c r="G183" s="26" t="s">
        <v>327</v>
      </c>
      <c r="H183" s="17" t="str">
        <f t="shared" ca="1" si="21"/>
        <v>Ativo</v>
      </c>
      <c r="I183" s="31">
        <v>42489</v>
      </c>
      <c r="J183" s="15" t="s">
        <v>38</v>
      </c>
      <c r="K183" s="26" t="str">
        <f t="shared" si="20"/>
        <v>NA</v>
      </c>
      <c r="L183" s="26" t="s">
        <v>39</v>
      </c>
      <c r="M183" s="17" t="s">
        <v>484</v>
      </c>
      <c r="N183" s="26" t="s">
        <v>878</v>
      </c>
      <c r="O183" s="26" t="s">
        <v>879</v>
      </c>
      <c r="P183" s="26" t="s">
        <v>880</v>
      </c>
      <c r="Q183" s="26" t="s">
        <v>39</v>
      </c>
      <c r="R183" s="26" t="s">
        <v>39</v>
      </c>
      <c r="S183" s="15">
        <v>42493</v>
      </c>
      <c r="T183" s="14" t="s">
        <v>44</v>
      </c>
      <c r="U183" s="26" t="s">
        <v>39</v>
      </c>
      <c r="V183" s="26" t="s">
        <v>39</v>
      </c>
      <c r="W183" s="26" t="s">
        <v>39</v>
      </c>
      <c r="X183" s="26" t="s">
        <v>881</v>
      </c>
      <c r="Y183" s="14" t="s">
        <v>39</v>
      </c>
      <c r="Z183" s="14" t="s">
        <v>39</v>
      </c>
      <c r="AA183" s="26" t="s">
        <v>101</v>
      </c>
      <c r="AB183" s="26" t="s">
        <v>39</v>
      </c>
      <c r="AC183" s="26" t="s">
        <v>39</v>
      </c>
      <c r="AD183" s="26" t="s">
        <v>39</v>
      </c>
      <c r="AE183" s="26" t="s">
        <v>39</v>
      </c>
      <c r="AF183" s="16"/>
    </row>
    <row r="184" spans="1:256" s="129" customFormat="1" ht="234.75" customHeight="1" x14ac:dyDescent="0.25">
      <c r="A184" s="19"/>
      <c r="B184" s="19"/>
      <c r="C184" s="15">
        <v>42492</v>
      </c>
      <c r="D184" s="20">
        <v>34</v>
      </c>
      <c r="E184" s="21">
        <v>2016</v>
      </c>
      <c r="F184" s="17" t="s">
        <v>36</v>
      </c>
      <c r="G184" s="17" t="s">
        <v>327</v>
      </c>
      <c r="H184" s="17" t="str">
        <f t="shared" ca="1" si="21"/>
        <v>Ativo</v>
      </c>
      <c r="I184" s="15">
        <v>42492</v>
      </c>
      <c r="J184" s="15" t="s">
        <v>38</v>
      </c>
      <c r="K184" s="17" t="str">
        <f t="shared" si="20"/>
        <v>NA</v>
      </c>
      <c r="L184" s="17" t="s">
        <v>39</v>
      </c>
      <c r="M184" s="17" t="s">
        <v>484</v>
      </c>
      <c r="N184" s="17" t="s">
        <v>882</v>
      </c>
      <c r="O184" s="17" t="s">
        <v>883</v>
      </c>
      <c r="P184" s="17" t="s">
        <v>884</v>
      </c>
      <c r="Q184" s="22" t="s">
        <v>39</v>
      </c>
      <c r="R184" s="22" t="s">
        <v>39</v>
      </c>
      <c r="S184" s="15">
        <v>42493</v>
      </c>
      <c r="T184" s="15" t="s">
        <v>44</v>
      </c>
      <c r="U184" s="22" t="s">
        <v>39</v>
      </c>
      <c r="V184" s="38" t="s">
        <v>39</v>
      </c>
      <c r="W184" s="17" t="s">
        <v>39</v>
      </c>
      <c r="X184" s="17" t="s">
        <v>667</v>
      </c>
      <c r="Y184" s="15" t="s">
        <v>39</v>
      </c>
      <c r="Z184" s="15" t="s">
        <v>39</v>
      </c>
      <c r="AA184" s="17" t="s">
        <v>260</v>
      </c>
      <c r="AB184" s="17" t="s">
        <v>39</v>
      </c>
      <c r="AC184" s="17" t="s">
        <v>39</v>
      </c>
      <c r="AD184" s="17" t="s">
        <v>39</v>
      </c>
      <c r="AE184" s="17" t="s">
        <v>39</v>
      </c>
      <c r="AF184" s="19"/>
      <c r="AG184" s="130"/>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c r="IQ184" s="9"/>
      <c r="IR184" s="9"/>
      <c r="IS184" s="9"/>
      <c r="IT184" s="9"/>
      <c r="IU184" s="9"/>
      <c r="IV184" s="9"/>
    </row>
    <row r="185" spans="1:256" s="129" customFormat="1" ht="52.5" customHeight="1" x14ac:dyDescent="0.25">
      <c r="A185" s="19"/>
      <c r="B185" s="19"/>
      <c r="C185" s="15">
        <v>42458</v>
      </c>
      <c r="D185" s="20">
        <v>35</v>
      </c>
      <c r="E185" s="21">
        <v>2016</v>
      </c>
      <c r="F185" s="17" t="s">
        <v>274</v>
      </c>
      <c r="G185" s="17" t="s">
        <v>704</v>
      </c>
      <c r="H185" s="17" t="str">
        <f t="shared" ca="1" si="21"/>
        <v>Concluído</v>
      </c>
      <c r="I185" s="15">
        <v>42458</v>
      </c>
      <c r="J185" s="15">
        <v>44283</v>
      </c>
      <c r="K185" s="17" t="str">
        <f t="shared" si="20"/>
        <v>NA</v>
      </c>
      <c r="L185" s="17" t="s">
        <v>39</v>
      </c>
      <c r="M185" s="17" t="s">
        <v>705</v>
      </c>
      <c r="N185" s="17" t="s">
        <v>885</v>
      </c>
      <c r="O185" s="17" t="s">
        <v>886</v>
      </c>
      <c r="P185" s="17" t="s">
        <v>887</v>
      </c>
      <c r="Q185" s="22" t="s">
        <v>39</v>
      </c>
      <c r="R185" s="22" t="s">
        <v>39</v>
      </c>
      <c r="S185" s="15">
        <v>42495</v>
      </c>
      <c r="T185" s="15" t="s">
        <v>44</v>
      </c>
      <c r="U185" s="22" t="s">
        <v>39</v>
      </c>
      <c r="V185" s="38" t="s">
        <v>39</v>
      </c>
      <c r="W185" s="17" t="s">
        <v>39</v>
      </c>
      <c r="X185" s="17" t="s">
        <v>888</v>
      </c>
      <c r="Y185" s="15" t="s">
        <v>39</v>
      </c>
      <c r="Z185" s="15" t="s">
        <v>39</v>
      </c>
      <c r="AA185" s="17" t="s">
        <v>39</v>
      </c>
      <c r="AB185" s="17" t="s">
        <v>39</v>
      </c>
      <c r="AC185" s="17" t="s">
        <v>39</v>
      </c>
      <c r="AD185" s="17" t="s">
        <v>39</v>
      </c>
      <c r="AE185" s="17" t="s">
        <v>39</v>
      </c>
      <c r="AF185" s="19"/>
      <c r="AG185" s="130"/>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c r="IQ185" s="9"/>
      <c r="IR185" s="9"/>
      <c r="IS185" s="9"/>
      <c r="IT185" s="9"/>
      <c r="IU185" s="9"/>
      <c r="IV185" s="9"/>
    </row>
    <row r="186" spans="1:256" s="5" customFormat="1" ht="225.75" customHeight="1" x14ac:dyDescent="0.25">
      <c r="A186" s="14"/>
      <c r="B186" s="14"/>
      <c r="C186" s="15">
        <v>42495</v>
      </c>
      <c r="D186" s="20">
        <v>36</v>
      </c>
      <c r="E186" s="21">
        <v>2016</v>
      </c>
      <c r="F186" s="17" t="s">
        <v>36</v>
      </c>
      <c r="G186" s="17" t="s">
        <v>327</v>
      </c>
      <c r="H186" s="17" t="str">
        <f t="shared" ca="1" si="21"/>
        <v>Ativo</v>
      </c>
      <c r="I186" s="15">
        <v>42495</v>
      </c>
      <c r="J186" s="15" t="s">
        <v>38</v>
      </c>
      <c r="K186" s="17" t="str">
        <f t="shared" si="20"/>
        <v>NA</v>
      </c>
      <c r="L186" s="17" t="s">
        <v>39</v>
      </c>
      <c r="M186" s="17" t="s">
        <v>484</v>
      </c>
      <c r="N186" s="17" t="s">
        <v>889</v>
      </c>
      <c r="O186" s="17" t="s">
        <v>890</v>
      </c>
      <c r="P186" s="17" t="s">
        <v>891</v>
      </c>
      <c r="Q186" s="22" t="s">
        <v>39</v>
      </c>
      <c r="R186" s="22" t="s">
        <v>39</v>
      </c>
      <c r="S186" s="15">
        <v>42497</v>
      </c>
      <c r="T186" s="15" t="s">
        <v>44</v>
      </c>
      <c r="U186" s="22" t="s">
        <v>39</v>
      </c>
      <c r="V186" s="38" t="s">
        <v>39</v>
      </c>
      <c r="W186" s="17" t="s">
        <v>39</v>
      </c>
      <c r="X186" s="17" t="s">
        <v>630</v>
      </c>
      <c r="Y186" s="15" t="s">
        <v>39</v>
      </c>
      <c r="Z186" s="15" t="s">
        <v>39</v>
      </c>
      <c r="AA186" s="17" t="s">
        <v>101</v>
      </c>
      <c r="AB186" s="17" t="s">
        <v>39</v>
      </c>
      <c r="AC186" s="17" t="s">
        <v>39</v>
      </c>
      <c r="AD186" s="17" t="s">
        <v>39</v>
      </c>
      <c r="AE186" s="17" t="s">
        <v>39</v>
      </c>
      <c r="AF186" s="14"/>
    </row>
    <row r="187" spans="1:256" s="131" customFormat="1" ht="74.25" customHeight="1" x14ac:dyDescent="0.25">
      <c r="A187" s="14"/>
      <c r="B187" s="14"/>
      <c r="C187" s="15">
        <v>42499</v>
      </c>
      <c r="D187" s="20">
        <v>37</v>
      </c>
      <c r="E187" s="21">
        <v>2016</v>
      </c>
      <c r="F187" s="26" t="s">
        <v>36</v>
      </c>
      <c r="G187" s="17" t="s">
        <v>37</v>
      </c>
      <c r="H187" s="17" t="str">
        <f t="shared" ca="1" si="21"/>
        <v>Ativo</v>
      </c>
      <c r="I187" s="15">
        <v>42499</v>
      </c>
      <c r="J187" s="15" t="s">
        <v>67</v>
      </c>
      <c r="K187" s="17" t="str">
        <f t="shared" si="20"/>
        <v>NA</v>
      </c>
      <c r="L187" s="17" t="s">
        <v>39</v>
      </c>
      <c r="M187" s="17" t="s">
        <v>892</v>
      </c>
      <c r="N187" s="17" t="s">
        <v>893</v>
      </c>
      <c r="O187" s="17" t="s">
        <v>894</v>
      </c>
      <c r="P187" s="17" t="s">
        <v>895</v>
      </c>
      <c r="Q187" s="22" t="s">
        <v>39</v>
      </c>
      <c r="R187" s="22" t="s">
        <v>39</v>
      </c>
      <c r="S187" s="15">
        <v>42501</v>
      </c>
      <c r="T187" s="15" t="s">
        <v>44</v>
      </c>
      <c r="U187" s="22" t="s">
        <v>39</v>
      </c>
      <c r="V187" s="38" t="s">
        <v>39</v>
      </c>
      <c r="W187" s="17" t="s">
        <v>39</v>
      </c>
      <c r="X187" s="17" t="s">
        <v>138</v>
      </c>
      <c r="Y187" s="15">
        <v>42499</v>
      </c>
      <c r="Z187" s="15">
        <v>42499</v>
      </c>
      <c r="AA187" s="17" t="s">
        <v>896</v>
      </c>
      <c r="AB187" s="17" t="s">
        <v>39</v>
      </c>
      <c r="AC187" s="17" t="s">
        <v>39</v>
      </c>
      <c r="AD187" s="17" t="s">
        <v>39</v>
      </c>
      <c r="AE187" s="17" t="s">
        <v>39</v>
      </c>
      <c r="AF187" s="14"/>
    </row>
    <row r="188" spans="1:256" s="5" customFormat="1" ht="140.25" customHeight="1" x14ac:dyDescent="0.25">
      <c r="A188" s="14" t="s">
        <v>897</v>
      </c>
      <c r="B188" s="14"/>
      <c r="C188" s="15">
        <v>42452</v>
      </c>
      <c r="D188" s="20">
        <v>38</v>
      </c>
      <c r="E188" s="21">
        <v>2016</v>
      </c>
      <c r="F188" s="17" t="s">
        <v>36</v>
      </c>
      <c r="G188" s="17" t="s">
        <v>37</v>
      </c>
      <c r="H188" s="17" t="s">
        <v>898</v>
      </c>
      <c r="I188" s="15">
        <v>42452</v>
      </c>
      <c r="J188" s="15" t="s">
        <v>899</v>
      </c>
      <c r="K188" s="17" t="str">
        <f t="shared" si="20"/>
        <v>NA</v>
      </c>
      <c r="L188" s="17" t="s">
        <v>39</v>
      </c>
      <c r="M188" s="17" t="s">
        <v>900</v>
      </c>
      <c r="N188" s="17" t="s">
        <v>901</v>
      </c>
      <c r="O188" s="17" t="s">
        <v>902</v>
      </c>
      <c r="P188" s="17" t="s">
        <v>903</v>
      </c>
      <c r="Q188" s="22" t="s">
        <v>39</v>
      </c>
      <c r="R188" s="22" t="s">
        <v>39</v>
      </c>
      <c r="S188" s="15">
        <v>42504</v>
      </c>
      <c r="T188" s="15" t="s">
        <v>44</v>
      </c>
      <c r="U188" s="22" t="s">
        <v>39</v>
      </c>
      <c r="V188" s="38" t="s">
        <v>39</v>
      </c>
      <c r="W188" s="17" t="s">
        <v>39</v>
      </c>
      <c r="X188" s="17" t="s">
        <v>904</v>
      </c>
      <c r="Y188" s="15" t="s">
        <v>39</v>
      </c>
      <c r="Z188" s="15" t="s">
        <v>39</v>
      </c>
      <c r="AA188" s="17" t="s">
        <v>905</v>
      </c>
      <c r="AB188" s="17" t="s">
        <v>39</v>
      </c>
      <c r="AC188" s="17" t="s">
        <v>39</v>
      </c>
      <c r="AD188" s="17" t="s">
        <v>39</v>
      </c>
      <c r="AE188" s="17" t="s">
        <v>39</v>
      </c>
      <c r="AF188" s="14"/>
    </row>
    <row r="189" spans="1:256" s="131" customFormat="1" ht="228" customHeight="1" x14ac:dyDescent="0.25">
      <c r="A189" s="14"/>
      <c r="B189" s="14"/>
      <c r="C189" s="15">
        <v>42499</v>
      </c>
      <c r="D189" s="20">
        <v>39</v>
      </c>
      <c r="E189" s="21">
        <v>2016</v>
      </c>
      <c r="F189" s="17" t="s">
        <v>36</v>
      </c>
      <c r="G189" s="17" t="s">
        <v>37</v>
      </c>
      <c r="H189" s="17" t="str">
        <f t="shared" ref="H189:H197" ca="1" si="22">IF(J189="","",IF(J189="cancelado","Cancelado",IF(J189="prazo indeterminado","Ativo",IF(TODAY()-J189&gt;0,"Concluído","Ativo"))))</f>
        <v>Ativo</v>
      </c>
      <c r="I189" s="15">
        <v>42499</v>
      </c>
      <c r="J189" s="15" t="s">
        <v>38</v>
      </c>
      <c r="K189" s="17" t="str">
        <f t="shared" si="20"/>
        <v>NA</v>
      </c>
      <c r="L189" s="17" t="s">
        <v>39</v>
      </c>
      <c r="M189" s="17" t="s">
        <v>906</v>
      </c>
      <c r="N189" s="17" t="s">
        <v>907</v>
      </c>
      <c r="O189" s="17" t="s">
        <v>142</v>
      </c>
      <c r="P189" s="17" t="s">
        <v>908</v>
      </c>
      <c r="Q189" s="22" t="s">
        <v>39</v>
      </c>
      <c r="R189" s="22" t="s">
        <v>39</v>
      </c>
      <c r="S189" s="15">
        <v>42511</v>
      </c>
      <c r="T189" s="15" t="s">
        <v>44</v>
      </c>
      <c r="U189" s="22" t="s">
        <v>39</v>
      </c>
      <c r="V189" s="38" t="s">
        <v>39</v>
      </c>
      <c r="W189" s="17" t="s">
        <v>39</v>
      </c>
      <c r="X189" s="17" t="s">
        <v>279</v>
      </c>
      <c r="Y189" s="15" t="s">
        <v>39</v>
      </c>
      <c r="Z189" s="15" t="s">
        <v>39</v>
      </c>
      <c r="AA189" s="17" t="s">
        <v>444</v>
      </c>
      <c r="AB189" s="17" t="s">
        <v>39</v>
      </c>
      <c r="AC189" s="17" t="s">
        <v>39</v>
      </c>
      <c r="AD189" s="17" t="s">
        <v>39</v>
      </c>
      <c r="AE189" s="17" t="s">
        <v>39</v>
      </c>
      <c r="AF189" s="14"/>
    </row>
    <row r="190" spans="1:256" s="131" customFormat="1" ht="45.75" customHeight="1" x14ac:dyDescent="0.25">
      <c r="A190" s="14"/>
      <c r="B190" s="14"/>
      <c r="C190" s="31">
        <v>42493</v>
      </c>
      <c r="D190" s="32">
        <v>41</v>
      </c>
      <c r="E190" s="26">
        <v>2016</v>
      </c>
      <c r="F190" s="26" t="s">
        <v>274</v>
      </c>
      <c r="G190" s="26" t="s">
        <v>704</v>
      </c>
      <c r="H190" s="17" t="str">
        <f t="shared" ca="1" si="22"/>
        <v>Concluído</v>
      </c>
      <c r="I190" s="31">
        <v>42493</v>
      </c>
      <c r="J190" s="31">
        <v>44318</v>
      </c>
      <c r="K190" s="26" t="str">
        <f t="shared" si="20"/>
        <v>NA</v>
      </c>
      <c r="L190" s="26" t="s">
        <v>39</v>
      </c>
      <c r="M190" s="17" t="s">
        <v>705</v>
      </c>
      <c r="N190" s="26" t="s">
        <v>909</v>
      </c>
      <c r="O190" s="26" t="s">
        <v>910</v>
      </c>
      <c r="P190" s="26" t="s">
        <v>911</v>
      </c>
      <c r="Q190" s="26" t="s">
        <v>39</v>
      </c>
      <c r="R190" s="26" t="s">
        <v>39</v>
      </c>
      <c r="S190" s="15">
        <v>42525</v>
      </c>
      <c r="T190" s="14" t="s">
        <v>44</v>
      </c>
      <c r="U190" s="26" t="s">
        <v>39</v>
      </c>
      <c r="V190" s="26" t="s">
        <v>39</v>
      </c>
      <c r="W190" s="26" t="s">
        <v>39</v>
      </c>
      <c r="X190" s="26" t="s">
        <v>912</v>
      </c>
      <c r="Y190" s="14" t="s">
        <v>39</v>
      </c>
      <c r="Z190" s="14" t="s">
        <v>39</v>
      </c>
      <c r="AA190" s="26" t="s">
        <v>39</v>
      </c>
      <c r="AB190" s="26" t="s">
        <v>39</v>
      </c>
      <c r="AC190" s="26" t="s">
        <v>39</v>
      </c>
      <c r="AD190" s="26" t="s">
        <v>39</v>
      </c>
      <c r="AE190" s="26" t="s">
        <v>39</v>
      </c>
      <c r="AF190" s="14"/>
    </row>
    <row r="191" spans="1:256" s="129" customFormat="1" ht="66.75" customHeight="1" x14ac:dyDescent="0.25">
      <c r="A191" s="19"/>
      <c r="B191" s="19"/>
      <c r="C191" s="31">
        <v>42493</v>
      </c>
      <c r="D191" s="32">
        <v>42</v>
      </c>
      <c r="E191" s="26">
        <v>2016</v>
      </c>
      <c r="F191" s="26" t="s">
        <v>274</v>
      </c>
      <c r="G191" s="26" t="s">
        <v>704</v>
      </c>
      <c r="H191" s="17" t="str">
        <f t="shared" ca="1" si="22"/>
        <v>Concluído</v>
      </c>
      <c r="I191" s="31">
        <v>42493</v>
      </c>
      <c r="J191" s="31">
        <v>44318</v>
      </c>
      <c r="K191" s="26" t="str">
        <f t="shared" si="20"/>
        <v>NA</v>
      </c>
      <c r="L191" s="26" t="s">
        <v>39</v>
      </c>
      <c r="M191" s="17" t="s">
        <v>705</v>
      </c>
      <c r="N191" s="26" t="s">
        <v>913</v>
      </c>
      <c r="O191" s="26" t="s">
        <v>914</v>
      </c>
      <c r="P191" s="26" t="s">
        <v>915</v>
      </c>
      <c r="Q191" s="26" t="s">
        <v>39</v>
      </c>
      <c r="R191" s="26" t="s">
        <v>39</v>
      </c>
      <c r="S191" s="15">
        <v>42525</v>
      </c>
      <c r="T191" s="14" t="s">
        <v>44</v>
      </c>
      <c r="U191" s="26" t="s">
        <v>39</v>
      </c>
      <c r="V191" s="26" t="s">
        <v>39</v>
      </c>
      <c r="W191" s="26" t="s">
        <v>39</v>
      </c>
      <c r="X191" s="26" t="s">
        <v>912</v>
      </c>
      <c r="Y191" s="14" t="s">
        <v>39</v>
      </c>
      <c r="Z191" s="14" t="s">
        <v>39</v>
      </c>
      <c r="AA191" s="26" t="s">
        <v>39</v>
      </c>
      <c r="AB191" s="26" t="s">
        <v>39</v>
      </c>
      <c r="AC191" s="26" t="s">
        <v>39</v>
      </c>
      <c r="AD191" s="26" t="s">
        <v>39</v>
      </c>
      <c r="AE191" s="26" t="s">
        <v>39</v>
      </c>
      <c r="AF191" s="1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c r="IQ191" s="9"/>
      <c r="IR191" s="9"/>
      <c r="IS191" s="9"/>
      <c r="IT191" s="9"/>
      <c r="IU191" s="9"/>
      <c r="IV191" s="9"/>
    </row>
    <row r="192" spans="1:256" s="129" customFormat="1" ht="48.75" customHeight="1" x14ac:dyDescent="0.25">
      <c r="A192" s="19"/>
      <c r="B192" s="19"/>
      <c r="C192" s="31">
        <v>42506</v>
      </c>
      <c r="D192" s="32">
        <v>43</v>
      </c>
      <c r="E192" s="26">
        <v>2016</v>
      </c>
      <c r="F192" s="26" t="s">
        <v>274</v>
      </c>
      <c r="G192" s="26" t="s">
        <v>704</v>
      </c>
      <c r="H192" s="17" t="str">
        <f t="shared" ca="1" si="22"/>
        <v>Concluído</v>
      </c>
      <c r="I192" s="31">
        <v>42506</v>
      </c>
      <c r="J192" s="31">
        <v>44331</v>
      </c>
      <c r="K192" s="26" t="str">
        <f t="shared" si="20"/>
        <v>NA</v>
      </c>
      <c r="L192" s="26" t="s">
        <v>39</v>
      </c>
      <c r="M192" s="17" t="s">
        <v>705</v>
      </c>
      <c r="N192" s="26" t="s">
        <v>916</v>
      </c>
      <c r="O192" s="26" t="s">
        <v>917</v>
      </c>
      <c r="P192" s="26" t="s">
        <v>918</v>
      </c>
      <c r="Q192" s="26" t="s">
        <v>39</v>
      </c>
      <c r="R192" s="26" t="s">
        <v>39</v>
      </c>
      <c r="S192" s="15">
        <v>42525</v>
      </c>
      <c r="T192" s="14" t="s">
        <v>44</v>
      </c>
      <c r="U192" s="26" t="s">
        <v>39</v>
      </c>
      <c r="V192" s="26" t="s">
        <v>39</v>
      </c>
      <c r="W192" s="26" t="s">
        <v>39</v>
      </c>
      <c r="X192" s="26" t="s">
        <v>912</v>
      </c>
      <c r="Y192" s="14" t="s">
        <v>39</v>
      </c>
      <c r="Z192" s="14" t="s">
        <v>39</v>
      </c>
      <c r="AA192" s="26" t="s">
        <v>39</v>
      </c>
      <c r="AB192" s="26" t="s">
        <v>39</v>
      </c>
      <c r="AC192" s="26" t="s">
        <v>39</v>
      </c>
      <c r="AD192" s="26" t="s">
        <v>39</v>
      </c>
      <c r="AE192" s="26" t="s">
        <v>39</v>
      </c>
      <c r="AF192" s="1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c r="IQ192" s="9"/>
      <c r="IR192" s="9"/>
      <c r="IS192" s="9"/>
      <c r="IT192" s="9"/>
      <c r="IU192" s="9"/>
      <c r="IV192" s="9"/>
    </row>
    <row r="193" spans="1:256" s="4" customFormat="1" ht="118.5" customHeight="1" x14ac:dyDescent="0.25">
      <c r="A193" s="16"/>
      <c r="B193" s="16"/>
      <c r="C193" s="15">
        <v>42534</v>
      </c>
      <c r="D193" s="20">
        <v>44</v>
      </c>
      <c r="E193" s="21">
        <v>2016</v>
      </c>
      <c r="F193" s="26" t="s">
        <v>36</v>
      </c>
      <c r="G193" s="17" t="s">
        <v>37</v>
      </c>
      <c r="H193" s="17" t="str">
        <f t="shared" ca="1" si="22"/>
        <v>Ativo</v>
      </c>
      <c r="I193" s="15">
        <v>42534</v>
      </c>
      <c r="J193" s="15" t="s">
        <v>67</v>
      </c>
      <c r="K193" s="17" t="str">
        <f t="shared" si="20"/>
        <v>NA</v>
      </c>
      <c r="L193" s="17" t="s">
        <v>39</v>
      </c>
      <c r="M193" s="17" t="s">
        <v>919</v>
      </c>
      <c r="N193" s="17" t="s">
        <v>920</v>
      </c>
      <c r="O193" s="17" t="s">
        <v>152</v>
      </c>
      <c r="P193" s="17" t="s">
        <v>921</v>
      </c>
      <c r="Q193" s="22" t="s">
        <v>39</v>
      </c>
      <c r="R193" s="22" t="s">
        <v>39</v>
      </c>
      <c r="S193" s="15">
        <v>42538</v>
      </c>
      <c r="T193" s="15" t="s">
        <v>44</v>
      </c>
      <c r="U193" s="22" t="s">
        <v>39</v>
      </c>
      <c r="V193" s="38" t="s">
        <v>39</v>
      </c>
      <c r="W193" s="17" t="s">
        <v>39</v>
      </c>
      <c r="X193" s="17" t="s">
        <v>552</v>
      </c>
      <c r="Y193" s="15">
        <v>42534</v>
      </c>
      <c r="Z193" s="15">
        <v>42536</v>
      </c>
      <c r="AA193" s="17" t="s">
        <v>444</v>
      </c>
      <c r="AB193" s="17" t="s">
        <v>39</v>
      </c>
      <c r="AC193" s="17" t="s">
        <v>39</v>
      </c>
      <c r="AD193" s="17" t="s">
        <v>39</v>
      </c>
      <c r="AE193" s="17" t="s">
        <v>39</v>
      </c>
      <c r="AF193" s="16"/>
      <c r="AG193" s="130"/>
    </row>
    <row r="194" spans="1:256" s="131" customFormat="1" ht="163.5" customHeight="1" x14ac:dyDescent="0.25">
      <c r="A194" s="14"/>
      <c r="B194" s="14"/>
      <c r="C194" s="15">
        <v>42523</v>
      </c>
      <c r="D194" s="20">
        <v>45</v>
      </c>
      <c r="E194" s="21">
        <v>2016</v>
      </c>
      <c r="F194" s="17" t="s">
        <v>36</v>
      </c>
      <c r="G194" s="17" t="s">
        <v>37</v>
      </c>
      <c r="H194" s="17" t="str">
        <f t="shared" ca="1" si="22"/>
        <v>Ativo</v>
      </c>
      <c r="I194" s="15">
        <v>42523</v>
      </c>
      <c r="J194" s="15" t="s">
        <v>67</v>
      </c>
      <c r="K194" s="17" t="str">
        <f t="shared" si="20"/>
        <v>NA</v>
      </c>
      <c r="L194" s="17" t="s">
        <v>39</v>
      </c>
      <c r="M194" s="17" t="s">
        <v>922</v>
      </c>
      <c r="N194" s="17" t="s">
        <v>923</v>
      </c>
      <c r="O194" s="17" t="s">
        <v>924</v>
      </c>
      <c r="P194" s="17" t="s">
        <v>925</v>
      </c>
      <c r="Q194" s="22" t="s">
        <v>39</v>
      </c>
      <c r="R194" s="22" t="s">
        <v>39</v>
      </c>
      <c r="S194" s="15">
        <v>42530</v>
      </c>
      <c r="T194" s="15" t="s">
        <v>44</v>
      </c>
      <c r="U194" s="22" t="s">
        <v>39</v>
      </c>
      <c r="V194" s="38" t="s">
        <v>39</v>
      </c>
      <c r="W194" s="17" t="s">
        <v>39</v>
      </c>
      <c r="X194" s="17" t="s">
        <v>271</v>
      </c>
      <c r="Y194" s="15">
        <v>42523</v>
      </c>
      <c r="Z194" s="15">
        <v>42529</v>
      </c>
      <c r="AA194" s="17" t="s">
        <v>926</v>
      </c>
      <c r="AB194" s="17" t="s">
        <v>39</v>
      </c>
      <c r="AC194" s="17" t="s">
        <v>39</v>
      </c>
      <c r="AD194" s="17" t="s">
        <v>39</v>
      </c>
      <c r="AE194" s="17" t="s">
        <v>39</v>
      </c>
      <c r="AF194" s="14"/>
    </row>
    <row r="195" spans="1:256" s="129" customFormat="1" ht="110.25" customHeight="1" x14ac:dyDescent="0.25">
      <c r="A195" s="19"/>
      <c r="B195" s="19"/>
      <c r="C195" s="31">
        <v>42523</v>
      </c>
      <c r="D195" s="32">
        <v>46</v>
      </c>
      <c r="E195" s="26">
        <v>2016</v>
      </c>
      <c r="F195" s="17" t="s">
        <v>36</v>
      </c>
      <c r="G195" s="17" t="s">
        <v>37</v>
      </c>
      <c r="H195" s="17" t="str">
        <f t="shared" ca="1" si="22"/>
        <v>Concluído</v>
      </c>
      <c r="I195" s="15">
        <v>42523</v>
      </c>
      <c r="J195" s="15">
        <v>44713</v>
      </c>
      <c r="K195" s="17" t="str">
        <f t="shared" si="20"/>
        <v>NA</v>
      </c>
      <c r="L195" s="17" t="s">
        <v>39</v>
      </c>
      <c r="M195" s="17" t="s">
        <v>927</v>
      </c>
      <c r="N195" s="17" t="s">
        <v>928</v>
      </c>
      <c r="O195" s="17" t="s">
        <v>929</v>
      </c>
      <c r="P195" s="17" t="s">
        <v>930</v>
      </c>
      <c r="Q195" s="22" t="s">
        <v>39</v>
      </c>
      <c r="R195" s="22" t="s">
        <v>39</v>
      </c>
      <c r="S195" s="15">
        <v>42535</v>
      </c>
      <c r="T195" s="15" t="s">
        <v>65</v>
      </c>
      <c r="U195" s="22" t="s">
        <v>39</v>
      </c>
      <c r="V195" s="38" t="s">
        <v>39</v>
      </c>
      <c r="W195" s="17" t="s">
        <v>39</v>
      </c>
      <c r="X195" s="17" t="s">
        <v>279</v>
      </c>
      <c r="Y195" s="15">
        <v>42521</v>
      </c>
      <c r="Z195" s="15" t="str">
        <f ca="1">IF(Y195="","",IF(TODAY()-Y195&gt;30,"Atrasado","Dentro do Prazo de 30 dias"))</f>
        <v>Atrasado</v>
      </c>
      <c r="AA195" s="17" t="s">
        <v>931</v>
      </c>
      <c r="AB195" s="17" t="s">
        <v>39</v>
      </c>
      <c r="AC195" s="17" t="s">
        <v>39</v>
      </c>
      <c r="AD195" s="17" t="s">
        <v>39</v>
      </c>
      <c r="AE195" s="17" t="s">
        <v>39</v>
      </c>
      <c r="AF195" s="1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c r="IQ195" s="9"/>
      <c r="IR195" s="9"/>
      <c r="IS195" s="9"/>
      <c r="IT195" s="9"/>
      <c r="IU195" s="9"/>
      <c r="IV195" s="9"/>
    </row>
    <row r="196" spans="1:256" s="4" customFormat="1" ht="268.5" customHeight="1" x14ac:dyDescent="0.25">
      <c r="A196" s="16"/>
      <c r="B196" s="16"/>
      <c r="C196" s="15">
        <v>42523</v>
      </c>
      <c r="D196" s="20">
        <v>47</v>
      </c>
      <c r="E196" s="21">
        <v>2016</v>
      </c>
      <c r="F196" s="17" t="s">
        <v>36</v>
      </c>
      <c r="G196" s="17" t="s">
        <v>327</v>
      </c>
      <c r="H196" s="17" t="str">
        <f t="shared" ca="1" si="22"/>
        <v>Ativo</v>
      </c>
      <c r="I196" s="15">
        <v>42523</v>
      </c>
      <c r="J196" s="15" t="s">
        <v>38</v>
      </c>
      <c r="K196" s="17" t="str">
        <f t="shared" si="20"/>
        <v>NA</v>
      </c>
      <c r="L196" s="17" t="s">
        <v>39</v>
      </c>
      <c r="M196" s="17" t="s">
        <v>328</v>
      </c>
      <c r="N196" s="17" t="s">
        <v>932</v>
      </c>
      <c r="O196" s="17" t="s">
        <v>933</v>
      </c>
      <c r="P196" s="17" t="s">
        <v>934</v>
      </c>
      <c r="Q196" s="22" t="s">
        <v>39</v>
      </c>
      <c r="R196" s="22" t="s">
        <v>39</v>
      </c>
      <c r="S196" s="15">
        <v>42525</v>
      </c>
      <c r="T196" s="15" t="s">
        <v>44</v>
      </c>
      <c r="U196" s="22" t="s">
        <v>39</v>
      </c>
      <c r="V196" s="38" t="s">
        <v>39</v>
      </c>
      <c r="W196" s="17" t="s">
        <v>39</v>
      </c>
      <c r="X196" s="17" t="s">
        <v>297</v>
      </c>
      <c r="Y196" s="15" t="s">
        <v>39</v>
      </c>
      <c r="Z196" s="15" t="s">
        <v>39</v>
      </c>
      <c r="AA196" s="17" t="s">
        <v>431</v>
      </c>
      <c r="AB196" s="17" t="s">
        <v>39</v>
      </c>
      <c r="AC196" s="17" t="s">
        <v>39</v>
      </c>
      <c r="AD196" s="17" t="s">
        <v>39</v>
      </c>
      <c r="AE196" s="17" t="s">
        <v>39</v>
      </c>
      <c r="AF196" s="16"/>
    </row>
    <row r="197" spans="1:256" s="130" customFormat="1" ht="173.25" customHeight="1" x14ac:dyDescent="0.25">
      <c r="A197" s="16"/>
      <c r="B197" s="16"/>
      <c r="C197" s="15">
        <v>42528</v>
      </c>
      <c r="D197" s="20">
        <v>48</v>
      </c>
      <c r="E197" s="21">
        <v>2016</v>
      </c>
      <c r="F197" s="17" t="s">
        <v>36</v>
      </c>
      <c r="G197" s="17" t="s">
        <v>37</v>
      </c>
      <c r="H197" s="17" t="str">
        <f t="shared" ca="1" si="22"/>
        <v>Ativo</v>
      </c>
      <c r="I197" s="15">
        <v>42528</v>
      </c>
      <c r="J197" s="15" t="s">
        <v>67</v>
      </c>
      <c r="K197" s="17" t="str">
        <f t="shared" ref="K197:K211" si="23">IF(G197="","",IF(G197&lt;&gt;"Repasse","NA",IF(G197="Repasse","Resp. DCON")))</f>
        <v>NA</v>
      </c>
      <c r="L197" s="17" t="s">
        <v>39</v>
      </c>
      <c r="M197" s="17" t="s">
        <v>935</v>
      </c>
      <c r="N197" s="17" t="s">
        <v>204</v>
      </c>
      <c r="O197" s="17" t="s">
        <v>185</v>
      </c>
      <c r="P197" s="17" t="s">
        <v>936</v>
      </c>
      <c r="Q197" s="22" t="s">
        <v>39</v>
      </c>
      <c r="R197" s="22" t="s">
        <v>39</v>
      </c>
      <c r="S197" s="15">
        <v>42529</v>
      </c>
      <c r="T197" s="15" t="s">
        <v>44</v>
      </c>
      <c r="U197" s="22" t="s">
        <v>39</v>
      </c>
      <c r="V197" s="38" t="s">
        <v>39</v>
      </c>
      <c r="W197" s="17" t="s">
        <v>39</v>
      </c>
      <c r="X197" s="17" t="s">
        <v>937</v>
      </c>
      <c r="Y197" s="15">
        <v>42522</v>
      </c>
      <c r="Z197" s="15">
        <v>42626</v>
      </c>
      <c r="AA197" s="17" t="s">
        <v>212</v>
      </c>
      <c r="AB197" s="17" t="s">
        <v>39</v>
      </c>
      <c r="AC197" s="17" t="s">
        <v>39</v>
      </c>
      <c r="AD197" s="17" t="s">
        <v>39</v>
      </c>
      <c r="AE197" s="17" t="s">
        <v>39</v>
      </c>
      <c r="AF197" s="16"/>
    </row>
    <row r="198" spans="1:256" s="131" customFormat="1" ht="139.5" customHeight="1" x14ac:dyDescent="0.25">
      <c r="A198" s="14"/>
      <c r="B198" s="14"/>
      <c r="C198" s="15">
        <v>42537</v>
      </c>
      <c r="D198" s="20">
        <v>51</v>
      </c>
      <c r="E198" s="21">
        <v>2016</v>
      </c>
      <c r="F198" s="17" t="s">
        <v>36</v>
      </c>
      <c r="G198" s="17" t="s">
        <v>37</v>
      </c>
      <c r="H198" s="17" t="str">
        <f t="shared" ref="H198:H206" ca="1" si="24">IF(J198="","",IF(J198="cancelado","Cancelado",IF(J198="prazo indeterminado","Ativo",IF(TODAY()-J198&gt;0,"Concluído","Ativo"))))</f>
        <v>Concluído</v>
      </c>
      <c r="I198" s="15">
        <v>42537</v>
      </c>
      <c r="J198" s="15">
        <v>44362</v>
      </c>
      <c r="K198" s="17" t="str">
        <f t="shared" si="23"/>
        <v>NA</v>
      </c>
      <c r="L198" s="17" t="s">
        <v>39</v>
      </c>
      <c r="M198" s="17" t="s">
        <v>938</v>
      </c>
      <c r="N198" s="17" t="s">
        <v>939</v>
      </c>
      <c r="O198" s="17" t="s">
        <v>815</v>
      </c>
      <c r="P198" s="17" t="s">
        <v>816</v>
      </c>
      <c r="Q198" s="22" t="s">
        <v>39</v>
      </c>
      <c r="R198" s="22" t="s">
        <v>39</v>
      </c>
      <c r="S198" s="15">
        <v>42539</v>
      </c>
      <c r="T198" s="15" t="s">
        <v>44</v>
      </c>
      <c r="U198" s="22" t="s">
        <v>39</v>
      </c>
      <c r="V198" s="38" t="s">
        <v>39</v>
      </c>
      <c r="W198" s="17" t="s">
        <v>39</v>
      </c>
      <c r="X198" s="17" t="s">
        <v>187</v>
      </c>
      <c r="Y198" s="15">
        <v>42529</v>
      </c>
      <c r="Z198" s="15">
        <v>42537</v>
      </c>
      <c r="AA198" s="17" t="s">
        <v>940</v>
      </c>
      <c r="AB198" s="17" t="s">
        <v>39</v>
      </c>
      <c r="AC198" s="17" t="s">
        <v>39</v>
      </c>
      <c r="AD198" s="17" t="s">
        <v>39</v>
      </c>
      <c r="AE198" s="17" t="s">
        <v>39</v>
      </c>
      <c r="AF198" s="14"/>
    </row>
    <row r="199" spans="1:256" s="129" customFormat="1" ht="37.5" customHeight="1" x14ac:dyDescent="0.25">
      <c r="A199" s="19"/>
      <c r="B199" s="19"/>
      <c r="C199" s="15">
        <v>42506</v>
      </c>
      <c r="D199" s="20">
        <v>52</v>
      </c>
      <c r="E199" s="21">
        <v>2016</v>
      </c>
      <c r="F199" s="17" t="s">
        <v>274</v>
      </c>
      <c r="G199" s="17" t="s">
        <v>704</v>
      </c>
      <c r="H199" s="17" t="str">
        <f t="shared" ca="1" si="24"/>
        <v>Concluído</v>
      </c>
      <c r="I199" s="15">
        <v>42506</v>
      </c>
      <c r="J199" s="15">
        <v>44331</v>
      </c>
      <c r="K199" s="17" t="str">
        <f t="shared" si="23"/>
        <v>NA</v>
      </c>
      <c r="L199" s="26" t="s">
        <v>39</v>
      </c>
      <c r="M199" s="17" t="s">
        <v>705</v>
      </c>
      <c r="N199" s="17" t="s">
        <v>941</v>
      </c>
      <c r="O199" s="17" t="s">
        <v>336</v>
      </c>
      <c r="P199" s="17" t="s">
        <v>942</v>
      </c>
      <c r="Q199" s="22" t="s">
        <v>39</v>
      </c>
      <c r="R199" s="22" t="s">
        <v>39</v>
      </c>
      <c r="S199" s="15">
        <v>42539</v>
      </c>
      <c r="T199" s="14" t="s">
        <v>65</v>
      </c>
      <c r="U199" s="26" t="s">
        <v>39</v>
      </c>
      <c r="V199" s="22" t="s">
        <v>39</v>
      </c>
      <c r="W199" s="22" t="s">
        <v>39</v>
      </c>
      <c r="X199" s="22" t="s">
        <v>769</v>
      </c>
      <c r="Y199" s="18" t="s">
        <v>39</v>
      </c>
      <c r="Z199" s="18" t="s">
        <v>39</v>
      </c>
      <c r="AA199" s="22" t="s">
        <v>39</v>
      </c>
      <c r="AB199" s="22" t="s">
        <v>39</v>
      </c>
      <c r="AC199" s="22" t="s">
        <v>39</v>
      </c>
      <c r="AD199" s="22" t="s">
        <v>39</v>
      </c>
      <c r="AE199" s="22" t="s">
        <v>39</v>
      </c>
      <c r="AF199" s="1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c r="IQ199" s="9"/>
      <c r="IR199" s="9"/>
      <c r="IS199" s="9"/>
      <c r="IT199" s="9"/>
      <c r="IU199" s="9"/>
      <c r="IV199" s="9"/>
    </row>
    <row r="200" spans="1:256" s="129" customFormat="1" ht="43.5" customHeight="1" x14ac:dyDescent="0.25">
      <c r="A200" s="19"/>
      <c r="B200" s="19"/>
      <c r="C200" s="15">
        <v>42521</v>
      </c>
      <c r="D200" s="20">
        <v>53</v>
      </c>
      <c r="E200" s="21">
        <v>2016</v>
      </c>
      <c r="F200" s="17" t="s">
        <v>274</v>
      </c>
      <c r="G200" s="17" t="s">
        <v>704</v>
      </c>
      <c r="H200" s="17" t="str">
        <f t="shared" ca="1" si="24"/>
        <v>Concluído</v>
      </c>
      <c r="I200" s="15">
        <v>42521</v>
      </c>
      <c r="J200" s="15">
        <v>44346</v>
      </c>
      <c r="K200" s="17" t="str">
        <f t="shared" si="23"/>
        <v>NA</v>
      </c>
      <c r="L200" s="26" t="s">
        <v>39</v>
      </c>
      <c r="M200" s="17" t="s">
        <v>705</v>
      </c>
      <c r="N200" s="17" t="s">
        <v>943</v>
      </c>
      <c r="O200" s="17" t="s">
        <v>944</v>
      </c>
      <c r="P200" s="17" t="s">
        <v>945</v>
      </c>
      <c r="Q200" s="26" t="s">
        <v>39</v>
      </c>
      <c r="R200" s="26" t="s">
        <v>39</v>
      </c>
      <c r="S200" s="15">
        <v>42539</v>
      </c>
      <c r="T200" s="14" t="s">
        <v>44</v>
      </c>
      <c r="U200" s="22" t="s">
        <v>39</v>
      </c>
      <c r="V200" s="22" t="s">
        <v>39</v>
      </c>
      <c r="W200" s="22" t="s">
        <v>39</v>
      </c>
      <c r="X200" s="17" t="s">
        <v>769</v>
      </c>
      <c r="Y200" s="15" t="s">
        <v>39</v>
      </c>
      <c r="Z200" s="15" t="s">
        <v>39</v>
      </c>
      <c r="AA200" s="38" t="s">
        <v>39</v>
      </c>
      <c r="AB200" s="38" t="s">
        <v>39</v>
      </c>
      <c r="AC200" s="38" t="s">
        <v>39</v>
      </c>
      <c r="AD200" s="38" t="s">
        <v>39</v>
      </c>
      <c r="AE200" s="38" t="s">
        <v>39</v>
      </c>
      <c r="AF200" s="1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c r="IQ200" s="9"/>
      <c r="IR200" s="9"/>
      <c r="IS200" s="9"/>
      <c r="IT200" s="9"/>
      <c r="IU200" s="9"/>
      <c r="IV200" s="9"/>
    </row>
    <row r="201" spans="1:256" s="5" customFormat="1" ht="51" customHeight="1" x14ac:dyDescent="0.25">
      <c r="A201" s="14"/>
      <c r="B201" s="14"/>
      <c r="C201" s="31">
        <v>42510</v>
      </c>
      <c r="D201" s="32">
        <v>54</v>
      </c>
      <c r="E201" s="26">
        <v>2016</v>
      </c>
      <c r="F201" s="26" t="s">
        <v>274</v>
      </c>
      <c r="G201" s="26" t="s">
        <v>704</v>
      </c>
      <c r="H201" s="17" t="str">
        <f t="shared" ca="1" si="24"/>
        <v>Concluído</v>
      </c>
      <c r="I201" s="31">
        <v>42510</v>
      </c>
      <c r="J201" s="31">
        <v>44335</v>
      </c>
      <c r="K201" s="26" t="str">
        <f t="shared" si="23"/>
        <v>NA</v>
      </c>
      <c r="L201" s="26" t="s">
        <v>39</v>
      </c>
      <c r="M201" s="17" t="s">
        <v>705</v>
      </c>
      <c r="N201" s="26" t="s">
        <v>946</v>
      </c>
      <c r="O201" s="26" t="s">
        <v>947</v>
      </c>
      <c r="P201" s="26" t="s">
        <v>948</v>
      </c>
      <c r="Q201" s="26" t="s">
        <v>39</v>
      </c>
      <c r="R201" s="26" t="s">
        <v>39</v>
      </c>
      <c r="S201" s="31">
        <v>42544</v>
      </c>
      <c r="T201" s="14" t="s">
        <v>44</v>
      </c>
      <c r="U201" s="26" t="s">
        <v>39</v>
      </c>
      <c r="V201" s="26" t="s">
        <v>39</v>
      </c>
      <c r="W201" s="26" t="s">
        <v>39</v>
      </c>
      <c r="X201" s="26" t="s">
        <v>709</v>
      </c>
      <c r="Y201" s="14" t="s">
        <v>39</v>
      </c>
      <c r="Z201" s="14" t="s">
        <v>39</v>
      </c>
      <c r="AA201" s="26" t="s">
        <v>39</v>
      </c>
      <c r="AB201" s="26" t="s">
        <v>39</v>
      </c>
      <c r="AC201" s="26" t="s">
        <v>39</v>
      </c>
      <c r="AD201" s="26" t="s">
        <v>39</v>
      </c>
      <c r="AE201" s="26" t="s">
        <v>39</v>
      </c>
      <c r="AF201" s="14"/>
    </row>
    <row r="202" spans="1:256" s="131" customFormat="1" ht="153.75" customHeight="1" x14ac:dyDescent="0.25">
      <c r="A202" s="14"/>
      <c r="B202" s="14"/>
      <c r="C202" s="15">
        <v>42548</v>
      </c>
      <c r="D202" s="20">
        <v>55</v>
      </c>
      <c r="E202" s="21">
        <v>2016</v>
      </c>
      <c r="F202" s="17" t="s">
        <v>36</v>
      </c>
      <c r="G202" s="17" t="s">
        <v>37</v>
      </c>
      <c r="H202" s="17" t="str">
        <f t="shared" ca="1" si="24"/>
        <v>Concluído</v>
      </c>
      <c r="I202" s="15">
        <v>42548</v>
      </c>
      <c r="J202" s="15">
        <v>44373</v>
      </c>
      <c r="K202" s="17" t="str">
        <f t="shared" si="23"/>
        <v>NA</v>
      </c>
      <c r="L202" s="17" t="s">
        <v>39</v>
      </c>
      <c r="M202" s="17" t="s">
        <v>949</v>
      </c>
      <c r="N202" s="17" t="s">
        <v>950</v>
      </c>
      <c r="O202" s="17" t="s">
        <v>257</v>
      </c>
      <c r="P202" s="17" t="s">
        <v>951</v>
      </c>
      <c r="Q202" s="22" t="s">
        <v>39</v>
      </c>
      <c r="R202" s="22" t="s">
        <v>39</v>
      </c>
      <c r="S202" s="15">
        <v>42551</v>
      </c>
      <c r="T202" s="15" t="s">
        <v>44</v>
      </c>
      <c r="U202" s="22" t="s">
        <v>39</v>
      </c>
      <c r="V202" s="38" t="s">
        <v>39</v>
      </c>
      <c r="W202" s="17" t="s">
        <v>39</v>
      </c>
      <c r="X202" s="17" t="s">
        <v>271</v>
      </c>
      <c r="Y202" s="15">
        <v>42545</v>
      </c>
      <c r="Z202" s="15" t="str">
        <f ca="1">IF(Y202="","",IF(TODAY()-Y202&gt;30,"Atrasado","Dentro do Prazo de 30 dias"))</f>
        <v>Atrasado</v>
      </c>
      <c r="AA202" s="17" t="s">
        <v>444</v>
      </c>
      <c r="AB202" s="17" t="s">
        <v>39</v>
      </c>
      <c r="AC202" s="17" t="s">
        <v>39</v>
      </c>
      <c r="AD202" s="17" t="s">
        <v>39</v>
      </c>
      <c r="AE202" s="17" t="s">
        <v>39</v>
      </c>
      <c r="AF202" s="14"/>
    </row>
    <row r="203" spans="1:256" s="5" customFormat="1" ht="196.5" customHeight="1" x14ac:dyDescent="0.25">
      <c r="A203" s="14"/>
      <c r="B203" s="14"/>
      <c r="C203" s="42">
        <v>42543</v>
      </c>
      <c r="D203" s="43">
        <v>56</v>
      </c>
      <c r="E203" s="44">
        <v>2016</v>
      </c>
      <c r="F203" s="44" t="s">
        <v>36</v>
      </c>
      <c r="G203" s="44" t="s">
        <v>37</v>
      </c>
      <c r="H203" s="17" t="str">
        <f t="shared" ca="1" si="24"/>
        <v>Concluído</v>
      </c>
      <c r="I203" s="42">
        <v>42543</v>
      </c>
      <c r="J203" s="42">
        <v>44368</v>
      </c>
      <c r="K203" s="44" t="str">
        <f t="shared" si="23"/>
        <v>NA</v>
      </c>
      <c r="L203" s="44" t="s">
        <v>39</v>
      </c>
      <c r="M203" s="44" t="s">
        <v>952</v>
      </c>
      <c r="N203" s="44" t="s">
        <v>953</v>
      </c>
      <c r="O203" s="44" t="s">
        <v>142</v>
      </c>
      <c r="P203" s="44" t="s">
        <v>954</v>
      </c>
      <c r="Q203" s="44" t="s">
        <v>39</v>
      </c>
      <c r="R203" s="44" t="s">
        <v>39</v>
      </c>
      <c r="S203" s="42">
        <v>42549</v>
      </c>
      <c r="T203" s="45" t="s">
        <v>44</v>
      </c>
      <c r="U203" s="44" t="s">
        <v>39</v>
      </c>
      <c r="V203" s="44" t="s">
        <v>39</v>
      </c>
      <c r="W203" s="44" t="s">
        <v>39</v>
      </c>
      <c r="X203" s="44" t="s">
        <v>39</v>
      </c>
      <c r="Y203" s="45" t="s">
        <v>39</v>
      </c>
      <c r="Z203" s="45" t="s">
        <v>39</v>
      </c>
      <c r="AA203" s="44" t="s">
        <v>955</v>
      </c>
      <c r="AB203" s="44" t="s">
        <v>39</v>
      </c>
      <c r="AC203" s="44" t="s">
        <v>39</v>
      </c>
      <c r="AD203" s="44" t="s">
        <v>39</v>
      </c>
      <c r="AE203" s="44" t="s">
        <v>39</v>
      </c>
      <c r="AF203" s="14"/>
    </row>
    <row r="204" spans="1:256" ht="55.5" customHeight="1" x14ac:dyDescent="0.25">
      <c r="A204" s="46"/>
      <c r="B204" s="46"/>
      <c r="C204" s="47">
        <v>42552</v>
      </c>
      <c r="D204" s="49">
        <v>57</v>
      </c>
      <c r="E204" s="50">
        <v>2016</v>
      </c>
      <c r="F204" s="50" t="s">
        <v>274</v>
      </c>
      <c r="G204" s="50" t="s">
        <v>704</v>
      </c>
      <c r="H204" s="17" t="str">
        <f t="shared" ca="1" si="24"/>
        <v>Concluído</v>
      </c>
      <c r="I204" s="47">
        <v>42552</v>
      </c>
      <c r="J204" s="47">
        <v>44377</v>
      </c>
      <c r="K204" s="50" t="str">
        <f t="shared" si="23"/>
        <v>NA</v>
      </c>
      <c r="L204" s="50" t="s">
        <v>39</v>
      </c>
      <c r="M204" s="17" t="s">
        <v>705</v>
      </c>
      <c r="N204" s="50" t="s">
        <v>956</v>
      </c>
      <c r="O204" s="50" t="s">
        <v>957</v>
      </c>
      <c r="P204" s="50" t="s">
        <v>958</v>
      </c>
      <c r="Q204" s="50" t="s">
        <v>39</v>
      </c>
      <c r="R204" s="50" t="s">
        <v>39</v>
      </c>
      <c r="S204" s="47">
        <v>42559</v>
      </c>
      <c r="T204" s="48" t="s">
        <v>44</v>
      </c>
      <c r="U204" s="50" t="s">
        <v>39</v>
      </c>
      <c r="V204" s="50" t="s">
        <v>39</v>
      </c>
      <c r="W204" s="50" t="s">
        <v>39</v>
      </c>
      <c r="X204" s="50" t="s">
        <v>801</v>
      </c>
      <c r="Y204" s="48" t="s">
        <v>39</v>
      </c>
      <c r="Z204" s="48" t="s">
        <v>39</v>
      </c>
      <c r="AA204" s="50" t="s">
        <v>39</v>
      </c>
      <c r="AB204" s="50" t="s">
        <v>39</v>
      </c>
      <c r="AC204" s="50" t="s">
        <v>39</v>
      </c>
      <c r="AD204" s="50" t="s">
        <v>39</v>
      </c>
      <c r="AE204" s="50" t="s">
        <v>39</v>
      </c>
      <c r="AF204" s="46"/>
    </row>
    <row r="205" spans="1:256" s="128" customFormat="1" ht="66" customHeight="1" x14ac:dyDescent="0.25">
      <c r="A205" s="46"/>
      <c r="B205" s="46"/>
      <c r="C205" s="47">
        <v>42552</v>
      </c>
      <c r="D205" s="49">
        <v>58</v>
      </c>
      <c r="E205" s="50">
        <v>2016</v>
      </c>
      <c r="F205" s="50" t="s">
        <v>274</v>
      </c>
      <c r="G205" s="50" t="s">
        <v>704</v>
      </c>
      <c r="H205" s="17" t="str">
        <f t="shared" ca="1" si="24"/>
        <v>Concluído</v>
      </c>
      <c r="I205" s="47">
        <v>42552</v>
      </c>
      <c r="J205" s="47">
        <v>44377</v>
      </c>
      <c r="K205" s="50" t="str">
        <f t="shared" si="23"/>
        <v>NA</v>
      </c>
      <c r="L205" s="50" t="s">
        <v>39</v>
      </c>
      <c r="M205" s="17" t="s">
        <v>705</v>
      </c>
      <c r="N205" s="50" t="s">
        <v>959</v>
      </c>
      <c r="O205" s="50" t="s">
        <v>960</v>
      </c>
      <c r="P205" s="50" t="s">
        <v>961</v>
      </c>
      <c r="Q205" s="50" t="s">
        <v>39</v>
      </c>
      <c r="R205" s="50" t="s">
        <v>39</v>
      </c>
      <c r="S205" s="47">
        <v>42559</v>
      </c>
      <c r="T205" s="48" t="s">
        <v>44</v>
      </c>
      <c r="U205" s="50" t="s">
        <v>39</v>
      </c>
      <c r="V205" s="50" t="s">
        <v>39</v>
      </c>
      <c r="W205" s="50" t="s">
        <v>39</v>
      </c>
      <c r="X205" s="50" t="s">
        <v>801</v>
      </c>
      <c r="Y205" s="48" t="s">
        <v>39</v>
      </c>
      <c r="Z205" s="48" t="s">
        <v>39</v>
      </c>
      <c r="AA205" s="50" t="s">
        <v>39</v>
      </c>
      <c r="AB205" s="50" t="s">
        <v>39</v>
      </c>
      <c r="AC205" s="50" t="s">
        <v>39</v>
      </c>
      <c r="AD205" s="50" t="s">
        <v>39</v>
      </c>
      <c r="AE205" s="50" t="s">
        <v>39</v>
      </c>
      <c r="AF205" s="46"/>
    </row>
    <row r="206" spans="1:256" s="129" customFormat="1" ht="143.25" customHeight="1" x14ac:dyDescent="0.25">
      <c r="A206" s="19"/>
      <c r="B206" s="19"/>
      <c r="C206" s="51">
        <v>42523</v>
      </c>
      <c r="D206" s="52">
        <v>59</v>
      </c>
      <c r="E206" s="53">
        <v>2016</v>
      </c>
      <c r="F206" s="54" t="s">
        <v>36</v>
      </c>
      <c r="G206" s="54" t="s">
        <v>37</v>
      </c>
      <c r="H206" s="17" t="str">
        <f t="shared" ca="1" si="24"/>
        <v>Concluído</v>
      </c>
      <c r="I206" s="51">
        <v>42523</v>
      </c>
      <c r="J206" s="51">
        <v>44348</v>
      </c>
      <c r="K206" s="54" t="str">
        <f t="shared" si="23"/>
        <v>NA</v>
      </c>
      <c r="L206" s="54" t="s">
        <v>39</v>
      </c>
      <c r="M206" s="54" t="s">
        <v>962</v>
      </c>
      <c r="N206" s="54" t="s">
        <v>963</v>
      </c>
      <c r="O206" s="54" t="s">
        <v>964</v>
      </c>
      <c r="P206" s="54" t="s">
        <v>965</v>
      </c>
      <c r="Q206" s="55" t="s">
        <v>39</v>
      </c>
      <c r="R206" s="55" t="s">
        <v>39</v>
      </c>
      <c r="S206" s="56">
        <v>42559</v>
      </c>
      <c r="T206" s="51" t="s">
        <v>44</v>
      </c>
      <c r="U206" s="55" t="s">
        <v>39</v>
      </c>
      <c r="V206" s="57" t="s">
        <v>39</v>
      </c>
      <c r="W206" s="54" t="s">
        <v>39</v>
      </c>
      <c r="X206" s="54" t="s">
        <v>95</v>
      </c>
      <c r="Y206" s="51">
        <v>42520</v>
      </c>
      <c r="Z206" s="51">
        <v>42557</v>
      </c>
      <c r="AA206" s="54" t="s">
        <v>444</v>
      </c>
      <c r="AB206" s="54" t="s">
        <v>39</v>
      </c>
      <c r="AC206" s="54" t="s">
        <v>39</v>
      </c>
      <c r="AD206" s="54" t="s">
        <v>39</v>
      </c>
      <c r="AE206" s="54" t="s">
        <v>39</v>
      </c>
      <c r="AF206" s="19"/>
      <c r="AG206" s="4"/>
    </row>
    <row r="207" spans="1:256" ht="53.25" customHeight="1" x14ac:dyDescent="0.25">
      <c r="A207" s="19"/>
      <c r="B207" s="19"/>
      <c r="C207" s="64">
        <v>42583</v>
      </c>
      <c r="D207" s="65">
        <v>64</v>
      </c>
      <c r="E207" s="66">
        <v>2016</v>
      </c>
      <c r="F207" s="67" t="s">
        <v>274</v>
      </c>
      <c r="G207" s="67" t="s">
        <v>704</v>
      </c>
      <c r="H207" s="17" t="str">
        <f t="shared" ref="H207:H213" ca="1" si="25">IF(J207="","",IF(J207="cancelado","Cancelado",IF(J207="prazo indeterminado","Ativo",IF(TODAY()-J207&gt;0,"Concluído","Ativo"))))</f>
        <v>Concluído</v>
      </c>
      <c r="I207" s="64">
        <v>42583</v>
      </c>
      <c r="J207" s="64">
        <v>44408</v>
      </c>
      <c r="K207" s="67" t="str">
        <f t="shared" si="23"/>
        <v>NA</v>
      </c>
      <c r="L207" s="67" t="s">
        <v>39</v>
      </c>
      <c r="M207" s="17" t="s">
        <v>705</v>
      </c>
      <c r="N207" s="67" t="s">
        <v>966</v>
      </c>
      <c r="O207" s="67" t="s">
        <v>967</v>
      </c>
      <c r="P207" s="67" t="s">
        <v>968</v>
      </c>
      <c r="Q207" s="68" t="s">
        <v>39</v>
      </c>
      <c r="R207" s="68" t="s">
        <v>39</v>
      </c>
      <c r="S207" s="64">
        <v>42602</v>
      </c>
      <c r="T207" s="64" t="s">
        <v>44</v>
      </c>
      <c r="U207" s="68" t="s">
        <v>39</v>
      </c>
      <c r="V207" s="69" t="s">
        <v>39</v>
      </c>
      <c r="W207" s="67" t="s">
        <v>732</v>
      </c>
      <c r="X207" s="67" t="s">
        <v>723</v>
      </c>
      <c r="Y207" s="64" t="s">
        <v>39</v>
      </c>
      <c r="Z207" s="64" t="s">
        <v>39</v>
      </c>
      <c r="AA207" s="67" t="s">
        <v>39</v>
      </c>
      <c r="AB207" s="67" t="s">
        <v>39</v>
      </c>
      <c r="AC207" s="67" t="s">
        <v>39</v>
      </c>
      <c r="AD207" s="67" t="s">
        <v>39</v>
      </c>
      <c r="AE207" s="67" t="s">
        <v>39</v>
      </c>
      <c r="AF207" s="19"/>
      <c r="AG207" s="130"/>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row>
    <row r="208" spans="1:256" s="129" customFormat="1" ht="187.5" customHeight="1" x14ac:dyDescent="0.25">
      <c r="A208" s="19"/>
      <c r="B208" s="19"/>
      <c r="C208" s="64">
        <v>42601</v>
      </c>
      <c r="D208" s="65">
        <v>65</v>
      </c>
      <c r="E208" s="66">
        <v>2016</v>
      </c>
      <c r="F208" s="67" t="s">
        <v>36</v>
      </c>
      <c r="G208" s="67" t="s">
        <v>37</v>
      </c>
      <c r="H208" s="17" t="str">
        <f t="shared" ca="1" si="25"/>
        <v>Ativo</v>
      </c>
      <c r="I208" s="64">
        <v>42601</v>
      </c>
      <c r="J208" s="64" t="s">
        <v>38</v>
      </c>
      <c r="K208" s="67" t="str">
        <f t="shared" si="23"/>
        <v>NA</v>
      </c>
      <c r="L208" s="67" t="s">
        <v>39</v>
      </c>
      <c r="M208" s="67" t="s">
        <v>969</v>
      </c>
      <c r="N208" s="67" t="s">
        <v>970</v>
      </c>
      <c r="O208" s="67" t="s">
        <v>971</v>
      </c>
      <c r="P208" s="67" t="s">
        <v>972</v>
      </c>
      <c r="Q208" s="68" t="s">
        <v>39</v>
      </c>
      <c r="R208" s="68" t="s">
        <v>39</v>
      </c>
      <c r="S208" s="64">
        <v>42602</v>
      </c>
      <c r="T208" s="64" t="s">
        <v>44</v>
      </c>
      <c r="U208" s="68" t="s">
        <v>39</v>
      </c>
      <c r="V208" s="69" t="s">
        <v>39</v>
      </c>
      <c r="W208" s="67" t="s">
        <v>39</v>
      </c>
      <c r="X208" s="67" t="s">
        <v>259</v>
      </c>
      <c r="Y208" s="64">
        <v>42587</v>
      </c>
      <c r="Z208" s="64">
        <v>42591</v>
      </c>
      <c r="AA208" s="67" t="s">
        <v>973</v>
      </c>
      <c r="AB208" s="67" t="s">
        <v>39</v>
      </c>
      <c r="AC208" s="67" t="s">
        <v>39</v>
      </c>
      <c r="AD208" s="67" t="s">
        <v>39</v>
      </c>
      <c r="AE208" s="67" t="s">
        <v>39</v>
      </c>
      <c r="AF208" s="1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c r="IQ208" s="9"/>
      <c r="IR208" s="9"/>
      <c r="IS208" s="9"/>
      <c r="IT208" s="9"/>
      <c r="IU208" s="9"/>
      <c r="IV208" s="9"/>
    </row>
    <row r="209" spans="1:256" s="128" customFormat="1" ht="289.5" customHeight="1" x14ac:dyDescent="0.25">
      <c r="A209" s="46"/>
      <c r="B209" s="46"/>
      <c r="C209" s="42">
        <v>42604</v>
      </c>
      <c r="D209" s="43">
        <v>66</v>
      </c>
      <c r="E209" s="70">
        <v>2016</v>
      </c>
      <c r="F209" s="44" t="s">
        <v>36</v>
      </c>
      <c r="G209" s="44" t="s">
        <v>974</v>
      </c>
      <c r="H209" s="17" t="str">
        <f t="shared" ca="1" si="25"/>
        <v>Ativo</v>
      </c>
      <c r="I209" s="42">
        <v>42604</v>
      </c>
      <c r="J209" s="42" t="s">
        <v>38</v>
      </c>
      <c r="K209" s="44" t="str">
        <f t="shared" si="23"/>
        <v>NA</v>
      </c>
      <c r="L209" s="44" t="s">
        <v>39</v>
      </c>
      <c r="M209" s="44" t="s">
        <v>975</v>
      </c>
      <c r="N209" s="44" t="s">
        <v>976</v>
      </c>
      <c r="O209" s="44" t="s">
        <v>977</v>
      </c>
      <c r="P209" s="44" t="s">
        <v>978</v>
      </c>
      <c r="Q209" s="71" t="s">
        <v>39</v>
      </c>
      <c r="R209" s="71" t="s">
        <v>39</v>
      </c>
      <c r="S209" s="58">
        <v>42607</v>
      </c>
      <c r="T209" s="42" t="s">
        <v>44</v>
      </c>
      <c r="U209" s="71" t="s">
        <v>39</v>
      </c>
      <c r="V209" s="72" t="s">
        <v>39</v>
      </c>
      <c r="W209" s="44" t="s">
        <v>39</v>
      </c>
      <c r="X209" s="44" t="s">
        <v>101</v>
      </c>
      <c r="Y209" s="42"/>
      <c r="Z209" s="42">
        <v>42604</v>
      </c>
      <c r="AA209" s="44" t="s">
        <v>101</v>
      </c>
      <c r="AB209" s="44" t="s">
        <v>39</v>
      </c>
      <c r="AC209" s="44" t="s">
        <v>39</v>
      </c>
      <c r="AD209" s="44" t="s">
        <v>39</v>
      </c>
      <c r="AE209" s="44" t="s">
        <v>39</v>
      </c>
      <c r="AF209" s="46"/>
    </row>
    <row r="210" spans="1:256" s="129" customFormat="1" ht="280.5" customHeight="1" x14ac:dyDescent="0.25">
      <c r="A210" s="19"/>
      <c r="B210" s="19"/>
      <c r="C210" s="42">
        <v>42534</v>
      </c>
      <c r="D210" s="43">
        <v>67</v>
      </c>
      <c r="E210" s="44">
        <v>2016</v>
      </c>
      <c r="F210" s="44" t="s">
        <v>36</v>
      </c>
      <c r="G210" s="44" t="s">
        <v>327</v>
      </c>
      <c r="H210" s="17" t="str">
        <f t="shared" ca="1" si="25"/>
        <v>Ativo</v>
      </c>
      <c r="I210" s="42">
        <v>42534</v>
      </c>
      <c r="J210" s="42" t="s">
        <v>67</v>
      </c>
      <c r="K210" s="44" t="str">
        <f t="shared" si="23"/>
        <v>NA</v>
      </c>
      <c r="L210" s="44" t="s">
        <v>39</v>
      </c>
      <c r="M210" s="44" t="s">
        <v>979</v>
      </c>
      <c r="N210" s="44" t="s">
        <v>980</v>
      </c>
      <c r="O210" s="44" t="s">
        <v>981</v>
      </c>
      <c r="P210" s="44" t="s">
        <v>982</v>
      </c>
      <c r="Q210" s="44" t="s">
        <v>39</v>
      </c>
      <c r="R210" s="44" t="s">
        <v>39</v>
      </c>
      <c r="S210" s="56">
        <v>42606</v>
      </c>
      <c r="T210" s="45" t="s">
        <v>44</v>
      </c>
      <c r="U210" s="44" t="s">
        <v>39</v>
      </c>
      <c r="V210" s="44" t="s">
        <v>39</v>
      </c>
      <c r="W210" s="44" t="s">
        <v>39</v>
      </c>
      <c r="X210" s="44" t="s">
        <v>101</v>
      </c>
      <c r="Y210" s="45" t="s">
        <v>39</v>
      </c>
      <c r="Z210" s="45" t="s">
        <v>39</v>
      </c>
      <c r="AA210" s="44" t="s">
        <v>101</v>
      </c>
      <c r="AB210" s="44" t="s">
        <v>39</v>
      </c>
      <c r="AC210" s="44" t="s">
        <v>39</v>
      </c>
      <c r="AD210" s="44" t="s">
        <v>39</v>
      </c>
      <c r="AE210" s="44" t="s">
        <v>39</v>
      </c>
      <c r="AF210" s="1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c r="IQ210" s="9"/>
      <c r="IR210" s="9"/>
      <c r="IS210" s="9"/>
      <c r="IT210" s="9"/>
      <c r="IU210" s="9"/>
      <c r="IV210" s="9"/>
    </row>
    <row r="211" spans="1:256" ht="142.5" customHeight="1" x14ac:dyDescent="0.25">
      <c r="A211" s="19"/>
      <c r="B211" s="19"/>
      <c r="C211" s="73">
        <v>42605</v>
      </c>
      <c r="D211" s="74">
        <v>68</v>
      </c>
      <c r="E211" s="75">
        <v>2016</v>
      </c>
      <c r="F211" s="26" t="s">
        <v>36</v>
      </c>
      <c r="G211" s="76" t="s">
        <v>37</v>
      </c>
      <c r="H211" s="17" t="str">
        <f t="shared" ca="1" si="25"/>
        <v>Concluído</v>
      </c>
      <c r="I211" s="73">
        <v>42605</v>
      </c>
      <c r="J211" s="73">
        <v>44430</v>
      </c>
      <c r="K211" s="76" t="str">
        <f t="shared" si="23"/>
        <v>NA</v>
      </c>
      <c r="L211" s="76" t="s">
        <v>39</v>
      </c>
      <c r="M211" s="76" t="s">
        <v>983</v>
      </c>
      <c r="N211" s="76" t="s">
        <v>984</v>
      </c>
      <c r="O211" s="76" t="s">
        <v>985</v>
      </c>
      <c r="P211" s="76" t="s">
        <v>986</v>
      </c>
      <c r="Q211" s="77" t="s">
        <v>39</v>
      </c>
      <c r="R211" s="77" t="s">
        <v>39</v>
      </c>
      <c r="S211" s="58">
        <v>42607</v>
      </c>
      <c r="T211" s="73" t="s">
        <v>44</v>
      </c>
      <c r="U211" s="78" t="s">
        <v>39</v>
      </c>
      <c r="V211" s="76" t="s">
        <v>39</v>
      </c>
      <c r="W211" s="76" t="s">
        <v>39</v>
      </c>
      <c r="X211" s="76" t="s">
        <v>206</v>
      </c>
      <c r="Y211" s="73">
        <v>42535</v>
      </c>
      <c r="Z211" s="73">
        <v>42604</v>
      </c>
      <c r="AA211" s="76" t="s">
        <v>987</v>
      </c>
      <c r="AB211" s="76" t="s">
        <v>39</v>
      </c>
      <c r="AC211" s="78" t="s">
        <v>39</v>
      </c>
      <c r="AD211" s="78" t="s">
        <v>39</v>
      </c>
      <c r="AE211" s="76" t="s">
        <v>39</v>
      </c>
      <c r="AF211" s="19"/>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c r="IV211" s="6"/>
    </row>
    <row r="212" spans="1:256" s="129" customFormat="1" ht="276.75" customHeight="1" x14ac:dyDescent="0.25">
      <c r="A212" s="19"/>
      <c r="B212" s="19"/>
      <c r="C212" s="73">
        <v>42605</v>
      </c>
      <c r="D212" s="74">
        <v>69</v>
      </c>
      <c r="E212" s="75">
        <v>2016</v>
      </c>
      <c r="F212" s="76" t="s">
        <v>36</v>
      </c>
      <c r="G212" s="76" t="s">
        <v>327</v>
      </c>
      <c r="H212" s="17" t="str">
        <f t="shared" ca="1" si="25"/>
        <v>Ativo</v>
      </c>
      <c r="I212" s="73">
        <v>42605</v>
      </c>
      <c r="J212" s="73" t="s">
        <v>67</v>
      </c>
      <c r="K212" s="76" t="str">
        <f t="shared" ref="K212:K234" si="26">IF(G212="","",IF(G212&lt;&gt;"Repasse","NA",IF(G212="Repasse","Resp. DCON")))</f>
        <v>NA</v>
      </c>
      <c r="L212" s="76" t="s">
        <v>39</v>
      </c>
      <c r="M212" s="76" t="s">
        <v>975</v>
      </c>
      <c r="N212" s="76" t="s">
        <v>988</v>
      </c>
      <c r="O212" s="76" t="s">
        <v>989</v>
      </c>
      <c r="P212" s="76" t="s">
        <v>990</v>
      </c>
      <c r="Q212" s="77" t="s">
        <v>39</v>
      </c>
      <c r="R212" s="77" t="s">
        <v>39</v>
      </c>
      <c r="S212" s="58">
        <v>42607</v>
      </c>
      <c r="T212" s="73" t="s">
        <v>44</v>
      </c>
      <c r="U212" s="77" t="s">
        <v>39</v>
      </c>
      <c r="V212" s="78" t="s">
        <v>39</v>
      </c>
      <c r="W212" s="76" t="s">
        <v>39</v>
      </c>
      <c r="X212" s="76" t="s">
        <v>101</v>
      </c>
      <c r="Y212" s="73" t="s">
        <v>39</v>
      </c>
      <c r="Z212" s="73" t="s">
        <v>39</v>
      </c>
      <c r="AA212" s="76" t="s">
        <v>101</v>
      </c>
      <c r="AB212" s="76" t="s">
        <v>39</v>
      </c>
      <c r="AC212" s="76" t="s">
        <v>39</v>
      </c>
      <c r="AD212" s="76" t="s">
        <v>39</v>
      </c>
      <c r="AE212" s="76" t="s">
        <v>39</v>
      </c>
      <c r="AF212" s="19"/>
      <c r="AG212" s="130"/>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c r="IQ212" s="9"/>
      <c r="IR212" s="9"/>
      <c r="IS212" s="9"/>
      <c r="IT212" s="9"/>
      <c r="IU212" s="9"/>
      <c r="IV212" s="9"/>
    </row>
    <row r="213" spans="1:256" s="129" customFormat="1" ht="147.75" customHeight="1" x14ac:dyDescent="0.25">
      <c r="A213" s="19"/>
      <c r="B213" s="19"/>
      <c r="C213" s="73">
        <v>42606</v>
      </c>
      <c r="D213" s="74">
        <v>70</v>
      </c>
      <c r="E213" s="75">
        <v>2016</v>
      </c>
      <c r="F213" s="76" t="s">
        <v>36</v>
      </c>
      <c r="G213" s="76" t="s">
        <v>37</v>
      </c>
      <c r="H213" s="17" t="str">
        <f t="shared" ca="1" si="25"/>
        <v>Concluído</v>
      </c>
      <c r="I213" s="73">
        <v>42606</v>
      </c>
      <c r="J213" s="73">
        <v>44431</v>
      </c>
      <c r="K213" s="76" t="str">
        <f t="shared" si="26"/>
        <v>NA</v>
      </c>
      <c r="L213" s="76" t="s">
        <v>39</v>
      </c>
      <c r="M213" s="76" t="s">
        <v>991</v>
      </c>
      <c r="N213" s="76" t="s">
        <v>992</v>
      </c>
      <c r="O213" s="76" t="s">
        <v>178</v>
      </c>
      <c r="P213" s="76" t="s">
        <v>993</v>
      </c>
      <c r="Q213" s="77" t="s">
        <v>39</v>
      </c>
      <c r="R213" s="77" t="s">
        <v>39</v>
      </c>
      <c r="S213" s="58">
        <v>42607</v>
      </c>
      <c r="T213" s="73" t="s">
        <v>44</v>
      </c>
      <c r="U213" s="77" t="s">
        <v>39</v>
      </c>
      <c r="V213" s="78" t="s">
        <v>39</v>
      </c>
      <c r="W213" s="76" t="s">
        <v>39</v>
      </c>
      <c r="X213" s="76" t="s">
        <v>279</v>
      </c>
      <c r="Y213" s="73">
        <v>42587</v>
      </c>
      <c r="Z213" s="73">
        <v>42606</v>
      </c>
      <c r="AA213" s="76" t="s">
        <v>994</v>
      </c>
      <c r="AB213" s="76" t="s">
        <v>39</v>
      </c>
      <c r="AC213" s="76" t="s">
        <v>39</v>
      </c>
      <c r="AD213" s="76" t="s">
        <v>39</v>
      </c>
      <c r="AE213" s="76" t="s">
        <v>39</v>
      </c>
      <c r="AF213" s="1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c r="IQ213" s="9"/>
      <c r="IR213" s="9"/>
      <c r="IS213" s="9"/>
      <c r="IT213" s="9"/>
      <c r="IU213" s="9"/>
      <c r="IV213" s="9"/>
    </row>
    <row r="214" spans="1:256" ht="279.75" customHeight="1" x14ac:dyDescent="0.25">
      <c r="A214" s="19"/>
      <c r="B214" s="19"/>
      <c r="C214" s="79">
        <v>42608</v>
      </c>
      <c r="D214" s="82">
        <v>72</v>
      </c>
      <c r="E214" s="86">
        <v>2016</v>
      </c>
      <c r="F214" s="84" t="s">
        <v>36</v>
      </c>
      <c r="G214" s="84" t="s">
        <v>327</v>
      </c>
      <c r="H214" s="17" t="str">
        <f t="shared" ref="H214:H221" ca="1" si="27">IF(J214="","",IF(J214="cancelado","Cancelado",IF(J214="prazo indeterminado","Ativo",IF(TODAY()-J214&gt;0,"Concluído","Ativo"))))</f>
        <v>Ativo</v>
      </c>
      <c r="I214" s="79">
        <v>42608</v>
      </c>
      <c r="J214" s="79" t="s">
        <v>67</v>
      </c>
      <c r="K214" s="84" t="str">
        <f t="shared" si="26"/>
        <v>NA</v>
      </c>
      <c r="L214" s="84" t="s">
        <v>39</v>
      </c>
      <c r="M214" s="84" t="s">
        <v>995</v>
      </c>
      <c r="N214" s="84" t="s">
        <v>996</v>
      </c>
      <c r="O214" s="84" t="s">
        <v>997</v>
      </c>
      <c r="P214" s="84" t="s">
        <v>998</v>
      </c>
      <c r="Q214" s="85" t="s">
        <v>39</v>
      </c>
      <c r="R214" s="85" t="s">
        <v>39</v>
      </c>
      <c r="S214" s="58">
        <v>42613</v>
      </c>
      <c r="T214" s="79" t="s">
        <v>44</v>
      </c>
      <c r="U214" s="85" t="s">
        <v>39</v>
      </c>
      <c r="V214" s="87" t="s">
        <v>39</v>
      </c>
      <c r="W214" s="84" t="s">
        <v>39</v>
      </c>
      <c r="X214" s="84" t="s">
        <v>101</v>
      </c>
      <c r="Y214" s="79" t="s">
        <v>39</v>
      </c>
      <c r="Z214" s="79" t="s">
        <v>39</v>
      </c>
      <c r="AA214" s="84" t="s">
        <v>101</v>
      </c>
      <c r="AB214" s="84" t="s">
        <v>39</v>
      </c>
      <c r="AC214" s="84" t="s">
        <v>39</v>
      </c>
      <c r="AD214" s="84" t="s">
        <v>39</v>
      </c>
      <c r="AE214" s="84" t="s">
        <v>39</v>
      </c>
      <c r="AF214" s="19"/>
      <c r="AG214" s="130"/>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row>
    <row r="215" spans="1:256" s="128" customFormat="1" ht="275.25" customHeight="1" x14ac:dyDescent="0.25">
      <c r="A215" s="46"/>
      <c r="B215" s="46"/>
      <c r="C215" s="51">
        <v>42613</v>
      </c>
      <c r="D215" s="52">
        <v>73</v>
      </c>
      <c r="E215" s="81">
        <v>16</v>
      </c>
      <c r="F215" s="54" t="s">
        <v>36</v>
      </c>
      <c r="G215" s="54" t="s">
        <v>327</v>
      </c>
      <c r="H215" s="17" t="str">
        <f t="shared" ca="1" si="27"/>
        <v>Ativo</v>
      </c>
      <c r="I215" s="51">
        <v>42613</v>
      </c>
      <c r="J215" s="51" t="s">
        <v>38</v>
      </c>
      <c r="K215" s="54" t="str">
        <f t="shared" si="26"/>
        <v>NA</v>
      </c>
      <c r="L215" s="54" t="s">
        <v>39</v>
      </c>
      <c r="M215" s="54" t="s">
        <v>999</v>
      </c>
      <c r="N215" s="54" t="s">
        <v>1000</v>
      </c>
      <c r="O215" s="54" t="s">
        <v>1001</v>
      </c>
      <c r="P215" s="54" t="s">
        <v>1002</v>
      </c>
      <c r="Q215" s="55" t="s">
        <v>39</v>
      </c>
      <c r="R215" s="55" t="s">
        <v>39</v>
      </c>
      <c r="S215" s="58">
        <v>42614</v>
      </c>
      <c r="T215" s="51" t="s">
        <v>44</v>
      </c>
      <c r="U215" s="55" t="s">
        <v>39</v>
      </c>
      <c r="V215" s="57" t="s">
        <v>39</v>
      </c>
      <c r="W215" s="54" t="s">
        <v>39</v>
      </c>
      <c r="X215" s="54" t="s">
        <v>1003</v>
      </c>
      <c r="Y215" s="51">
        <v>42670</v>
      </c>
      <c r="Z215" s="51">
        <v>42593</v>
      </c>
      <c r="AA215" s="54" t="s">
        <v>1004</v>
      </c>
      <c r="AB215" s="54" t="s">
        <v>39</v>
      </c>
      <c r="AC215" s="54" t="s">
        <v>39</v>
      </c>
      <c r="AD215" s="54" t="s">
        <v>39</v>
      </c>
      <c r="AE215" s="54" t="s">
        <v>39</v>
      </c>
      <c r="AF215" s="46"/>
    </row>
    <row r="216" spans="1:256" s="129" customFormat="1" ht="48.75" customHeight="1" x14ac:dyDescent="0.25">
      <c r="A216" s="19"/>
      <c r="B216" s="19"/>
      <c r="C216" s="79">
        <v>42611</v>
      </c>
      <c r="D216" s="82">
        <v>75</v>
      </c>
      <c r="E216" s="83">
        <v>16</v>
      </c>
      <c r="F216" s="84" t="s">
        <v>274</v>
      </c>
      <c r="G216" s="84" t="s">
        <v>704</v>
      </c>
      <c r="H216" s="17" t="str">
        <f t="shared" ca="1" si="27"/>
        <v>Concluído</v>
      </c>
      <c r="I216" s="79">
        <v>42611</v>
      </c>
      <c r="J216" s="79">
        <v>44436</v>
      </c>
      <c r="K216" s="84" t="str">
        <f t="shared" si="26"/>
        <v>NA</v>
      </c>
      <c r="L216" s="84" t="s">
        <v>39</v>
      </c>
      <c r="M216" s="17" t="s">
        <v>705</v>
      </c>
      <c r="N216" s="84" t="s">
        <v>1005</v>
      </c>
      <c r="O216" s="84" t="s">
        <v>1006</v>
      </c>
      <c r="P216" s="84" t="s">
        <v>1007</v>
      </c>
      <c r="Q216" s="85" t="s">
        <v>39</v>
      </c>
      <c r="R216" s="85" t="s">
        <v>39</v>
      </c>
      <c r="S216" s="58">
        <v>42619</v>
      </c>
      <c r="T216" s="79" t="s">
        <v>44</v>
      </c>
      <c r="U216" s="85" t="s">
        <v>39</v>
      </c>
      <c r="V216" s="85" t="s">
        <v>39</v>
      </c>
      <c r="W216" s="85" t="s">
        <v>39</v>
      </c>
      <c r="X216" s="84" t="s">
        <v>1008</v>
      </c>
      <c r="Y216" s="79" t="s">
        <v>39</v>
      </c>
      <c r="Z216" s="79" t="s">
        <v>39</v>
      </c>
      <c r="AA216" s="87" t="s">
        <v>39</v>
      </c>
      <c r="AB216" s="87" t="s">
        <v>39</v>
      </c>
      <c r="AC216" s="87" t="s">
        <v>39</v>
      </c>
      <c r="AD216" s="87" t="s">
        <v>39</v>
      </c>
      <c r="AE216" s="84" t="s">
        <v>39</v>
      </c>
      <c r="AF216" s="1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c r="IQ216" s="9"/>
      <c r="IR216" s="9"/>
      <c r="IS216" s="9"/>
      <c r="IT216" s="9"/>
      <c r="IU216" s="9"/>
      <c r="IV216" s="9"/>
    </row>
    <row r="217" spans="1:256" s="129" customFormat="1" ht="53.25" customHeight="1" x14ac:dyDescent="0.25">
      <c r="A217" s="19"/>
      <c r="B217" s="19"/>
      <c r="C217" s="79">
        <v>42611</v>
      </c>
      <c r="D217" s="82">
        <v>76</v>
      </c>
      <c r="E217" s="83">
        <v>16</v>
      </c>
      <c r="F217" s="84" t="s">
        <v>274</v>
      </c>
      <c r="G217" s="84" t="s">
        <v>704</v>
      </c>
      <c r="H217" s="17" t="str">
        <f t="shared" ca="1" si="27"/>
        <v>Concluído</v>
      </c>
      <c r="I217" s="79">
        <v>42611</v>
      </c>
      <c r="J217" s="79">
        <v>44436</v>
      </c>
      <c r="K217" s="84" t="str">
        <f t="shared" si="26"/>
        <v>NA</v>
      </c>
      <c r="L217" s="84" t="s">
        <v>39</v>
      </c>
      <c r="M217" s="17" t="s">
        <v>705</v>
      </c>
      <c r="N217" s="84" t="s">
        <v>1009</v>
      </c>
      <c r="O217" s="84" t="s">
        <v>1010</v>
      </c>
      <c r="P217" s="84" t="s">
        <v>1011</v>
      </c>
      <c r="Q217" s="85" t="s">
        <v>39</v>
      </c>
      <c r="R217" s="85" t="s">
        <v>39</v>
      </c>
      <c r="S217" s="58">
        <v>42619</v>
      </c>
      <c r="T217" s="79" t="s">
        <v>44</v>
      </c>
      <c r="U217" s="85" t="s">
        <v>39</v>
      </c>
      <c r="V217" s="85" t="s">
        <v>39</v>
      </c>
      <c r="W217" s="85" t="s">
        <v>39</v>
      </c>
      <c r="X217" s="85" t="s">
        <v>1008</v>
      </c>
      <c r="Y217" s="80" t="s">
        <v>39</v>
      </c>
      <c r="Z217" s="80" t="s">
        <v>39</v>
      </c>
      <c r="AA217" s="85" t="s">
        <v>39</v>
      </c>
      <c r="AB217" s="85" t="s">
        <v>39</v>
      </c>
      <c r="AC217" s="85" t="s">
        <v>39</v>
      </c>
      <c r="AD217" s="85" t="s">
        <v>39</v>
      </c>
      <c r="AE217" s="85" t="s">
        <v>39</v>
      </c>
      <c r="AF217" s="1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c r="IQ217" s="9"/>
      <c r="IR217" s="9"/>
      <c r="IS217" s="9"/>
      <c r="IT217" s="9"/>
      <c r="IU217" s="9"/>
      <c r="IV217" s="9"/>
    </row>
    <row r="218" spans="1:256" s="128" customFormat="1" ht="120" customHeight="1" x14ac:dyDescent="0.25">
      <c r="A218" s="46"/>
      <c r="B218" s="46"/>
      <c r="C218" s="47">
        <v>42626</v>
      </c>
      <c r="D218" s="49">
        <v>78</v>
      </c>
      <c r="E218" s="50">
        <v>2016</v>
      </c>
      <c r="F218" s="54" t="s">
        <v>36</v>
      </c>
      <c r="G218" s="50" t="s">
        <v>37</v>
      </c>
      <c r="H218" s="17" t="str">
        <f t="shared" ca="1" si="27"/>
        <v>Concluído</v>
      </c>
      <c r="I218" s="47">
        <v>42626</v>
      </c>
      <c r="J218" s="47">
        <v>44451</v>
      </c>
      <c r="K218" s="50" t="str">
        <f t="shared" si="26"/>
        <v>NA</v>
      </c>
      <c r="L218" s="50" t="s">
        <v>39</v>
      </c>
      <c r="M218" s="50" t="s">
        <v>1012</v>
      </c>
      <c r="N218" s="50" t="s">
        <v>1013</v>
      </c>
      <c r="O218" s="50" t="s">
        <v>1014</v>
      </c>
      <c r="P218" s="50" t="s">
        <v>1015</v>
      </c>
      <c r="Q218" s="50" t="s">
        <v>39</v>
      </c>
      <c r="R218" s="50" t="s">
        <v>39</v>
      </c>
      <c r="S218" s="56">
        <v>42629</v>
      </c>
      <c r="T218" s="48" t="s">
        <v>44</v>
      </c>
      <c r="U218" s="50" t="s">
        <v>39</v>
      </c>
      <c r="V218" s="50" t="s">
        <v>39</v>
      </c>
      <c r="W218" s="50" t="s">
        <v>39</v>
      </c>
      <c r="X218" s="50" t="s">
        <v>1016</v>
      </c>
      <c r="Y218" s="47">
        <v>42549</v>
      </c>
      <c r="Z218" s="47">
        <v>42626</v>
      </c>
      <c r="AA218" s="50" t="s">
        <v>49</v>
      </c>
      <c r="AB218" s="50" t="s">
        <v>39</v>
      </c>
      <c r="AC218" s="50" t="s">
        <v>39</v>
      </c>
      <c r="AD218" s="50" t="s">
        <v>39</v>
      </c>
      <c r="AE218" s="50" t="s">
        <v>39</v>
      </c>
      <c r="AF218" s="46"/>
    </row>
    <row r="219" spans="1:256" ht="53.25" customHeight="1" x14ac:dyDescent="0.25">
      <c r="A219" s="19"/>
      <c r="B219" s="19"/>
      <c r="C219" s="64">
        <v>42583</v>
      </c>
      <c r="D219" s="65">
        <v>79</v>
      </c>
      <c r="E219" s="88">
        <v>16</v>
      </c>
      <c r="F219" s="67" t="s">
        <v>274</v>
      </c>
      <c r="G219" s="67" t="s">
        <v>704</v>
      </c>
      <c r="H219" s="17" t="str">
        <f t="shared" ca="1" si="27"/>
        <v>Concluído</v>
      </c>
      <c r="I219" s="64">
        <v>42583</v>
      </c>
      <c r="J219" s="64">
        <v>44408</v>
      </c>
      <c r="K219" s="67" t="str">
        <f t="shared" si="26"/>
        <v>NA</v>
      </c>
      <c r="L219" s="67" t="s">
        <v>39</v>
      </c>
      <c r="M219" s="17" t="s">
        <v>705</v>
      </c>
      <c r="N219" s="67" t="s">
        <v>1017</v>
      </c>
      <c r="O219" s="67" t="s">
        <v>1018</v>
      </c>
      <c r="P219" s="67" t="s">
        <v>1019</v>
      </c>
      <c r="Q219" s="68" t="s">
        <v>39</v>
      </c>
      <c r="R219" s="68" t="s">
        <v>39</v>
      </c>
      <c r="S219" s="56">
        <v>42630</v>
      </c>
      <c r="T219" s="64" t="s">
        <v>44</v>
      </c>
      <c r="U219" s="68" t="s">
        <v>39</v>
      </c>
      <c r="V219" s="69" t="s">
        <v>39</v>
      </c>
      <c r="W219" s="67" t="s">
        <v>39</v>
      </c>
      <c r="X219" s="67" t="s">
        <v>1020</v>
      </c>
      <c r="Y219" s="64" t="s">
        <v>39</v>
      </c>
      <c r="Z219" s="64" t="s">
        <v>39</v>
      </c>
      <c r="AA219" s="67" t="s">
        <v>39</v>
      </c>
      <c r="AB219" s="67" t="s">
        <v>39</v>
      </c>
      <c r="AC219" s="67" t="s">
        <v>39</v>
      </c>
      <c r="AD219" s="67" t="s">
        <v>1021</v>
      </c>
      <c r="AE219" s="67" t="s">
        <v>39</v>
      </c>
      <c r="AF219" s="19"/>
      <c r="AG219" s="130"/>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6"/>
      <c r="IQ219" s="6"/>
      <c r="IR219" s="6"/>
      <c r="IS219" s="6"/>
      <c r="IT219" s="6"/>
      <c r="IU219" s="6"/>
      <c r="IV219" s="6"/>
    </row>
    <row r="220" spans="1:256" s="132" customFormat="1" ht="277.5" customHeight="1" x14ac:dyDescent="0.25">
      <c r="A220" s="125"/>
      <c r="B220" s="125"/>
      <c r="C220" s="59">
        <v>42640</v>
      </c>
      <c r="D220" s="60">
        <v>80</v>
      </c>
      <c r="E220" s="89">
        <v>16</v>
      </c>
      <c r="F220" s="62" t="s">
        <v>36</v>
      </c>
      <c r="G220" s="62" t="s">
        <v>327</v>
      </c>
      <c r="H220" s="17" t="str">
        <f t="shared" ca="1" si="27"/>
        <v>Ativo</v>
      </c>
      <c r="I220" s="59">
        <v>42640</v>
      </c>
      <c r="J220" s="59" t="s">
        <v>67</v>
      </c>
      <c r="K220" s="62" t="str">
        <f t="shared" si="26"/>
        <v>NA</v>
      </c>
      <c r="L220" s="62" t="s">
        <v>39</v>
      </c>
      <c r="M220" s="62" t="s">
        <v>1022</v>
      </c>
      <c r="N220" s="62" t="s">
        <v>1023</v>
      </c>
      <c r="O220" s="62" t="s">
        <v>1024</v>
      </c>
      <c r="P220" s="62" t="s">
        <v>1025</v>
      </c>
      <c r="Q220" s="63" t="s">
        <v>39</v>
      </c>
      <c r="R220" s="63" t="s">
        <v>39</v>
      </c>
      <c r="S220" s="59">
        <v>42641</v>
      </c>
      <c r="T220" s="59" t="s">
        <v>44</v>
      </c>
      <c r="U220" s="63" t="s">
        <v>39</v>
      </c>
      <c r="V220" s="90" t="s">
        <v>39</v>
      </c>
      <c r="W220" s="62" t="s">
        <v>39</v>
      </c>
      <c r="X220" s="62" t="s">
        <v>469</v>
      </c>
      <c r="Y220" s="59" t="s">
        <v>39</v>
      </c>
      <c r="Z220" s="59">
        <v>42640</v>
      </c>
      <c r="AA220" s="62" t="s">
        <v>431</v>
      </c>
      <c r="AB220" s="62" t="s">
        <v>39</v>
      </c>
      <c r="AC220" s="62" t="s">
        <v>39</v>
      </c>
      <c r="AD220" s="62" t="s">
        <v>39</v>
      </c>
      <c r="AE220" s="62" t="s">
        <v>39</v>
      </c>
      <c r="AF220" s="125"/>
    </row>
    <row r="221" spans="1:256" s="129" customFormat="1" ht="137.25" customHeight="1" x14ac:dyDescent="0.25">
      <c r="A221" s="19"/>
      <c r="B221" s="19"/>
      <c r="C221" s="64">
        <v>42599</v>
      </c>
      <c r="D221" s="65">
        <v>81</v>
      </c>
      <c r="E221" s="88">
        <v>16</v>
      </c>
      <c r="F221" s="67" t="s">
        <v>36</v>
      </c>
      <c r="G221" s="67" t="s">
        <v>37</v>
      </c>
      <c r="H221" s="17" t="str">
        <f t="shared" ca="1" si="27"/>
        <v>Concluído</v>
      </c>
      <c r="I221" s="64">
        <v>42717</v>
      </c>
      <c r="J221" s="64">
        <v>44542</v>
      </c>
      <c r="K221" s="67" t="str">
        <f t="shared" si="26"/>
        <v>NA</v>
      </c>
      <c r="L221" s="67" t="s">
        <v>39</v>
      </c>
      <c r="M221" s="67" t="s">
        <v>1026</v>
      </c>
      <c r="N221" s="67" t="s">
        <v>1027</v>
      </c>
      <c r="O221" s="67" t="s">
        <v>1028</v>
      </c>
      <c r="P221" s="67" t="s">
        <v>1029</v>
      </c>
      <c r="Q221" s="68" t="s">
        <v>39</v>
      </c>
      <c r="R221" s="68" t="s">
        <v>39</v>
      </c>
      <c r="S221" s="64">
        <v>42650</v>
      </c>
      <c r="T221" s="64" t="s">
        <v>44</v>
      </c>
      <c r="U221" s="68" t="s">
        <v>39</v>
      </c>
      <c r="V221" s="69" t="s">
        <v>39</v>
      </c>
      <c r="W221" s="67" t="s">
        <v>39</v>
      </c>
      <c r="X221" s="67" t="s">
        <v>1030</v>
      </c>
      <c r="Y221" s="64" t="s">
        <v>39</v>
      </c>
      <c r="Z221" s="64" t="s">
        <v>39</v>
      </c>
      <c r="AA221" s="67" t="s">
        <v>39</v>
      </c>
      <c r="AB221" s="67" t="s">
        <v>39</v>
      </c>
      <c r="AC221" s="67" t="s">
        <v>39</v>
      </c>
      <c r="AD221" s="67" t="s">
        <v>39</v>
      </c>
      <c r="AE221" s="67" t="s">
        <v>39</v>
      </c>
      <c r="AF221" s="1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c r="IQ221" s="9"/>
      <c r="IR221" s="9"/>
      <c r="IS221" s="9"/>
      <c r="IT221" s="9"/>
      <c r="IU221" s="9"/>
      <c r="IV221" s="9"/>
    </row>
    <row r="222" spans="1:256" s="129" customFormat="1" ht="48.75" customHeight="1" x14ac:dyDescent="0.25">
      <c r="A222" s="19"/>
      <c r="B222" s="19"/>
      <c r="C222" s="51">
        <v>42646</v>
      </c>
      <c r="D222" s="52">
        <v>83</v>
      </c>
      <c r="E222" s="81">
        <v>16</v>
      </c>
      <c r="F222" s="54" t="s">
        <v>274</v>
      </c>
      <c r="G222" s="54" t="s">
        <v>704</v>
      </c>
      <c r="H222" s="17" t="str">
        <f ca="1">IF(J222="","",IF(J222="cancelado","Cancelado",IF(J222="prazo indeterminado","Ativo",IF(TODAY()-J222&gt;0,"Concluído","Ativo"))))</f>
        <v>Concluído</v>
      </c>
      <c r="I222" s="51">
        <v>42646</v>
      </c>
      <c r="J222" s="51">
        <v>44471</v>
      </c>
      <c r="K222" s="54" t="str">
        <f t="shared" si="26"/>
        <v>NA</v>
      </c>
      <c r="L222" s="54" t="s">
        <v>39</v>
      </c>
      <c r="M222" s="17" t="s">
        <v>705</v>
      </c>
      <c r="N222" s="54" t="s">
        <v>1031</v>
      </c>
      <c r="O222" s="54" t="s">
        <v>1032</v>
      </c>
      <c r="P222" s="54" t="s">
        <v>1033</v>
      </c>
      <c r="Q222" s="55" t="s">
        <v>39</v>
      </c>
      <c r="R222" s="55" t="s">
        <v>39</v>
      </c>
      <c r="S222" s="51">
        <v>42657</v>
      </c>
      <c r="T222" s="51" t="s">
        <v>44</v>
      </c>
      <c r="U222" s="55" t="s">
        <v>39</v>
      </c>
      <c r="V222" s="57" t="s">
        <v>39</v>
      </c>
      <c r="W222" s="54" t="s">
        <v>39</v>
      </c>
      <c r="X222" s="54" t="s">
        <v>1008</v>
      </c>
      <c r="Y222" s="51" t="s">
        <v>39</v>
      </c>
      <c r="Z222" s="51" t="s">
        <v>39</v>
      </c>
      <c r="AA222" s="57" t="s">
        <v>39</v>
      </c>
      <c r="AB222" s="57" t="s">
        <v>39</v>
      </c>
      <c r="AC222" s="57" t="s">
        <v>39</v>
      </c>
      <c r="AD222" s="57" t="s">
        <v>39</v>
      </c>
      <c r="AE222" s="57" t="s">
        <v>39</v>
      </c>
      <c r="AF222" s="1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c r="IQ222" s="9"/>
      <c r="IR222" s="9"/>
      <c r="IS222" s="9"/>
      <c r="IT222" s="9"/>
      <c r="IU222" s="9"/>
      <c r="IV222" s="9"/>
    </row>
    <row r="223" spans="1:256" s="129" customFormat="1" ht="68.25" customHeight="1" x14ac:dyDescent="0.25">
      <c r="A223" s="19"/>
      <c r="B223" s="19"/>
      <c r="C223" s="51">
        <v>42646</v>
      </c>
      <c r="D223" s="52">
        <v>84</v>
      </c>
      <c r="E223" s="81">
        <v>16</v>
      </c>
      <c r="F223" s="54" t="s">
        <v>274</v>
      </c>
      <c r="G223" s="54" t="s">
        <v>704</v>
      </c>
      <c r="H223" s="17" t="str">
        <f ca="1">IF(J223="","",IF(J223="cancelado","Cancelado",IF(J223="prazo indeterminado","Ativo",IF(TODAY()-J223&gt;0,"Concluído","Ativo"))))</f>
        <v>Concluído</v>
      </c>
      <c r="I223" s="51">
        <v>42646</v>
      </c>
      <c r="J223" s="51">
        <v>44471</v>
      </c>
      <c r="K223" s="54" t="str">
        <f t="shared" si="26"/>
        <v>NA</v>
      </c>
      <c r="L223" s="54" t="s">
        <v>39</v>
      </c>
      <c r="M223" s="17" t="s">
        <v>705</v>
      </c>
      <c r="N223" s="54" t="s">
        <v>1034</v>
      </c>
      <c r="O223" s="54" t="s">
        <v>1035</v>
      </c>
      <c r="P223" s="54" t="s">
        <v>1036</v>
      </c>
      <c r="Q223" s="55" t="s">
        <v>39</v>
      </c>
      <c r="R223" s="55" t="s">
        <v>39</v>
      </c>
      <c r="S223" s="51">
        <v>42657</v>
      </c>
      <c r="T223" s="51" t="s">
        <v>44</v>
      </c>
      <c r="U223" s="55" t="s">
        <v>39</v>
      </c>
      <c r="V223" s="57" t="s">
        <v>39</v>
      </c>
      <c r="W223" s="54" t="s">
        <v>39</v>
      </c>
      <c r="X223" s="54" t="s">
        <v>1008</v>
      </c>
      <c r="Y223" s="51" t="s">
        <v>39</v>
      </c>
      <c r="Z223" s="51" t="s">
        <v>39</v>
      </c>
      <c r="AA223" s="57" t="s">
        <v>39</v>
      </c>
      <c r="AB223" s="57" t="s">
        <v>39</v>
      </c>
      <c r="AC223" s="57" t="s">
        <v>39</v>
      </c>
      <c r="AD223" s="57" t="s">
        <v>39</v>
      </c>
      <c r="AE223" s="57" t="s">
        <v>39</v>
      </c>
      <c r="AF223" s="1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c r="IQ223" s="9"/>
      <c r="IR223" s="9"/>
      <c r="IS223" s="9"/>
      <c r="IT223" s="9"/>
      <c r="IU223" s="9"/>
      <c r="IV223" s="9"/>
    </row>
    <row r="224" spans="1:256" s="129" customFormat="1" ht="177" customHeight="1" x14ac:dyDescent="0.25">
      <c r="A224" s="19"/>
      <c r="B224" s="19"/>
      <c r="C224" s="42">
        <v>42660</v>
      </c>
      <c r="D224" s="43">
        <v>85</v>
      </c>
      <c r="E224" s="44">
        <v>2016</v>
      </c>
      <c r="F224" s="44" t="s">
        <v>36</v>
      </c>
      <c r="G224" s="44" t="s">
        <v>37</v>
      </c>
      <c r="H224" s="17" t="str">
        <f ca="1">IF(J224="","",IF(J224="cancelado","Cancelado",IF(J224="prazo indeterminado","Ativo",IF(TODAY()-J224&gt;0,"Concluído","Ativo"))))</f>
        <v>Concluído</v>
      </c>
      <c r="I224" s="42">
        <v>42660</v>
      </c>
      <c r="J224" s="42">
        <v>44485</v>
      </c>
      <c r="K224" s="44" t="str">
        <f t="shared" si="26"/>
        <v>NA</v>
      </c>
      <c r="L224" s="44" t="s">
        <v>39</v>
      </c>
      <c r="M224" s="44" t="s">
        <v>1037</v>
      </c>
      <c r="N224" s="44" t="s">
        <v>1038</v>
      </c>
      <c r="O224" s="44" t="s">
        <v>1039</v>
      </c>
      <c r="P224" s="44" t="s">
        <v>1040</v>
      </c>
      <c r="Q224" s="44" t="s">
        <v>39</v>
      </c>
      <c r="R224" s="44" t="s">
        <v>39</v>
      </c>
      <c r="S224" s="42">
        <v>42678</v>
      </c>
      <c r="T224" s="45" t="s">
        <v>65</v>
      </c>
      <c r="U224" s="44" t="s">
        <v>39</v>
      </c>
      <c r="V224" s="44" t="s">
        <v>39</v>
      </c>
      <c r="W224" s="44" t="s">
        <v>39</v>
      </c>
      <c r="X224" s="44" t="s">
        <v>279</v>
      </c>
      <c r="Y224" s="42">
        <v>42660</v>
      </c>
      <c r="Z224" s="42">
        <v>42677</v>
      </c>
      <c r="AA224" s="44" t="s">
        <v>1041</v>
      </c>
      <c r="AB224" s="44" t="s">
        <v>39</v>
      </c>
      <c r="AC224" s="44" t="s">
        <v>39</v>
      </c>
      <c r="AD224" s="44" t="s">
        <v>39</v>
      </c>
      <c r="AE224" s="44" t="s">
        <v>39</v>
      </c>
      <c r="AF224" s="1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c r="IQ224" s="9"/>
      <c r="IR224" s="9"/>
      <c r="IS224" s="9"/>
      <c r="IT224" s="9"/>
      <c r="IU224" s="9"/>
      <c r="IV224" s="9"/>
    </row>
    <row r="225" spans="1:256" s="5" customFormat="1" ht="45.75" customHeight="1" x14ac:dyDescent="0.25">
      <c r="A225" s="14"/>
      <c r="B225" s="14"/>
      <c r="C225" s="47">
        <v>42627</v>
      </c>
      <c r="D225" s="49">
        <v>86</v>
      </c>
      <c r="E225" s="50">
        <v>2016</v>
      </c>
      <c r="F225" s="50" t="s">
        <v>274</v>
      </c>
      <c r="G225" s="50" t="s">
        <v>704</v>
      </c>
      <c r="H225" s="17" t="str">
        <f ca="1">IF(J225="","",IF(J225="cancelado","Cancelado",IF(J225="prazo indeterminado","Ativo",IF(TODAY()-J225&gt;0,"Concluído","Ativo"))))</f>
        <v>Concluído</v>
      </c>
      <c r="I225" s="47">
        <v>42627</v>
      </c>
      <c r="J225" s="47">
        <v>44452</v>
      </c>
      <c r="K225" s="50" t="str">
        <f t="shared" si="26"/>
        <v>NA</v>
      </c>
      <c r="L225" s="50" t="s">
        <v>39</v>
      </c>
      <c r="M225" s="17" t="s">
        <v>705</v>
      </c>
      <c r="N225" s="50" t="s">
        <v>1042</v>
      </c>
      <c r="O225" s="50" t="s">
        <v>1043</v>
      </c>
      <c r="P225" s="50" t="s">
        <v>1044</v>
      </c>
      <c r="Q225" s="50" t="s">
        <v>39</v>
      </c>
      <c r="R225" s="50" t="s">
        <v>39</v>
      </c>
      <c r="S225" s="47">
        <v>42663</v>
      </c>
      <c r="T225" s="48" t="s">
        <v>44</v>
      </c>
      <c r="U225" s="50" t="s">
        <v>39</v>
      </c>
      <c r="V225" s="50" t="s">
        <v>39</v>
      </c>
      <c r="W225" s="50" t="s">
        <v>39</v>
      </c>
      <c r="X225" s="50" t="s">
        <v>801</v>
      </c>
      <c r="Y225" s="47" t="s">
        <v>39</v>
      </c>
      <c r="Z225" s="47" t="s">
        <v>39</v>
      </c>
      <c r="AA225" s="50" t="s">
        <v>39</v>
      </c>
      <c r="AB225" s="50" t="s">
        <v>39</v>
      </c>
      <c r="AC225" s="50" t="s">
        <v>39</v>
      </c>
      <c r="AD225" s="50" t="s">
        <v>39</v>
      </c>
      <c r="AE225" s="50" t="s">
        <v>39</v>
      </c>
      <c r="AF225" s="14"/>
    </row>
    <row r="226" spans="1:256" s="5" customFormat="1" ht="276" customHeight="1" x14ac:dyDescent="0.25">
      <c r="A226" s="14"/>
      <c r="B226" s="14"/>
      <c r="C226" s="47">
        <v>42552</v>
      </c>
      <c r="D226" s="49">
        <v>87</v>
      </c>
      <c r="E226" s="50">
        <v>2016</v>
      </c>
      <c r="F226" s="50" t="s">
        <v>36</v>
      </c>
      <c r="G226" s="50" t="s">
        <v>37</v>
      </c>
      <c r="H226" s="17" t="str">
        <f ca="1">IF(J226="","",IF(J226="cancelado","Cancelado",IF(J226="prazo indeterminado","Ativo",IF(TODAY()-J226&gt;0,"Concluído","Ativo"))))</f>
        <v>Ativo</v>
      </c>
      <c r="I226" s="47">
        <v>42641</v>
      </c>
      <c r="J226" s="47" t="s">
        <v>67</v>
      </c>
      <c r="K226" s="50" t="str">
        <f t="shared" si="26"/>
        <v>NA</v>
      </c>
      <c r="L226" s="50" t="s">
        <v>39</v>
      </c>
      <c r="M226" s="50" t="s">
        <v>1045</v>
      </c>
      <c r="N226" s="50" t="s">
        <v>1046</v>
      </c>
      <c r="O226" s="50" t="s">
        <v>1047</v>
      </c>
      <c r="P226" s="50" t="s">
        <v>1048</v>
      </c>
      <c r="Q226" s="50" t="s">
        <v>39</v>
      </c>
      <c r="R226" s="50" t="s">
        <v>39</v>
      </c>
      <c r="S226" s="47">
        <v>42664</v>
      </c>
      <c r="T226" s="48" t="s">
        <v>44</v>
      </c>
      <c r="U226" s="50" t="s">
        <v>39</v>
      </c>
      <c r="V226" s="50" t="s">
        <v>39</v>
      </c>
      <c r="W226" s="50" t="s">
        <v>39</v>
      </c>
      <c r="X226" s="50" t="s">
        <v>1030</v>
      </c>
      <c r="Y226" s="47" t="s">
        <v>39</v>
      </c>
      <c r="Z226" s="47">
        <v>42662</v>
      </c>
      <c r="AA226" s="50" t="s">
        <v>39</v>
      </c>
      <c r="AB226" s="50" t="s">
        <v>39</v>
      </c>
      <c r="AC226" s="50" t="s">
        <v>39</v>
      </c>
      <c r="AD226" s="50" t="s">
        <v>39</v>
      </c>
      <c r="AE226" s="50" t="s">
        <v>39</v>
      </c>
      <c r="AF226" s="14"/>
    </row>
    <row r="227" spans="1:256" s="129" customFormat="1" ht="77.25" customHeight="1" x14ac:dyDescent="0.25">
      <c r="A227" s="19"/>
      <c r="B227" s="19"/>
      <c r="C227" s="59">
        <v>42668</v>
      </c>
      <c r="D227" s="60">
        <v>89</v>
      </c>
      <c r="E227" s="89">
        <v>16</v>
      </c>
      <c r="F227" s="62" t="s">
        <v>36</v>
      </c>
      <c r="G227" s="62" t="s">
        <v>37</v>
      </c>
      <c r="H227" s="17" t="str">
        <f t="shared" ref="H227:H232" ca="1" si="28">IF(J227="","",IF(J227="cancelado","Cancelado",IF(J227="prazo indeterminado","Ativo",IF(TODAY()-J227&gt;0,"Concluído","Ativo"))))</f>
        <v>Concluído</v>
      </c>
      <c r="I227" s="59">
        <v>42668</v>
      </c>
      <c r="J227" s="59">
        <v>44493</v>
      </c>
      <c r="K227" s="62" t="str">
        <f t="shared" si="26"/>
        <v>NA</v>
      </c>
      <c r="L227" s="62" t="s">
        <v>39</v>
      </c>
      <c r="M227" s="62" t="s">
        <v>1049</v>
      </c>
      <c r="N227" s="62" t="s">
        <v>984</v>
      </c>
      <c r="O227" s="62" t="s">
        <v>985</v>
      </c>
      <c r="P227" s="62" t="s">
        <v>1050</v>
      </c>
      <c r="Q227" s="63" t="s">
        <v>39</v>
      </c>
      <c r="R227" s="63" t="s">
        <v>39</v>
      </c>
      <c r="S227" s="59">
        <v>42670</v>
      </c>
      <c r="T227" s="59" t="s">
        <v>44</v>
      </c>
      <c r="U227" s="63" t="s">
        <v>39</v>
      </c>
      <c r="V227" s="90" t="s">
        <v>39</v>
      </c>
      <c r="W227" s="62" t="s">
        <v>39</v>
      </c>
      <c r="X227" s="62" t="s">
        <v>279</v>
      </c>
      <c r="Y227" s="59">
        <v>42667</v>
      </c>
      <c r="Z227" s="59">
        <v>42669</v>
      </c>
      <c r="AA227" s="62" t="s">
        <v>212</v>
      </c>
      <c r="AB227" s="62" t="s">
        <v>39</v>
      </c>
      <c r="AC227" s="62" t="s">
        <v>39</v>
      </c>
      <c r="AD227" s="62" t="s">
        <v>39</v>
      </c>
      <c r="AE227" s="62" t="s">
        <v>39</v>
      </c>
      <c r="AF227" s="1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c r="IQ227" s="9"/>
      <c r="IR227" s="9"/>
      <c r="IS227" s="9"/>
      <c r="IT227" s="9"/>
      <c r="IU227" s="9"/>
      <c r="IV227" s="9"/>
    </row>
    <row r="228" spans="1:256" s="129" customFormat="1" ht="166.5" customHeight="1" x14ac:dyDescent="0.25">
      <c r="A228" s="19"/>
      <c r="B228" s="19"/>
      <c r="C228" s="79">
        <v>42681</v>
      </c>
      <c r="D228" s="82">
        <v>90</v>
      </c>
      <c r="E228" s="86">
        <v>2016</v>
      </c>
      <c r="F228" s="84" t="s">
        <v>36</v>
      </c>
      <c r="G228" s="84" t="s">
        <v>37</v>
      </c>
      <c r="H228" s="17" t="str">
        <f t="shared" ca="1" si="28"/>
        <v>Concluído</v>
      </c>
      <c r="I228" s="79">
        <v>42681</v>
      </c>
      <c r="J228" s="79">
        <v>44506</v>
      </c>
      <c r="K228" s="84" t="str">
        <f t="shared" si="26"/>
        <v>NA</v>
      </c>
      <c r="L228" s="84" t="s">
        <v>39</v>
      </c>
      <c r="M228" s="84" t="s">
        <v>1051</v>
      </c>
      <c r="N228" s="84" t="s">
        <v>1052</v>
      </c>
      <c r="O228" s="84" t="s">
        <v>1053</v>
      </c>
      <c r="P228" s="84" t="s">
        <v>1054</v>
      </c>
      <c r="Q228" s="85" t="s">
        <v>39</v>
      </c>
      <c r="R228" s="85" t="s">
        <v>39</v>
      </c>
      <c r="S228" s="59">
        <v>42699</v>
      </c>
      <c r="T228" s="79" t="s">
        <v>44</v>
      </c>
      <c r="U228" s="85" t="s">
        <v>39</v>
      </c>
      <c r="V228" s="87" t="s">
        <v>39</v>
      </c>
      <c r="W228" s="84" t="s">
        <v>39</v>
      </c>
      <c r="X228" s="84" t="s">
        <v>279</v>
      </c>
      <c r="Y228" s="79">
        <v>42660</v>
      </c>
      <c r="Z228" s="79">
        <v>42677</v>
      </c>
      <c r="AA228" s="84" t="s">
        <v>1055</v>
      </c>
      <c r="AB228" s="84" t="s">
        <v>39</v>
      </c>
      <c r="AC228" s="84" t="s">
        <v>39</v>
      </c>
      <c r="AD228" s="84" t="s">
        <v>39</v>
      </c>
      <c r="AE228" s="84" t="s">
        <v>39</v>
      </c>
      <c r="AF228" s="1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c r="IQ228" s="9"/>
      <c r="IR228" s="9"/>
      <c r="IS228" s="9"/>
      <c r="IT228" s="9"/>
      <c r="IU228" s="9"/>
      <c r="IV228" s="9"/>
    </row>
    <row r="229" spans="1:256" ht="174" customHeight="1" x14ac:dyDescent="0.25">
      <c r="A229" s="46"/>
      <c r="B229" s="46"/>
      <c r="C229" s="42">
        <v>42695</v>
      </c>
      <c r="D229" s="43">
        <v>91</v>
      </c>
      <c r="E229" s="44">
        <v>2016</v>
      </c>
      <c r="F229" s="44" t="s">
        <v>36</v>
      </c>
      <c r="G229" s="44" t="s">
        <v>37</v>
      </c>
      <c r="H229" s="17" t="str">
        <f t="shared" ca="1" si="28"/>
        <v>Concluído</v>
      </c>
      <c r="I229" s="42">
        <v>42695</v>
      </c>
      <c r="J229" s="42">
        <v>44520</v>
      </c>
      <c r="K229" s="44" t="str">
        <f t="shared" si="26"/>
        <v>NA</v>
      </c>
      <c r="L229" s="44" t="s">
        <v>39</v>
      </c>
      <c r="M229" s="44" t="s">
        <v>1056</v>
      </c>
      <c r="N229" s="44" t="s">
        <v>1057</v>
      </c>
      <c r="O229" s="44" t="s">
        <v>1058</v>
      </c>
      <c r="P229" s="44" t="s">
        <v>1059</v>
      </c>
      <c r="Q229" s="44" t="s">
        <v>39</v>
      </c>
      <c r="R229" s="44" t="s">
        <v>39</v>
      </c>
      <c r="S229" s="59">
        <v>42696</v>
      </c>
      <c r="T229" s="45" t="s">
        <v>65</v>
      </c>
      <c r="U229" s="44" t="s">
        <v>39</v>
      </c>
      <c r="V229" s="44" t="s">
        <v>39</v>
      </c>
      <c r="W229" s="44" t="s">
        <v>39</v>
      </c>
      <c r="X229" s="44" t="s">
        <v>1060</v>
      </c>
      <c r="Y229" s="42">
        <v>42621</v>
      </c>
      <c r="Z229" s="42">
        <v>42684</v>
      </c>
      <c r="AA229" s="44" t="s">
        <v>1061</v>
      </c>
      <c r="AB229" s="44" t="s">
        <v>39</v>
      </c>
      <c r="AC229" s="44" t="s">
        <v>39</v>
      </c>
      <c r="AD229" s="44" t="s">
        <v>39</v>
      </c>
      <c r="AE229" s="44" t="s">
        <v>39</v>
      </c>
      <c r="AF229" s="46"/>
    </row>
    <row r="230" spans="1:256" s="128" customFormat="1" ht="51" customHeight="1" x14ac:dyDescent="0.25">
      <c r="A230" s="46"/>
      <c r="B230" s="46"/>
      <c r="C230" s="51">
        <v>42692</v>
      </c>
      <c r="D230" s="52">
        <v>92</v>
      </c>
      <c r="E230" s="81">
        <v>16</v>
      </c>
      <c r="F230" s="54" t="s">
        <v>274</v>
      </c>
      <c r="G230" s="54" t="s">
        <v>704</v>
      </c>
      <c r="H230" s="17" t="str">
        <f t="shared" ca="1" si="28"/>
        <v>Concluído</v>
      </c>
      <c r="I230" s="51">
        <v>42692</v>
      </c>
      <c r="J230" s="51">
        <v>44517</v>
      </c>
      <c r="K230" s="54" t="str">
        <f t="shared" si="26"/>
        <v>NA</v>
      </c>
      <c r="L230" s="54" t="s">
        <v>39</v>
      </c>
      <c r="M230" s="17" t="s">
        <v>705</v>
      </c>
      <c r="N230" s="54" t="s">
        <v>92</v>
      </c>
      <c r="O230" s="54" t="s">
        <v>1062</v>
      </c>
      <c r="P230" s="54" t="s">
        <v>1063</v>
      </c>
      <c r="Q230" s="55" t="s">
        <v>39</v>
      </c>
      <c r="R230" s="55" t="s">
        <v>39</v>
      </c>
      <c r="S230" s="58">
        <v>42699</v>
      </c>
      <c r="T230" s="51" t="s">
        <v>44</v>
      </c>
      <c r="U230" s="55" t="s">
        <v>39</v>
      </c>
      <c r="V230" s="55" t="s">
        <v>39</v>
      </c>
      <c r="W230" s="55" t="s">
        <v>39</v>
      </c>
      <c r="X230" s="54" t="s">
        <v>1008</v>
      </c>
      <c r="Y230" s="51" t="s">
        <v>39</v>
      </c>
      <c r="Z230" s="51" t="s">
        <v>39</v>
      </c>
      <c r="AA230" s="57" t="s">
        <v>39</v>
      </c>
      <c r="AB230" s="57" t="s">
        <v>39</v>
      </c>
      <c r="AC230" s="57" t="s">
        <v>39</v>
      </c>
      <c r="AD230" s="57" t="s">
        <v>39</v>
      </c>
      <c r="AE230" s="57" t="s">
        <v>39</v>
      </c>
      <c r="AF230" s="46"/>
    </row>
    <row r="231" spans="1:256" s="129" customFormat="1" ht="141" customHeight="1" x14ac:dyDescent="0.25">
      <c r="A231" s="19"/>
      <c r="B231" s="19"/>
      <c r="C231" s="51">
        <v>42695</v>
      </c>
      <c r="D231" s="52">
        <v>93</v>
      </c>
      <c r="E231" s="81">
        <v>16</v>
      </c>
      <c r="F231" s="54" t="s">
        <v>36</v>
      </c>
      <c r="G231" s="54" t="s">
        <v>37</v>
      </c>
      <c r="H231" s="17" t="str">
        <f t="shared" ca="1" si="28"/>
        <v>Concluído</v>
      </c>
      <c r="I231" s="51">
        <v>42695</v>
      </c>
      <c r="J231" s="51">
        <v>44520</v>
      </c>
      <c r="K231" s="54" t="str">
        <f t="shared" si="26"/>
        <v>NA</v>
      </c>
      <c r="L231" s="54" t="s">
        <v>39</v>
      </c>
      <c r="M231" s="54" t="s">
        <v>1064</v>
      </c>
      <c r="N231" s="54" t="s">
        <v>1065</v>
      </c>
      <c r="O231" s="54" t="s">
        <v>1066</v>
      </c>
      <c r="P231" s="54" t="s">
        <v>1067</v>
      </c>
      <c r="Q231" s="55" t="s">
        <v>39</v>
      </c>
      <c r="R231" s="55" t="s">
        <v>39</v>
      </c>
      <c r="S231" s="51">
        <v>42699</v>
      </c>
      <c r="T231" s="51" t="s">
        <v>44</v>
      </c>
      <c r="U231" s="55" t="s">
        <v>39</v>
      </c>
      <c r="V231" s="57" t="s">
        <v>39</v>
      </c>
      <c r="W231" s="54" t="s">
        <v>39</v>
      </c>
      <c r="X231" s="54" t="s">
        <v>279</v>
      </c>
      <c r="Y231" s="51">
        <v>42683</v>
      </c>
      <c r="Z231" s="51">
        <v>42692</v>
      </c>
      <c r="AA231" s="54" t="s">
        <v>1068</v>
      </c>
      <c r="AB231" s="54" t="s">
        <v>39</v>
      </c>
      <c r="AC231" s="54" t="s">
        <v>39</v>
      </c>
      <c r="AD231" s="54" t="s">
        <v>39</v>
      </c>
      <c r="AE231" s="54" t="s">
        <v>39</v>
      </c>
      <c r="AF231" s="1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row>
    <row r="232" spans="1:256" ht="233.25" customHeight="1" x14ac:dyDescent="0.25">
      <c r="A232" s="46"/>
      <c r="B232" s="46"/>
      <c r="C232" s="91">
        <v>42705</v>
      </c>
      <c r="D232" s="92">
        <v>95</v>
      </c>
      <c r="E232" s="93">
        <v>2016</v>
      </c>
      <c r="F232" s="26" t="s">
        <v>36</v>
      </c>
      <c r="G232" s="93" t="s">
        <v>37</v>
      </c>
      <c r="H232" s="17" t="str">
        <f t="shared" ca="1" si="28"/>
        <v>Concluído</v>
      </c>
      <c r="I232" s="91">
        <v>42705</v>
      </c>
      <c r="J232" s="91">
        <v>44530</v>
      </c>
      <c r="K232" s="93" t="str">
        <f t="shared" si="26"/>
        <v>NA</v>
      </c>
      <c r="L232" s="93" t="s">
        <v>39</v>
      </c>
      <c r="M232" s="93" t="s">
        <v>1069</v>
      </c>
      <c r="N232" s="93" t="s">
        <v>1070</v>
      </c>
      <c r="O232" s="93" t="s">
        <v>1071</v>
      </c>
      <c r="P232" s="93" t="s">
        <v>1072</v>
      </c>
      <c r="Q232" s="93" t="s">
        <v>39</v>
      </c>
      <c r="R232" s="93" t="s">
        <v>39</v>
      </c>
      <c r="S232" s="91">
        <v>42710</v>
      </c>
      <c r="T232" s="94" t="s">
        <v>44</v>
      </c>
      <c r="U232" s="93" t="s">
        <v>39</v>
      </c>
      <c r="V232" s="93" t="s">
        <v>39</v>
      </c>
      <c r="W232" s="93" t="s">
        <v>39</v>
      </c>
      <c r="X232" s="93" t="s">
        <v>1073</v>
      </c>
      <c r="Y232" s="91">
        <v>42705</v>
      </c>
      <c r="Z232" s="91" t="str">
        <f ca="1">IF(Y232="","",IF(TODAY()-Y232&gt;30,"Atrasado","Dentro do Prazo de 30 dias"))</f>
        <v>Atrasado</v>
      </c>
      <c r="AA232" s="116" t="s">
        <v>1074</v>
      </c>
      <c r="AB232" s="93" t="s">
        <v>39</v>
      </c>
      <c r="AC232" s="93" t="s">
        <v>39</v>
      </c>
      <c r="AD232" s="93" t="s">
        <v>39</v>
      </c>
      <c r="AE232" s="93" t="s">
        <v>39</v>
      </c>
      <c r="AF232" s="46"/>
    </row>
    <row r="233" spans="1:256" s="129" customFormat="1" ht="197.25" customHeight="1" x14ac:dyDescent="0.25">
      <c r="A233" s="19"/>
      <c r="B233" s="19"/>
      <c r="C233" s="59">
        <v>42642</v>
      </c>
      <c r="D233" s="60">
        <v>98</v>
      </c>
      <c r="E233" s="61">
        <v>2016</v>
      </c>
      <c r="F233" s="62" t="s">
        <v>1075</v>
      </c>
      <c r="G233" s="62" t="s">
        <v>37</v>
      </c>
      <c r="H233" s="17" t="str">
        <f t="shared" ref="H233:H287" ca="1" si="29">IF(J233="","",IF(J233="cancelado","Cancelado",IF(J233="prazo indeterminado","Ativo",IF(TODAY()-J233&gt;0,"Concluído","Ativo"))))</f>
        <v>Ativo</v>
      </c>
      <c r="I233" s="59">
        <v>42643</v>
      </c>
      <c r="J233" s="59" t="s">
        <v>67</v>
      </c>
      <c r="K233" s="62" t="str">
        <f t="shared" si="26"/>
        <v>NA</v>
      </c>
      <c r="L233" s="62" t="s">
        <v>39</v>
      </c>
      <c r="M233" s="62" t="s">
        <v>1076</v>
      </c>
      <c r="N233" s="62" t="s">
        <v>1077</v>
      </c>
      <c r="O233" s="62" t="s">
        <v>1078</v>
      </c>
      <c r="P233" s="62" t="s">
        <v>1079</v>
      </c>
      <c r="Q233" s="63" t="s">
        <v>39</v>
      </c>
      <c r="R233" s="63" t="s">
        <v>39</v>
      </c>
      <c r="S233" s="59">
        <v>42711</v>
      </c>
      <c r="T233" s="59" t="s">
        <v>44</v>
      </c>
      <c r="U233" s="63" t="s">
        <v>39</v>
      </c>
      <c r="V233" s="90" t="s">
        <v>39</v>
      </c>
      <c r="W233" s="62" t="s">
        <v>39</v>
      </c>
      <c r="X233" s="62" t="s">
        <v>279</v>
      </c>
      <c r="Y233" s="59">
        <v>42583</v>
      </c>
      <c r="Z233" s="59">
        <v>42710</v>
      </c>
      <c r="AA233" s="62" t="s">
        <v>1080</v>
      </c>
      <c r="AB233" s="62" t="s">
        <v>39</v>
      </c>
      <c r="AC233" s="62" t="s">
        <v>39</v>
      </c>
      <c r="AD233" s="62" t="s">
        <v>39</v>
      </c>
      <c r="AE233" s="62" t="s">
        <v>39</v>
      </c>
      <c r="AF233" s="1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row>
    <row r="234" spans="1:256" s="129" customFormat="1" ht="96.75" customHeight="1" x14ac:dyDescent="0.25">
      <c r="A234" s="19" t="s">
        <v>1081</v>
      </c>
      <c r="B234" s="19"/>
      <c r="C234" s="51">
        <v>42718</v>
      </c>
      <c r="D234" s="52">
        <v>99</v>
      </c>
      <c r="E234" s="53">
        <v>2016</v>
      </c>
      <c r="F234" s="54" t="s">
        <v>36</v>
      </c>
      <c r="G234" s="54" t="s">
        <v>37</v>
      </c>
      <c r="H234" s="17" t="str">
        <f t="shared" ca="1" si="29"/>
        <v>Concluído</v>
      </c>
      <c r="I234" s="51">
        <v>42718</v>
      </c>
      <c r="J234" s="51">
        <v>44178</v>
      </c>
      <c r="K234" s="54" t="str">
        <f t="shared" si="26"/>
        <v>NA</v>
      </c>
      <c r="L234" s="54" t="s">
        <v>39</v>
      </c>
      <c r="M234" s="54" t="s">
        <v>1082</v>
      </c>
      <c r="N234" s="54" t="s">
        <v>1083</v>
      </c>
      <c r="O234" s="54" t="s">
        <v>1084</v>
      </c>
      <c r="P234" s="54" t="s">
        <v>1085</v>
      </c>
      <c r="Q234" s="55" t="s">
        <v>39</v>
      </c>
      <c r="R234" s="55" t="s">
        <v>39</v>
      </c>
      <c r="S234" s="58">
        <v>42719</v>
      </c>
      <c r="T234" s="51" t="s">
        <v>65</v>
      </c>
      <c r="U234" s="55" t="s">
        <v>39</v>
      </c>
      <c r="V234" s="57" t="s">
        <v>39</v>
      </c>
      <c r="W234" s="54" t="s">
        <v>39</v>
      </c>
      <c r="X234" s="54" t="s">
        <v>95</v>
      </c>
      <c r="Y234" s="51">
        <v>42703</v>
      </c>
      <c r="Z234" s="51">
        <v>42718</v>
      </c>
      <c r="AA234" s="54" t="s">
        <v>1086</v>
      </c>
      <c r="AB234" s="54" t="s">
        <v>39</v>
      </c>
      <c r="AC234" s="54" t="s">
        <v>39</v>
      </c>
      <c r="AD234" s="54" t="s">
        <v>39</v>
      </c>
      <c r="AE234" s="54" t="s">
        <v>39</v>
      </c>
      <c r="AF234" s="19"/>
      <c r="AG234" s="4"/>
    </row>
    <row r="235" spans="1:256" s="129" customFormat="1" ht="62.25" customHeight="1" x14ac:dyDescent="0.25">
      <c r="A235" s="19"/>
      <c r="B235" s="19"/>
      <c r="C235" s="95">
        <v>42762</v>
      </c>
      <c r="D235" s="96">
        <v>1</v>
      </c>
      <c r="E235" s="97">
        <v>2017</v>
      </c>
      <c r="F235" s="97" t="s">
        <v>274</v>
      </c>
      <c r="G235" s="97" t="s">
        <v>704</v>
      </c>
      <c r="H235" s="17" t="str">
        <f t="shared" ca="1" si="29"/>
        <v>Concluído</v>
      </c>
      <c r="I235" s="95">
        <v>42762</v>
      </c>
      <c r="J235" s="95">
        <v>44587</v>
      </c>
      <c r="K235" s="54" t="str">
        <f t="shared" ref="K235:K241" si="30">IF(G235="","",IF(G235&lt;&gt;"Repasse","NA",IF(G235="Repasse","Resp. DCON")))</f>
        <v>NA</v>
      </c>
      <c r="L235" s="97" t="s">
        <v>39</v>
      </c>
      <c r="M235" s="17" t="s">
        <v>705</v>
      </c>
      <c r="N235" s="97" t="s">
        <v>1087</v>
      </c>
      <c r="O235" s="97" t="s">
        <v>1088</v>
      </c>
      <c r="P235" s="97" t="s">
        <v>1089</v>
      </c>
      <c r="Q235" s="97" t="s">
        <v>39</v>
      </c>
      <c r="R235" s="97" t="s">
        <v>39</v>
      </c>
      <c r="S235" s="95">
        <v>42769</v>
      </c>
      <c r="T235" s="98" t="s">
        <v>44</v>
      </c>
      <c r="U235" s="97" t="s">
        <v>39</v>
      </c>
      <c r="V235" s="97" t="s">
        <v>39</v>
      </c>
      <c r="W235" s="97" t="s">
        <v>39</v>
      </c>
      <c r="X235" s="97" t="s">
        <v>801</v>
      </c>
      <c r="Y235" s="95" t="s">
        <v>39</v>
      </c>
      <c r="Z235" s="95" t="s">
        <v>39</v>
      </c>
      <c r="AA235" s="97" t="s">
        <v>39</v>
      </c>
      <c r="AB235" s="97" t="s">
        <v>39</v>
      </c>
      <c r="AC235" s="97" t="s">
        <v>39</v>
      </c>
      <c r="AD235" s="97" t="s">
        <v>39</v>
      </c>
      <c r="AE235" s="97" t="s">
        <v>39</v>
      </c>
      <c r="AF235" s="1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row>
    <row r="236" spans="1:256" s="129" customFormat="1" ht="104.25" customHeight="1" x14ac:dyDescent="0.25">
      <c r="A236" s="19" t="s">
        <v>1090</v>
      </c>
      <c r="B236" s="19"/>
      <c r="C236" s="64">
        <v>42790</v>
      </c>
      <c r="D236" s="65">
        <v>2</v>
      </c>
      <c r="E236" s="66">
        <v>2017</v>
      </c>
      <c r="F236" s="67" t="s">
        <v>274</v>
      </c>
      <c r="G236" s="67" t="s">
        <v>1091</v>
      </c>
      <c r="H236" s="17" t="str">
        <f t="shared" ca="1" si="29"/>
        <v>Concluído</v>
      </c>
      <c r="I236" s="64">
        <v>42790</v>
      </c>
      <c r="J236" s="64">
        <v>44196</v>
      </c>
      <c r="K236" s="67" t="str">
        <f t="shared" si="30"/>
        <v>NA</v>
      </c>
      <c r="L236" s="67" t="s">
        <v>39</v>
      </c>
      <c r="M236" s="67" t="s">
        <v>1092</v>
      </c>
      <c r="N236" s="67" t="s">
        <v>1093</v>
      </c>
      <c r="O236" s="67" t="s">
        <v>1094</v>
      </c>
      <c r="P236" s="67" t="s">
        <v>1095</v>
      </c>
      <c r="Q236" s="68" t="s">
        <v>39</v>
      </c>
      <c r="R236" s="68" t="s">
        <v>39</v>
      </c>
      <c r="S236" s="64">
        <v>42798</v>
      </c>
      <c r="T236" s="64" t="s">
        <v>65</v>
      </c>
      <c r="U236" s="68" t="s">
        <v>39</v>
      </c>
      <c r="V236" s="69" t="s">
        <v>39</v>
      </c>
      <c r="W236" s="67" t="s">
        <v>39</v>
      </c>
      <c r="X236" s="67" t="s">
        <v>279</v>
      </c>
      <c r="Y236" s="64">
        <v>42787</v>
      </c>
      <c r="Z236" s="64">
        <v>42797</v>
      </c>
      <c r="AA236" s="67" t="s">
        <v>1096</v>
      </c>
      <c r="AB236" s="67" t="s">
        <v>1097</v>
      </c>
      <c r="AC236" s="67" t="s">
        <v>39</v>
      </c>
      <c r="AD236" s="67" t="s">
        <v>39</v>
      </c>
      <c r="AE236" s="67" t="s">
        <v>39</v>
      </c>
      <c r="AF236" s="1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c r="IQ236" s="9"/>
      <c r="IR236" s="9"/>
      <c r="IS236" s="9"/>
      <c r="IT236" s="9"/>
      <c r="IU236" s="9"/>
      <c r="IV236" s="9"/>
    </row>
    <row r="237" spans="1:256" ht="53.25" customHeight="1" x14ac:dyDescent="0.25">
      <c r="A237" s="19"/>
      <c r="B237" s="19"/>
      <c r="C237" s="79">
        <v>42795</v>
      </c>
      <c r="D237" s="82">
        <v>3</v>
      </c>
      <c r="E237" s="83">
        <v>17</v>
      </c>
      <c r="F237" s="84" t="s">
        <v>274</v>
      </c>
      <c r="G237" s="84" t="s">
        <v>704</v>
      </c>
      <c r="H237" s="17" t="str">
        <f t="shared" ca="1" si="29"/>
        <v>Concluído</v>
      </c>
      <c r="I237" s="79">
        <v>42795</v>
      </c>
      <c r="J237" s="79">
        <v>44620</v>
      </c>
      <c r="K237" s="84" t="str">
        <f t="shared" si="30"/>
        <v>NA</v>
      </c>
      <c r="L237" s="84" t="s">
        <v>39</v>
      </c>
      <c r="M237" s="17" t="s">
        <v>705</v>
      </c>
      <c r="N237" s="84" t="s">
        <v>1098</v>
      </c>
      <c r="O237" s="84" t="s">
        <v>1099</v>
      </c>
      <c r="P237" s="84" t="s">
        <v>1100</v>
      </c>
      <c r="Q237" s="85" t="s">
        <v>39</v>
      </c>
      <c r="R237" s="85" t="s">
        <v>39</v>
      </c>
      <c r="S237" s="79">
        <v>42802</v>
      </c>
      <c r="T237" s="79" t="s">
        <v>44</v>
      </c>
      <c r="U237" s="85" t="s">
        <v>39</v>
      </c>
      <c r="V237" s="87" t="s">
        <v>39</v>
      </c>
      <c r="W237" s="84" t="s">
        <v>39</v>
      </c>
      <c r="X237" s="84" t="s">
        <v>744</v>
      </c>
      <c r="Y237" s="79" t="s">
        <v>39</v>
      </c>
      <c r="Z237" s="79" t="s">
        <v>39</v>
      </c>
      <c r="AA237" s="84" t="s">
        <v>39</v>
      </c>
      <c r="AB237" s="84" t="s">
        <v>39</v>
      </c>
      <c r="AC237" s="84" t="s">
        <v>39</v>
      </c>
      <c r="AD237" s="84" t="s">
        <v>39</v>
      </c>
      <c r="AE237" s="84" t="s">
        <v>39</v>
      </c>
      <c r="AF237" s="19"/>
      <c r="AG237" s="130"/>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c r="IM237" s="6"/>
      <c r="IN237" s="6"/>
      <c r="IO237" s="6"/>
      <c r="IP237" s="6"/>
      <c r="IQ237" s="6"/>
      <c r="IR237" s="6"/>
      <c r="IS237" s="6"/>
      <c r="IT237" s="6"/>
      <c r="IU237" s="6"/>
      <c r="IV237" s="6"/>
    </row>
    <row r="238" spans="1:256" ht="53.25" customHeight="1" x14ac:dyDescent="0.25">
      <c r="A238" s="19"/>
      <c r="B238" s="19"/>
      <c r="C238" s="79">
        <v>42789</v>
      </c>
      <c r="D238" s="82">
        <v>4</v>
      </c>
      <c r="E238" s="83">
        <v>17</v>
      </c>
      <c r="F238" s="84" t="s">
        <v>274</v>
      </c>
      <c r="G238" s="84" t="s">
        <v>704</v>
      </c>
      <c r="H238" s="17" t="str">
        <f t="shared" ca="1" si="29"/>
        <v>Concluído</v>
      </c>
      <c r="I238" s="79">
        <v>42789</v>
      </c>
      <c r="J238" s="79">
        <v>44614</v>
      </c>
      <c r="K238" s="84" t="str">
        <f t="shared" si="30"/>
        <v>NA</v>
      </c>
      <c r="L238" s="84" t="s">
        <v>39</v>
      </c>
      <c r="M238" s="17" t="s">
        <v>705</v>
      </c>
      <c r="N238" s="84" t="s">
        <v>1101</v>
      </c>
      <c r="O238" s="84" t="s">
        <v>1102</v>
      </c>
      <c r="P238" s="84" t="s">
        <v>1103</v>
      </c>
      <c r="Q238" s="85" t="s">
        <v>39</v>
      </c>
      <c r="R238" s="85" t="s">
        <v>39</v>
      </c>
      <c r="S238" s="79">
        <v>42802</v>
      </c>
      <c r="T238" s="79" t="s">
        <v>44</v>
      </c>
      <c r="U238" s="85" t="s">
        <v>39</v>
      </c>
      <c r="V238" s="87" t="s">
        <v>39</v>
      </c>
      <c r="W238" s="84" t="s">
        <v>39</v>
      </c>
      <c r="X238" s="84" t="s">
        <v>1104</v>
      </c>
      <c r="Y238" s="79" t="s">
        <v>39</v>
      </c>
      <c r="Z238" s="79" t="s">
        <v>39</v>
      </c>
      <c r="AA238" s="84" t="s">
        <v>39</v>
      </c>
      <c r="AB238" s="84" t="s">
        <v>39</v>
      </c>
      <c r="AC238" s="84" t="s">
        <v>39</v>
      </c>
      <c r="AD238" s="84" t="s">
        <v>39</v>
      </c>
      <c r="AE238" s="84" t="s">
        <v>39</v>
      </c>
      <c r="AF238" s="19"/>
      <c r="AG238" s="130"/>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c r="IM238" s="6"/>
      <c r="IN238" s="6"/>
      <c r="IO238" s="6"/>
      <c r="IP238" s="6"/>
      <c r="IQ238" s="6"/>
      <c r="IR238" s="6"/>
      <c r="IS238" s="6"/>
      <c r="IT238" s="6"/>
      <c r="IU238" s="6"/>
      <c r="IV238" s="6"/>
    </row>
    <row r="239" spans="1:256" s="129" customFormat="1" ht="87" customHeight="1" x14ac:dyDescent="0.25">
      <c r="A239" s="19"/>
      <c r="B239" s="19"/>
      <c r="C239" s="59">
        <v>42822</v>
      </c>
      <c r="D239" s="60">
        <v>5</v>
      </c>
      <c r="E239" s="89">
        <v>17</v>
      </c>
      <c r="F239" s="62" t="s">
        <v>36</v>
      </c>
      <c r="G239" s="62" t="s">
        <v>37</v>
      </c>
      <c r="H239" s="17" t="str">
        <f t="shared" ca="1" si="29"/>
        <v>Concluído</v>
      </c>
      <c r="I239" s="59">
        <v>42822</v>
      </c>
      <c r="J239" s="59">
        <v>44647</v>
      </c>
      <c r="K239" s="62" t="str">
        <f t="shared" si="30"/>
        <v>NA</v>
      </c>
      <c r="L239" s="62" t="s">
        <v>39</v>
      </c>
      <c r="M239" s="62" t="s">
        <v>1012</v>
      </c>
      <c r="N239" s="62" t="s">
        <v>1105</v>
      </c>
      <c r="O239" s="62" t="s">
        <v>1039</v>
      </c>
      <c r="P239" s="62" t="s">
        <v>1106</v>
      </c>
      <c r="Q239" s="63" t="s">
        <v>39</v>
      </c>
      <c r="R239" s="63" t="s">
        <v>39</v>
      </c>
      <c r="S239" s="59">
        <v>42824</v>
      </c>
      <c r="T239" s="59" t="s">
        <v>44</v>
      </c>
      <c r="U239" s="63" t="s">
        <v>39</v>
      </c>
      <c r="V239" s="90" t="s">
        <v>39</v>
      </c>
      <c r="W239" s="62" t="s">
        <v>39</v>
      </c>
      <c r="X239" s="62" t="s">
        <v>279</v>
      </c>
      <c r="Y239" s="59">
        <v>42762</v>
      </c>
      <c r="Z239" s="59">
        <v>42822</v>
      </c>
      <c r="AA239" s="62" t="s">
        <v>49</v>
      </c>
      <c r="AB239" s="62" t="s">
        <v>39</v>
      </c>
      <c r="AC239" s="62" t="s">
        <v>39</v>
      </c>
      <c r="AD239" s="62" t="s">
        <v>39</v>
      </c>
      <c r="AE239" s="62" t="s">
        <v>39</v>
      </c>
      <c r="AF239" s="1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row>
    <row r="240" spans="1:256" ht="188.25" customHeight="1" x14ac:dyDescent="0.25">
      <c r="A240" s="19"/>
      <c r="B240" s="19"/>
      <c r="C240" s="59">
        <v>42828</v>
      </c>
      <c r="D240" s="60">
        <v>6</v>
      </c>
      <c r="E240" s="61">
        <v>2017</v>
      </c>
      <c r="F240" s="62" t="s">
        <v>36</v>
      </c>
      <c r="G240" s="62" t="s">
        <v>37</v>
      </c>
      <c r="H240" s="17" t="str">
        <f t="shared" ca="1" si="29"/>
        <v>Concluído</v>
      </c>
      <c r="I240" s="59">
        <v>42830</v>
      </c>
      <c r="J240" s="59">
        <v>44655</v>
      </c>
      <c r="K240" s="62" t="str">
        <f t="shared" si="30"/>
        <v>NA</v>
      </c>
      <c r="L240" s="62" t="s">
        <v>39</v>
      </c>
      <c r="M240" s="62" t="s">
        <v>1107</v>
      </c>
      <c r="N240" s="62" t="s">
        <v>1108</v>
      </c>
      <c r="O240" s="62" t="s">
        <v>1109</v>
      </c>
      <c r="P240" s="62" t="s">
        <v>1110</v>
      </c>
      <c r="Q240" s="63" t="s">
        <v>39</v>
      </c>
      <c r="R240" s="63" t="s">
        <v>39</v>
      </c>
      <c r="S240" s="59">
        <v>42830</v>
      </c>
      <c r="T240" s="59" t="s">
        <v>44</v>
      </c>
      <c r="U240" s="63" t="s">
        <v>39</v>
      </c>
      <c r="V240" s="90" t="s">
        <v>39</v>
      </c>
      <c r="W240" s="62" t="s">
        <v>39</v>
      </c>
      <c r="X240" s="62" t="s">
        <v>187</v>
      </c>
      <c r="Y240" s="59">
        <v>42823</v>
      </c>
      <c r="Z240" s="59">
        <v>42828</v>
      </c>
      <c r="AA240" s="62" t="s">
        <v>49</v>
      </c>
      <c r="AB240" s="62" t="s">
        <v>39</v>
      </c>
      <c r="AC240" s="62" t="s">
        <v>39</v>
      </c>
      <c r="AD240" s="62" t="s">
        <v>39</v>
      </c>
      <c r="AE240" s="62" t="s">
        <v>39</v>
      </c>
      <c r="AF240" s="19"/>
      <c r="AG240" s="130"/>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c r="IF240" s="6"/>
      <c r="IG240" s="6"/>
      <c r="IH240" s="6"/>
      <c r="II240" s="6"/>
      <c r="IJ240" s="6"/>
      <c r="IK240" s="6"/>
      <c r="IL240" s="6"/>
      <c r="IM240" s="6"/>
      <c r="IN240" s="6"/>
      <c r="IO240" s="6"/>
      <c r="IP240" s="6"/>
      <c r="IQ240" s="6"/>
      <c r="IR240" s="6"/>
      <c r="IS240" s="6"/>
      <c r="IT240" s="6"/>
      <c r="IU240" s="6"/>
      <c r="IV240" s="6"/>
    </row>
    <row r="241" spans="1:256" s="128" customFormat="1" ht="178.5" customHeight="1" x14ac:dyDescent="0.25">
      <c r="A241" s="46"/>
      <c r="B241" s="46"/>
      <c r="C241" s="51">
        <v>42776</v>
      </c>
      <c r="D241" s="52">
        <v>7</v>
      </c>
      <c r="E241" s="81">
        <v>17</v>
      </c>
      <c r="F241" s="54" t="s">
        <v>36</v>
      </c>
      <c r="G241" s="54" t="s">
        <v>37</v>
      </c>
      <c r="H241" s="17" t="str">
        <f t="shared" ca="1" si="29"/>
        <v>Concluído</v>
      </c>
      <c r="I241" s="51">
        <v>42776</v>
      </c>
      <c r="J241" s="51">
        <v>44601</v>
      </c>
      <c r="K241" s="54" t="str">
        <f t="shared" si="30"/>
        <v>NA</v>
      </c>
      <c r="L241" s="54" t="s">
        <v>39</v>
      </c>
      <c r="M241" s="54" t="s">
        <v>1111</v>
      </c>
      <c r="N241" s="54" t="s">
        <v>1112</v>
      </c>
      <c r="O241" s="54" t="s">
        <v>1113</v>
      </c>
      <c r="P241" s="54" t="s">
        <v>1114</v>
      </c>
      <c r="Q241" s="55" t="s">
        <v>39</v>
      </c>
      <c r="R241" s="55" t="s">
        <v>39</v>
      </c>
      <c r="S241" s="58">
        <v>42833</v>
      </c>
      <c r="T241" s="51" t="s">
        <v>44</v>
      </c>
      <c r="U241" s="55" t="s">
        <v>39</v>
      </c>
      <c r="V241" s="57" t="s">
        <v>39</v>
      </c>
      <c r="W241" s="54" t="s">
        <v>39</v>
      </c>
      <c r="X241" s="54" t="s">
        <v>1115</v>
      </c>
      <c r="Y241" s="51" t="s">
        <v>39</v>
      </c>
      <c r="Z241" s="51" t="s">
        <v>39</v>
      </c>
      <c r="AA241" s="54" t="s">
        <v>1116</v>
      </c>
      <c r="AB241" s="54" t="s">
        <v>39</v>
      </c>
      <c r="AC241" s="54" t="s">
        <v>39</v>
      </c>
      <c r="AD241" s="54" t="s">
        <v>39</v>
      </c>
      <c r="AE241" s="54" t="s">
        <v>39</v>
      </c>
      <c r="AF241" s="46"/>
    </row>
    <row r="242" spans="1:256" s="129" customFormat="1" ht="261" customHeight="1" x14ac:dyDescent="0.25">
      <c r="A242" s="19"/>
      <c r="B242" s="19"/>
      <c r="C242" s="36">
        <v>42825</v>
      </c>
      <c r="D242" s="99">
        <v>8</v>
      </c>
      <c r="E242" s="100">
        <v>2017</v>
      </c>
      <c r="F242" s="37" t="s">
        <v>36</v>
      </c>
      <c r="G242" s="37" t="s">
        <v>37</v>
      </c>
      <c r="H242" s="17" t="str">
        <f t="shared" ca="1" si="29"/>
        <v>Concluído</v>
      </c>
      <c r="I242" s="36">
        <v>42825</v>
      </c>
      <c r="J242" s="36">
        <v>44650</v>
      </c>
      <c r="K242" s="37" t="str">
        <f t="shared" ref="K242:K255" si="31">IF(G242="","",IF(G242&lt;&gt;"Repasse","NA",IF(G242="Repasse","Resp. DCON")))</f>
        <v>NA</v>
      </c>
      <c r="L242" s="37" t="s">
        <v>39</v>
      </c>
      <c r="M242" s="27" t="s">
        <v>1117</v>
      </c>
      <c r="N242" s="37" t="s">
        <v>1118</v>
      </c>
      <c r="O242" s="27" t="s">
        <v>1119</v>
      </c>
      <c r="P242" s="37" t="s">
        <v>1120</v>
      </c>
      <c r="Q242" s="101" t="s">
        <v>39</v>
      </c>
      <c r="R242" s="101" t="s">
        <v>39</v>
      </c>
      <c r="S242" s="36">
        <v>42833</v>
      </c>
      <c r="T242" s="36" t="s">
        <v>44</v>
      </c>
      <c r="U242" s="109" t="s">
        <v>39</v>
      </c>
      <c r="V242" s="102" t="s">
        <v>39</v>
      </c>
      <c r="W242" s="27" t="s">
        <v>39</v>
      </c>
      <c r="X242" s="37" t="s">
        <v>39</v>
      </c>
      <c r="Y242" s="36" t="s">
        <v>39</v>
      </c>
      <c r="Z242" s="36">
        <v>42831</v>
      </c>
      <c r="AA242" s="37" t="s">
        <v>1121</v>
      </c>
      <c r="AB242" s="37" t="s">
        <v>39</v>
      </c>
      <c r="AC242" s="37" t="s">
        <v>39</v>
      </c>
      <c r="AD242" s="37" t="s">
        <v>39</v>
      </c>
      <c r="AE242" s="37" t="s">
        <v>39</v>
      </c>
      <c r="AF242" s="1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c r="IQ242" s="9"/>
      <c r="IR242" s="9"/>
      <c r="IS242" s="9"/>
      <c r="IT242" s="9"/>
      <c r="IU242" s="9"/>
      <c r="IV242" s="9"/>
    </row>
    <row r="243" spans="1:256" s="129" customFormat="1" ht="277.5" customHeight="1" x14ac:dyDescent="0.25">
      <c r="A243" s="19"/>
      <c r="B243" s="19"/>
      <c r="C243" s="36">
        <v>42835</v>
      </c>
      <c r="D243" s="99">
        <v>9</v>
      </c>
      <c r="E243" s="103">
        <v>17</v>
      </c>
      <c r="F243" s="37" t="s">
        <v>36</v>
      </c>
      <c r="G243" s="37" t="s">
        <v>327</v>
      </c>
      <c r="H243" s="17" t="str">
        <f t="shared" ca="1" si="29"/>
        <v>Ativo</v>
      </c>
      <c r="I243" s="36">
        <v>42835</v>
      </c>
      <c r="J243" s="36" t="s">
        <v>38</v>
      </c>
      <c r="K243" s="37" t="str">
        <f t="shared" si="31"/>
        <v>NA</v>
      </c>
      <c r="L243" s="37" t="s">
        <v>39</v>
      </c>
      <c r="M243" s="37" t="s">
        <v>1122</v>
      </c>
      <c r="N243" s="37" t="s">
        <v>1123</v>
      </c>
      <c r="O243" s="27" t="s">
        <v>1124</v>
      </c>
      <c r="P243" s="37" t="s">
        <v>1125</v>
      </c>
      <c r="Q243" s="101" t="s">
        <v>39</v>
      </c>
      <c r="R243" s="101" t="s">
        <v>39</v>
      </c>
      <c r="S243" s="36">
        <v>42837</v>
      </c>
      <c r="T243" s="36" t="s">
        <v>44</v>
      </c>
      <c r="U243" s="109" t="s">
        <v>39</v>
      </c>
      <c r="V243" s="102" t="s">
        <v>39</v>
      </c>
      <c r="W243" s="27" t="s">
        <v>39</v>
      </c>
      <c r="X243" s="37" t="s">
        <v>1126</v>
      </c>
      <c r="Y243" s="36" t="s">
        <v>39</v>
      </c>
      <c r="Z243" s="36" t="s">
        <v>39</v>
      </c>
      <c r="AA243" s="37" t="s">
        <v>333</v>
      </c>
      <c r="AB243" s="37" t="s">
        <v>39</v>
      </c>
      <c r="AC243" s="37" t="s">
        <v>39</v>
      </c>
      <c r="AD243" s="37" t="s">
        <v>39</v>
      </c>
      <c r="AE243" s="37" t="s">
        <v>39</v>
      </c>
      <c r="AF243" s="1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row>
    <row r="244" spans="1:256" s="129" customFormat="1" ht="267.75" customHeight="1" x14ac:dyDescent="0.25">
      <c r="A244" s="19"/>
      <c r="B244" s="19"/>
      <c r="C244" s="36">
        <v>42835</v>
      </c>
      <c r="D244" s="99">
        <v>10</v>
      </c>
      <c r="E244" s="103">
        <v>17</v>
      </c>
      <c r="F244" s="37" t="s">
        <v>36</v>
      </c>
      <c r="G244" s="37" t="s">
        <v>327</v>
      </c>
      <c r="H244" s="17" t="str">
        <f t="shared" ca="1" si="29"/>
        <v>Ativo</v>
      </c>
      <c r="I244" s="36">
        <v>42835</v>
      </c>
      <c r="J244" s="36" t="s">
        <v>67</v>
      </c>
      <c r="K244" s="37" t="str">
        <f t="shared" si="31"/>
        <v>NA</v>
      </c>
      <c r="L244" s="37" t="s">
        <v>39</v>
      </c>
      <c r="M244" s="37" t="s">
        <v>1127</v>
      </c>
      <c r="N244" s="37" t="s">
        <v>1128</v>
      </c>
      <c r="O244" s="27" t="s">
        <v>1129</v>
      </c>
      <c r="P244" s="37" t="s">
        <v>1130</v>
      </c>
      <c r="Q244" s="101" t="s">
        <v>39</v>
      </c>
      <c r="R244" s="101" t="s">
        <v>39</v>
      </c>
      <c r="S244" s="36">
        <v>42837</v>
      </c>
      <c r="T244" s="36" t="s">
        <v>44</v>
      </c>
      <c r="U244" s="109" t="s">
        <v>39</v>
      </c>
      <c r="V244" s="102" t="s">
        <v>39</v>
      </c>
      <c r="W244" s="27" t="s">
        <v>39</v>
      </c>
      <c r="X244" s="37" t="s">
        <v>1131</v>
      </c>
      <c r="Y244" s="36" t="s">
        <v>39</v>
      </c>
      <c r="Z244" s="36" t="s">
        <v>39</v>
      </c>
      <c r="AA244" s="37" t="s">
        <v>1132</v>
      </c>
      <c r="AB244" s="37" t="s">
        <v>39</v>
      </c>
      <c r="AC244" s="37" t="s">
        <v>39</v>
      </c>
      <c r="AD244" s="37" t="s">
        <v>39</v>
      </c>
      <c r="AE244" s="37" t="s">
        <v>39</v>
      </c>
      <c r="AF244" s="1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c r="IQ244" s="9"/>
      <c r="IR244" s="9"/>
      <c r="IS244" s="9"/>
      <c r="IT244" s="9"/>
      <c r="IU244" s="9"/>
      <c r="IV244" s="9"/>
    </row>
    <row r="245" spans="1:256" s="129" customFormat="1" ht="43.5" customHeight="1" x14ac:dyDescent="0.25">
      <c r="A245" s="19"/>
      <c r="B245" s="19"/>
      <c r="C245" s="23">
        <v>42842</v>
      </c>
      <c r="D245" s="24">
        <v>11</v>
      </c>
      <c r="E245" s="27">
        <v>2017</v>
      </c>
      <c r="F245" s="27" t="s">
        <v>831</v>
      </c>
      <c r="G245" s="27" t="s">
        <v>704</v>
      </c>
      <c r="H245" s="17" t="str">
        <f t="shared" ca="1" si="29"/>
        <v>Concluído</v>
      </c>
      <c r="I245" s="23">
        <v>42842</v>
      </c>
      <c r="J245" s="23">
        <v>44667</v>
      </c>
      <c r="K245" s="37" t="str">
        <f t="shared" si="31"/>
        <v>NA</v>
      </c>
      <c r="L245" s="27" t="s">
        <v>39</v>
      </c>
      <c r="M245" s="17" t="s">
        <v>705</v>
      </c>
      <c r="N245" s="27" t="s">
        <v>1133</v>
      </c>
      <c r="O245" s="27" t="s">
        <v>1134</v>
      </c>
      <c r="P245" s="27" t="s">
        <v>1135</v>
      </c>
      <c r="Q245" s="27" t="s">
        <v>39</v>
      </c>
      <c r="R245" s="27" t="s">
        <v>39</v>
      </c>
      <c r="S245" s="23">
        <v>42853</v>
      </c>
      <c r="T245" s="19" t="s">
        <v>44</v>
      </c>
      <c r="U245" s="27" t="s">
        <v>39</v>
      </c>
      <c r="V245" s="27" t="s">
        <v>39</v>
      </c>
      <c r="W245" s="27" t="s">
        <v>39</v>
      </c>
      <c r="X245" s="27" t="s">
        <v>801</v>
      </c>
      <c r="Y245" s="19" t="s">
        <v>39</v>
      </c>
      <c r="Z245" s="19" t="s">
        <v>39</v>
      </c>
      <c r="AA245" s="27" t="s">
        <v>39</v>
      </c>
      <c r="AB245" s="27" t="s">
        <v>39</v>
      </c>
      <c r="AC245" s="27" t="s">
        <v>39</v>
      </c>
      <c r="AD245" s="27" t="s">
        <v>39</v>
      </c>
      <c r="AE245" s="27" t="s">
        <v>39</v>
      </c>
      <c r="AF245" s="19"/>
    </row>
    <row r="246" spans="1:256" s="129" customFormat="1" ht="46.5" customHeight="1" x14ac:dyDescent="0.25">
      <c r="A246" s="19"/>
      <c r="B246" s="19"/>
      <c r="C246" s="23">
        <v>42861</v>
      </c>
      <c r="D246" s="24">
        <v>12</v>
      </c>
      <c r="E246" s="27">
        <v>2017</v>
      </c>
      <c r="F246" s="27" t="s">
        <v>831</v>
      </c>
      <c r="G246" s="27" t="s">
        <v>704</v>
      </c>
      <c r="H246" s="17" t="str">
        <f t="shared" ca="1" si="29"/>
        <v>Concluído</v>
      </c>
      <c r="I246" s="23">
        <v>42861</v>
      </c>
      <c r="J246" s="23">
        <v>44686</v>
      </c>
      <c r="K246" s="37" t="str">
        <f t="shared" si="31"/>
        <v>NA</v>
      </c>
      <c r="L246" s="27" t="s">
        <v>39</v>
      </c>
      <c r="M246" s="17" t="s">
        <v>705</v>
      </c>
      <c r="N246" s="27" t="s">
        <v>1136</v>
      </c>
      <c r="O246" s="27" t="s">
        <v>1137</v>
      </c>
      <c r="P246" s="27" t="s">
        <v>1138</v>
      </c>
      <c r="Q246" s="27" t="s">
        <v>39</v>
      </c>
      <c r="R246" s="27" t="s">
        <v>39</v>
      </c>
      <c r="S246" s="23">
        <v>42865</v>
      </c>
      <c r="T246" s="19" t="s">
        <v>44</v>
      </c>
      <c r="U246" s="27" t="s">
        <v>39</v>
      </c>
      <c r="V246" s="27" t="s">
        <v>39</v>
      </c>
      <c r="W246" s="27" t="s">
        <v>39</v>
      </c>
      <c r="X246" s="27" t="s">
        <v>801</v>
      </c>
      <c r="Y246" s="19" t="s">
        <v>39</v>
      </c>
      <c r="Z246" s="19" t="s">
        <v>39</v>
      </c>
      <c r="AA246" s="27" t="s">
        <v>39</v>
      </c>
      <c r="AB246" s="27" t="s">
        <v>39</v>
      </c>
      <c r="AC246" s="27" t="s">
        <v>39</v>
      </c>
      <c r="AD246" s="27" t="s">
        <v>39</v>
      </c>
      <c r="AE246" s="27" t="s">
        <v>39</v>
      </c>
      <c r="AF246" s="19"/>
    </row>
    <row r="247" spans="1:256" s="129" customFormat="1" ht="56.25" customHeight="1" x14ac:dyDescent="0.25">
      <c r="A247" s="19"/>
      <c r="B247" s="19"/>
      <c r="C247" s="23">
        <v>42843</v>
      </c>
      <c r="D247" s="24">
        <v>13</v>
      </c>
      <c r="E247" s="27">
        <v>2017</v>
      </c>
      <c r="F247" s="27" t="s">
        <v>831</v>
      </c>
      <c r="G247" s="27" t="s">
        <v>704</v>
      </c>
      <c r="H247" s="17" t="str">
        <f t="shared" ca="1" si="29"/>
        <v>Concluído</v>
      </c>
      <c r="I247" s="23">
        <v>42843</v>
      </c>
      <c r="J247" s="23">
        <v>44668</v>
      </c>
      <c r="K247" s="37" t="str">
        <f t="shared" si="31"/>
        <v>NA</v>
      </c>
      <c r="L247" s="27" t="s">
        <v>39</v>
      </c>
      <c r="M247" s="17" t="s">
        <v>705</v>
      </c>
      <c r="N247" s="27" t="s">
        <v>1139</v>
      </c>
      <c r="O247" s="27" t="s">
        <v>1140</v>
      </c>
      <c r="P247" s="27" t="s">
        <v>1141</v>
      </c>
      <c r="Q247" s="27" t="s">
        <v>39</v>
      </c>
      <c r="R247" s="27" t="s">
        <v>39</v>
      </c>
      <c r="S247" s="23">
        <v>42853</v>
      </c>
      <c r="T247" s="19" t="s">
        <v>44</v>
      </c>
      <c r="U247" s="27" t="s">
        <v>39</v>
      </c>
      <c r="V247" s="27" t="s">
        <v>39</v>
      </c>
      <c r="W247" s="27" t="s">
        <v>39</v>
      </c>
      <c r="X247" s="27" t="s">
        <v>801</v>
      </c>
      <c r="Y247" s="19" t="s">
        <v>39</v>
      </c>
      <c r="Z247" s="19" t="s">
        <v>39</v>
      </c>
      <c r="AA247" s="27" t="s">
        <v>39</v>
      </c>
      <c r="AB247" s="27" t="s">
        <v>39</v>
      </c>
      <c r="AC247" s="27" t="s">
        <v>39</v>
      </c>
      <c r="AD247" s="27" t="s">
        <v>39</v>
      </c>
      <c r="AE247" s="27" t="s">
        <v>39</v>
      </c>
      <c r="AF247" s="19"/>
    </row>
    <row r="248" spans="1:256" s="129" customFormat="1" ht="59.25" customHeight="1" x14ac:dyDescent="0.25">
      <c r="A248" s="19" t="s">
        <v>1142</v>
      </c>
      <c r="B248" s="19"/>
      <c r="C248" s="23">
        <v>42843</v>
      </c>
      <c r="D248" s="24">
        <v>14</v>
      </c>
      <c r="E248" s="27">
        <v>2017</v>
      </c>
      <c r="F248" s="27" t="s">
        <v>831</v>
      </c>
      <c r="G248" s="27" t="s">
        <v>704</v>
      </c>
      <c r="H248" s="17" t="str">
        <f t="shared" ca="1" si="29"/>
        <v>Concluído</v>
      </c>
      <c r="I248" s="23">
        <v>42843</v>
      </c>
      <c r="J248" s="23">
        <v>44668</v>
      </c>
      <c r="K248" s="37" t="str">
        <f t="shared" si="31"/>
        <v>NA</v>
      </c>
      <c r="L248" s="27" t="s">
        <v>39</v>
      </c>
      <c r="M248" s="17" t="s">
        <v>705</v>
      </c>
      <c r="N248" s="27" t="s">
        <v>1143</v>
      </c>
      <c r="O248" s="27" t="s">
        <v>93</v>
      </c>
      <c r="P248" s="27" t="s">
        <v>1144</v>
      </c>
      <c r="Q248" s="27" t="s">
        <v>39</v>
      </c>
      <c r="R248" s="29" t="s">
        <v>39</v>
      </c>
      <c r="S248" s="23">
        <v>42853</v>
      </c>
      <c r="T248" s="19" t="s">
        <v>65</v>
      </c>
      <c r="U248" s="27" t="s">
        <v>39</v>
      </c>
      <c r="V248" s="27" t="s">
        <v>39</v>
      </c>
      <c r="W248" s="27" t="s">
        <v>39</v>
      </c>
      <c r="X248" s="30" t="s">
        <v>801</v>
      </c>
      <c r="Y248" s="23" t="s">
        <v>39</v>
      </c>
      <c r="Z248" s="23" t="s">
        <v>39</v>
      </c>
      <c r="AA248" s="27" t="s">
        <v>39</v>
      </c>
      <c r="AB248" s="27" t="s">
        <v>39</v>
      </c>
      <c r="AC248" s="27" t="s">
        <v>39</v>
      </c>
      <c r="AD248" s="27" t="s">
        <v>39</v>
      </c>
      <c r="AE248" s="27" t="s">
        <v>39</v>
      </c>
      <c r="AF248" s="19"/>
    </row>
    <row r="249" spans="1:256" s="129" customFormat="1" ht="42" customHeight="1" x14ac:dyDescent="0.25">
      <c r="A249" s="19"/>
      <c r="B249" s="19"/>
      <c r="C249" s="23">
        <v>42844</v>
      </c>
      <c r="D249" s="24">
        <v>15</v>
      </c>
      <c r="E249" s="27">
        <v>2017</v>
      </c>
      <c r="F249" s="27" t="s">
        <v>831</v>
      </c>
      <c r="G249" s="27" t="s">
        <v>704</v>
      </c>
      <c r="H249" s="17" t="str">
        <f t="shared" ca="1" si="29"/>
        <v>Concluído</v>
      </c>
      <c r="I249" s="105">
        <v>42844</v>
      </c>
      <c r="J249" s="105">
        <v>44669</v>
      </c>
      <c r="K249" s="37" t="str">
        <f t="shared" si="31"/>
        <v>NA</v>
      </c>
      <c r="L249" s="27" t="s">
        <v>39</v>
      </c>
      <c r="M249" s="17" t="s">
        <v>705</v>
      </c>
      <c r="N249" s="27" t="s">
        <v>1145</v>
      </c>
      <c r="O249" s="27" t="s">
        <v>1146</v>
      </c>
      <c r="P249" s="27" t="s">
        <v>1147</v>
      </c>
      <c r="Q249" s="27" t="s">
        <v>39</v>
      </c>
      <c r="R249" s="29" t="s">
        <v>39</v>
      </c>
      <c r="S249" s="23">
        <v>42853</v>
      </c>
      <c r="T249" s="19" t="s">
        <v>44</v>
      </c>
      <c r="U249" s="27" t="s">
        <v>39</v>
      </c>
      <c r="V249" s="27" t="s">
        <v>39</v>
      </c>
      <c r="W249" s="27" t="s">
        <v>39</v>
      </c>
      <c r="X249" s="30" t="s">
        <v>801</v>
      </c>
      <c r="Y249" s="23" t="s">
        <v>39</v>
      </c>
      <c r="Z249" s="23" t="s">
        <v>39</v>
      </c>
      <c r="AA249" s="27" t="s">
        <v>39</v>
      </c>
      <c r="AB249" s="27" t="s">
        <v>39</v>
      </c>
      <c r="AC249" s="27" t="s">
        <v>39</v>
      </c>
      <c r="AD249" s="27" t="s">
        <v>39</v>
      </c>
      <c r="AE249" s="27" t="s">
        <v>39</v>
      </c>
      <c r="AF249" s="19"/>
    </row>
    <row r="250" spans="1:256" ht="140.25" customHeight="1" x14ac:dyDescent="0.25">
      <c r="A250" s="19" t="s">
        <v>1148</v>
      </c>
      <c r="B250" s="19"/>
      <c r="C250" s="23">
        <v>42859</v>
      </c>
      <c r="D250" s="24">
        <v>16</v>
      </c>
      <c r="E250" s="104">
        <v>17</v>
      </c>
      <c r="F250" s="27" t="s">
        <v>274</v>
      </c>
      <c r="G250" s="17" t="s">
        <v>724</v>
      </c>
      <c r="H250" s="17" t="str">
        <f t="shared" ca="1" si="29"/>
        <v>Concluído</v>
      </c>
      <c r="I250" s="23">
        <v>42859</v>
      </c>
      <c r="J250" s="23">
        <v>44196</v>
      </c>
      <c r="K250" s="35" t="str">
        <f t="shared" si="31"/>
        <v>NA</v>
      </c>
      <c r="L250" s="35" t="s">
        <v>39</v>
      </c>
      <c r="M250" s="27" t="s">
        <v>1149</v>
      </c>
      <c r="N250" s="27" t="s">
        <v>1150</v>
      </c>
      <c r="O250" s="27" t="s">
        <v>1151</v>
      </c>
      <c r="P250" s="17" t="s">
        <v>1152</v>
      </c>
      <c r="Q250" s="29" t="s">
        <v>39</v>
      </c>
      <c r="R250" s="29" t="s">
        <v>39</v>
      </c>
      <c r="S250" s="23">
        <v>42860</v>
      </c>
      <c r="T250" s="23" t="s">
        <v>44</v>
      </c>
      <c r="U250" s="29" t="s">
        <v>39</v>
      </c>
      <c r="V250" s="30" t="s">
        <v>1153</v>
      </c>
      <c r="W250" s="27">
        <v>0</v>
      </c>
      <c r="X250" s="27" t="s">
        <v>279</v>
      </c>
      <c r="Y250" s="23">
        <v>42853</v>
      </c>
      <c r="Z250" s="23">
        <v>42859</v>
      </c>
      <c r="AA250" s="27" t="s">
        <v>1154</v>
      </c>
      <c r="AB250" s="27" t="s">
        <v>1155</v>
      </c>
      <c r="AC250" s="27" t="s">
        <v>1156</v>
      </c>
      <c r="AD250" s="27" t="s">
        <v>1157</v>
      </c>
      <c r="AE250" s="17" t="s">
        <v>39</v>
      </c>
      <c r="AF250" s="19"/>
    </row>
    <row r="251" spans="1:256" ht="60.75" customHeight="1" x14ac:dyDescent="0.25">
      <c r="A251" s="19"/>
      <c r="B251" s="19"/>
      <c r="C251" s="23">
        <v>42842</v>
      </c>
      <c r="D251" s="24">
        <v>17</v>
      </c>
      <c r="E251" s="104">
        <v>17</v>
      </c>
      <c r="F251" s="27" t="s">
        <v>274</v>
      </c>
      <c r="G251" s="17" t="s">
        <v>704</v>
      </c>
      <c r="H251" s="17" t="str">
        <f t="shared" ca="1" si="29"/>
        <v>Concluído</v>
      </c>
      <c r="I251" s="23">
        <v>42842</v>
      </c>
      <c r="J251" s="23">
        <v>44667</v>
      </c>
      <c r="K251" s="35" t="str">
        <f t="shared" si="31"/>
        <v>NA</v>
      </c>
      <c r="L251" s="35" t="s">
        <v>39</v>
      </c>
      <c r="M251" s="17" t="s">
        <v>705</v>
      </c>
      <c r="N251" s="27" t="s">
        <v>1158</v>
      </c>
      <c r="O251" s="27" t="s">
        <v>1159</v>
      </c>
      <c r="P251" s="17" t="s">
        <v>1160</v>
      </c>
      <c r="Q251" s="29" t="s">
        <v>39</v>
      </c>
      <c r="R251" s="29" t="s">
        <v>39</v>
      </c>
      <c r="S251" s="23">
        <v>42865</v>
      </c>
      <c r="T251" s="23" t="s">
        <v>44</v>
      </c>
      <c r="U251" s="29" t="s">
        <v>39</v>
      </c>
      <c r="V251" s="30" t="s">
        <v>39</v>
      </c>
      <c r="W251" s="27" t="s">
        <v>39</v>
      </c>
      <c r="X251" s="27" t="s">
        <v>723</v>
      </c>
      <c r="Y251" s="23" t="s">
        <v>39</v>
      </c>
      <c r="Z251" s="23" t="s">
        <v>39</v>
      </c>
      <c r="AA251" s="27" t="s">
        <v>39</v>
      </c>
      <c r="AB251" s="27" t="s">
        <v>39</v>
      </c>
      <c r="AC251" s="27" t="s">
        <v>39</v>
      </c>
      <c r="AD251" s="17" t="s">
        <v>39</v>
      </c>
      <c r="AE251" s="17" t="s">
        <v>39</v>
      </c>
      <c r="AF251" s="19"/>
    </row>
    <row r="252" spans="1:256" ht="48" customHeight="1" x14ac:dyDescent="0.25">
      <c r="A252" s="19"/>
      <c r="B252" s="19"/>
      <c r="C252" s="23">
        <v>42861</v>
      </c>
      <c r="D252" s="24">
        <v>18</v>
      </c>
      <c r="E252" s="104">
        <v>17</v>
      </c>
      <c r="F252" s="27" t="s">
        <v>274</v>
      </c>
      <c r="G252" s="17" t="s">
        <v>704</v>
      </c>
      <c r="H252" s="17" t="str">
        <f t="shared" ca="1" si="29"/>
        <v>Concluído</v>
      </c>
      <c r="I252" s="23">
        <v>42861</v>
      </c>
      <c r="J252" s="23">
        <v>44686</v>
      </c>
      <c r="K252" s="35" t="str">
        <f t="shared" si="31"/>
        <v>NA</v>
      </c>
      <c r="L252" s="35" t="s">
        <v>39</v>
      </c>
      <c r="M252" s="17" t="s">
        <v>705</v>
      </c>
      <c r="N252" s="27" t="s">
        <v>1161</v>
      </c>
      <c r="O252" s="27" t="s">
        <v>544</v>
      </c>
      <c r="P252" s="17" t="s">
        <v>1162</v>
      </c>
      <c r="Q252" s="29" t="s">
        <v>39</v>
      </c>
      <c r="R252" s="29" t="s">
        <v>39</v>
      </c>
      <c r="S252" s="23">
        <v>42865</v>
      </c>
      <c r="T252" s="23" t="s">
        <v>44</v>
      </c>
      <c r="U252" s="29" t="s">
        <v>39</v>
      </c>
      <c r="V252" s="30" t="s">
        <v>39</v>
      </c>
      <c r="W252" s="27" t="s">
        <v>39</v>
      </c>
      <c r="X252" s="27" t="s">
        <v>723</v>
      </c>
      <c r="Y252" s="23" t="s">
        <v>39</v>
      </c>
      <c r="Z252" s="23" t="s">
        <v>39</v>
      </c>
      <c r="AA252" s="27" t="s">
        <v>39</v>
      </c>
      <c r="AB252" s="27" t="s">
        <v>39</v>
      </c>
      <c r="AC252" s="27" t="s">
        <v>39</v>
      </c>
      <c r="AD252" s="17" t="s">
        <v>39</v>
      </c>
      <c r="AE252" s="17" t="s">
        <v>39</v>
      </c>
      <c r="AF252" s="19"/>
    </row>
    <row r="253" spans="1:256" ht="128.25" customHeight="1" x14ac:dyDescent="0.25">
      <c r="A253" s="19" t="s">
        <v>1163</v>
      </c>
      <c r="B253" s="19"/>
      <c r="C253" s="36">
        <v>42867</v>
      </c>
      <c r="D253" s="99">
        <v>19</v>
      </c>
      <c r="E253" s="103">
        <v>17</v>
      </c>
      <c r="F253" s="37" t="s">
        <v>274</v>
      </c>
      <c r="G253" s="37" t="s">
        <v>724</v>
      </c>
      <c r="H253" s="17" t="str">
        <f t="shared" ca="1" si="29"/>
        <v>Concluído</v>
      </c>
      <c r="I253" s="36">
        <v>42867</v>
      </c>
      <c r="J253" s="36">
        <v>44196</v>
      </c>
      <c r="K253" s="37" t="str">
        <f t="shared" si="31"/>
        <v>NA</v>
      </c>
      <c r="L253" s="37" t="s">
        <v>39</v>
      </c>
      <c r="M253" s="27" t="s">
        <v>1164</v>
      </c>
      <c r="N253" s="37" t="s">
        <v>1165</v>
      </c>
      <c r="O253" s="27" t="s">
        <v>1166</v>
      </c>
      <c r="P253" s="37" t="s">
        <v>1167</v>
      </c>
      <c r="Q253" s="101" t="s">
        <v>39</v>
      </c>
      <c r="R253" s="101" t="s">
        <v>39</v>
      </c>
      <c r="S253" s="36">
        <v>42871</v>
      </c>
      <c r="T253" s="36" t="s">
        <v>44</v>
      </c>
      <c r="U253" s="109" t="s">
        <v>39</v>
      </c>
      <c r="V253" s="102" t="s">
        <v>39</v>
      </c>
      <c r="W253" s="27" t="s">
        <v>39</v>
      </c>
      <c r="X253" s="37" t="s">
        <v>667</v>
      </c>
      <c r="Y253" s="36">
        <v>42843</v>
      </c>
      <c r="Z253" s="36" t="str">
        <f ca="1">IF(Y253="","",IF(TODAY()-Y253&gt;30,"Atrasado","Dentro do Prazo de 30 dias"))</f>
        <v>Atrasado</v>
      </c>
      <c r="AA253" s="37" t="s">
        <v>39</v>
      </c>
      <c r="AB253" s="37" t="s">
        <v>1168</v>
      </c>
      <c r="AC253" s="37" t="s">
        <v>1169</v>
      </c>
      <c r="AD253" s="37" t="s">
        <v>1170</v>
      </c>
      <c r="AE253" s="37" t="s">
        <v>39</v>
      </c>
      <c r="AF253" s="19"/>
    </row>
    <row r="254" spans="1:256" ht="281.25" customHeight="1" x14ac:dyDescent="0.25">
      <c r="A254" s="19"/>
      <c r="B254" s="19"/>
      <c r="C254" s="105">
        <v>42867</v>
      </c>
      <c r="D254" s="106">
        <v>20</v>
      </c>
      <c r="E254" s="107">
        <v>2017</v>
      </c>
      <c r="F254" s="107" t="s">
        <v>36</v>
      </c>
      <c r="G254" s="107" t="s">
        <v>327</v>
      </c>
      <c r="H254" s="17" t="str">
        <f t="shared" ca="1" si="29"/>
        <v>Ativo</v>
      </c>
      <c r="I254" s="105">
        <v>42867</v>
      </c>
      <c r="J254" s="105" t="s">
        <v>38</v>
      </c>
      <c r="K254" s="37" t="str">
        <f t="shared" si="31"/>
        <v>NA</v>
      </c>
      <c r="L254" s="108" t="s">
        <v>39</v>
      </c>
      <c r="M254" s="107" t="s">
        <v>1171</v>
      </c>
      <c r="N254" s="107" t="s">
        <v>1172</v>
      </c>
      <c r="O254" s="107" t="s">
        <v>1173</v>
      </c>
      <c r="P254" s="107" t="s">
        <v>1174</v>
      </c>
      <c r="Q254" s="107" t="s">
        <v>39</v>
      </c>
      <c r="R254" s="107" t="s">
        <v>39</v>
      </c>
      <c r="S254" s="56">
        <v>42871</v>
      </c>
      <c r="T254" s="46" t="s">
        <v>44</v>
      </c>
      <c r="U254" s="107" t="s">
        <v>39</v>
      </c>
      <c r="V254" s="107" t="s">
        <v>39</v>
      </c>
      <c r="W254" s="107" t="s">
        <v>39</v>
      </c>
      <c r="X254" s="107" t="s">
        <v>1175</v>
      </c>
      <c r="Y254" s="105" t="s">
        <v>39</v>
      </c>
      <c r="Z254" s="105" t="s">
        <v>39</v>
      </c>
      <c r="AA254" s="107" t="s">
        <v>260</v>
      </c>
      <c r="AB254" s="107" t="s">
        <v>39</v>
      </c>
      <c r="AC254" s="107" t="s">
        <v>39</v>
      </c>
      <c r="AD254" s="107" t="s">
        <v>39</v>
      </c>
      <c r="AE254" s="107" t="s">
        <v>39</v>
      </c>
      <c r="AF254" s="19"/>
    </row>
    <row r="255" spans="1:256" ht="275.25" customHeight="1" x14ac:dyDescent="0.25">
      <c r="A255" s="19"/>
      <c r="B255" s="19"/>
      <c r="C255" s="105">
        <v>42867</v>
      </c>
      <c r="D255" s="106">
        <v>21</v>
      </c>
      <c r="E255" s="107">
        <v>2017</v>
      </c>
      <c r="F255" s="107" t="s">
        <v>36</v>
      </c>
      <c r="G255" s="107" t="s">
        <v>327</v>
      </c>
      <c r="H255" s="17" t="str">
        <f t="shared" ca="1" si="29"/>
        <v>Ativo</v>
      </c>
      <c r="I255" s="105">
        <v>42867</v>
      </c>
      <c r="J255" s="105" t="s">
        <v>38</v>
      </c>
      <c r="K255" s="108" t="str">
        <f t="shared" si="31"/>
        <v>NA</v>
      </c>
      <c r="L255" s="108" t="s">
        <v>39</v>
      </c>
      <c r="M255" s="107" t="s">
        <v>1171</v>
      </c>
      <c r="N255" s="107" t="s">
        <v>1176</v>
      </c>
      <c r="O255" s="107" t="s">
        <v>1177</v>
      </c>
      <c r="P255" s="107" t="s">
        <v>1178</v>
      </c>
      <c r="Q255" s="107" t="s">
        <v>39</v>
      </c>
      <c r="R255" s="107" t="s">
        <v>39</v>
      </c>
      <c r="S255" s="56">
        <v>42871</v>
      </c>
      <c r="T255" s="46" t="s">
        <v>44</v>
      </c>
      <c r="U255" s="107" t="s">
        <v>39</v>
      </c>
      <c r="V255" s="107" t="s">
        <v>39</v>
      </c>
      <c r="W255" s="107" t="s">
        <v>39</v>
      </c>
      <c r="X255" s="107" t="s">
        <v>1179</v>
      </c>
      <c r="Y255" s="105" t="s">
        <v>39</v>
      </c>
      <c r="Z255" s="105" t="s">
        <v>39</v>
      </c>
      <c r="AA255" s="107" t="s">
        <v>260</v>
      </c>
      <c r="AB255" s="107" t="s">
        <v>39</v>
      </c>
      <c r="AC255" s="107" t="s">
        <v>39</v>
      </c>
      <c r="AD255" s="107" t="s">
        <v>39</v>
      </c>
      <c r="AE255" s="107" t="s">
        <v>39</v>
      </c>
      <c r="AF255" s="19"/>
    </row>
    <row r="256" spans="1:256" ht="45.75" customHeight="1" x14ac:dyDescent="0.25">
      <c r="A256" s="19"/>
      <c r="B256" s="19"/>
      <c r="C256" s="36">
        <v>42865</v>
      </c>
      <c r="D256" s="99">
        <v>22</v>
      </c>
      <c r="E256" s="103">
        <v>17</v>
      </c>
      <c r="F256" s="37" t="s">
        <v>274</v>
      </c>
      <c r="G256" s="37" t="s">
        <v>704</v>
      </c>
      <c r="H256" s="17" t="str">
        <f t="shared" ca="1" si="29"/>
        <v>Concluído</v>
      </c>
      <c r="I256" s="36">
        <v>42865</v>
      </c>
      <c r="J256" s="36">
        <v>44690</v>
      </c>
      <c r="K256" s="37" t="str">
        <f t="shared" ref="K256:K262" si="32">IF(G256="","",IF(G256&lt;&gt;"Repasse","NA",IF(G256="Repasse","Resp. DCON")))</f>
        <v>NA</v>
      </c>
      <c r="L256" s="37" t="s">
        <v>39</v>
      </c>
      <c r="M256" s="17" t="s">
        <v>705</v>
      </c>
      <c r="N256" s="37" t="s">
        <v>1180</v>
      </c>
      <c r="O256" s="27" t="s">
        <v>1181</v>
      </c>
      <c r="P256" s="37" t="s">
        <v>1182</v>
      </c>
      <c r="Q256" s="101" t="s">
        <v>39</v>
      </c>
      <c r="R256" s="101" t="s">
        <v>39</v>
      </c>
      <c r="S256" s="36">
        <v>42878</v>
      </c>
      <c r="T256" s="36" t="s">
        <v>44</v>
      </c>
      <c r="U256" s="109" t="s">
        <v>39</v>
      </c>
      <c r="V256" s="102" t="s">
        <v>39</v>
      </c>
      <c r="W256" s="27" t="s">
        <v>39</v>
      </c>
      <c r="X256" s="37" t="s">
        <v>769</v>
      </c>
      <c r="Y256" s="36" t="s">
        <v>39</v>
      </c>
      <c r="Z256" s="36" t="s">
        <v>39</v>
      </c>
      <c r="AA256" s="102" t="s">
        <v>39</v>
      </c>
      <c r="AB256" s="102" t="s">
        <v>39</v>
      </c>
      <c r="AC256" s="102" t="s">
        <v>39</v>
      </c>
      <c r="AD256" s="102" t="s">
        <v>39</v>
      </c>
      <c r="AE256" s="37" t="s">
        <v>39</v>
      </c>
      <c r="AF256" s="19"/>
    </row>
    <row r="257" spans="1:256" ht="45.75" customHeight="1" x14ac:dyDescent="0.25">
      <c r="A257" s="19"/>
      <c r="B257" s="19"/>
      <c r="C257" s="36">
        <v>42865</v>
      </c>
      <c r="D257" s="99">
        <v>23</v>
      </c>
      <c r="E257" s="103">
        <v>17</v>
      </c>
      <c r="F257" s="37" t="s">
        <v>274</v>
      </c>
      <c r="G257" s="37" t="s">
        <v>704</v>
      </c>
      <c r="H257" s="17" t="str">
        <f t="shared" ca="1" si="29"/>
        <v>Concluído</v>
      </c>
      <c r="I257" s="36">
        <v>42865</v>
      </c>
      <c r="J257" s="36">
        <v>44690</v>
      </c>
      <c r="K257" s="37" t="str">
        <f t="shared" si="32"/>
        <v>NA</v>
      </c>
      <c r="L257" s="37" t="s">
        <v>39</v>
      </c>
      <c r="M257" s="17" t="s">
        <v>705</v>
      </c>
      <c r="N257" s="37" t="s">
        <v>1183</v>
      </c>
      <c r="O257" s="27" t="s">
        <v>1184</v>
      </c>
      <c r="P257" s="37" t="s">
        <v>1185</v>
      </c>
      <c r="Q257" s="101" t="s">
        <v>39</v>
      </c>
      <c r="R257" s="101" t="s">
        <v>39</v>
      </c>
      <c r="S257" s="36">
        <v>42878</v>
      </c>
      <c r="T257" s="36" t="s">
        <v>44</v>
      </c>
      <c r="U257" s="109" t="s">
        <v>39</v>
      </c>
      <c r="V257" s="109" t="s">
        <v>39</v>
      </c>
      <c r="W257" s="109" t="s">
        <v>39</v>
      </c>
      <c r="X257" s="37" t="s">
        <v>769</v>
      </c>
      <c r="Y257" s="36" t="s">
        <v>39</v>
      </c>
      <c r="Z257" s="36" t="s">
        <v>39</v>
      </c>
      <c r="AA257" s="102" t="s">
        <v>39</v>
      </c>
      <c r="AB257" s="102" t="s">
        <v>39</v>
      </c>
      <c r="AC257" s="102" t="s">
        <v>39</v>
      </c>
      <c r="AD257" s="102" t="s">
        <v>39</v>
      </c>
      <c r="AE257" s="102" t="s">
        <v>39</v>
      </c>
      <c r="AF257" s="19"/>
    </row>
    <row r="258" spans="1:256" ht="263.25" customHeight="1" x14ac:dyDescent="0.25">
      <c r="A258" s="19"/>
      <c r="B258" s="19"/>
      <c r="C258" s="36">
        <v>42878</v>
      </c>
      <c r="D258" s="99">
        <v>24</v>
      </c>
      <c r="E258" s="103">
        <v>17</v>
      </c>
      <c r="F258" s="37" t="s">
        <v>36</v>
      </c>
      <c r="G258" s="37" t="s">
        <v>327</v>
      </c>
      <c r="H258" s="17" t="str">
        <f t="shared" ca="1" si="29"/>
        <v>Ativo</v>
      </c>
      <c r="I258" s="36">
        <v>42878</v>
      </c>
      <c r="J258" s="36" t="s">
        <v>38</v>
      </c>
      <c r="K258" s="37" t="str">
        <f t="shared" si="32"/>
        <v>NA</v>
      </c>
      <c r="L258" s="37" t="s">
        <v>39</v>
      </c>
      <c r="M258" s="37" t="s">
        <v>1171</v>
      </c>
      <c r="N258" s="37" t="s">
        <v>1145</v>
      </c>
      <c r="O258" s="27" t="s">
        <v>1146</v>
      </c>
      <c r="P258" s="37" t="s">
        <v>1147</v>
      </c>
      <c r="Q258" s="101" t="s">
        <v>39</v>
      </c>
      <c r="R258" s="101" t="s">
        <v>39</v>
      </c>
      <c r="S258" s="36">
        <v>42879</v>
      </c>
      <c r="T258" s="36" t="s">
        <v>44</v>
      </c>
      <c r="U258" s="109" t="s">
        <v>39</v>
      </c>
      <c r="V258" s="102" t="s">
        <v>39</v>
      </c>
      <c r="W258" s="27" t="s">
        <v>39</v>
      </c>
      <c r="X258" s="37" t="s">
        <v>1126</v>
      </c>
      <c r="Y258" s="36" t="s">
        <v>39</v>
      </c>
      <c r="Z258" s="36" t="s">
        <v>39</v>
      </c>
      <c r="AA258" s="37" t="s">
        <v>333</v>
      </c>
      <c r="AB258" s="37" t="s">
        <v>39</v>
      </c>
      <c r="AC258" s="37" t="s">
        <v>39</v>
      </c>
      <c r="AD258" s="37" t="s">
        <v>39</v>
      </c>
      <c r="AE258" s="37" t="s">
        <v>39</v>
      </c>
      <c r="AF258" s="19"/>
    </row>
    <row r="259" spans="1:256" ht="147" customHeight="1" x14ac:dyDescent="0.25">
      <c r="A259" s="19" t="s">
        <v>1186</v>
      </c>
      <c r="B259" s="19"/>
      <c r="C259" s="105">
        <v>42884</v>
      </c>
      <c r="D259" s="106">
        <v>25</v>
      </c>
      <c r="E259" s="107">
        <v>2017</v>
      </c>
      <c r="F259" s="107" t="s">
        <v>274</v>
      </c>
      <c r="G259" s="107" t="s">
        <v>724</v>
      </c>
      <c r="H259" s="17" t="str">
        <f t="shared" ca="1" si="29"/>
        <v>Concluído</v>
      </c>
      <c r="I259" s="105">
        <v>42884</v>
      </c>
      <c r="J259" s="105">
        <v>44196</v>
      </c>
      <c r="K259" s="108" t="str">
        <f t="shared" si="32"/>
        <v>NA</v>
      </c>
      <c r="L259" s="108" t="s">
        <v>39</v>
      </c>
      <c r="M259" s="107" t="s">
        <v>1187</v>
      </c>
      <c r="N259" s="107" t="s">
        <v>1188</v>
      </c>
      <c r="O259" s="107" t="s">
        <v>1189</v>
      </c>
      <c r="P259" s="107" t="s">
        <v>1190</v>
      </c>
      <c r="Q259" s="107" t="s">
        <v>39</v>
      </c>
      <c r="R259" s="107" t="s">
        <v>39</v>
      </c>
      <c r="S259" s="56">
        <v>42885</v>
      </c>
      <c r="T259" s="46" t="s">
        <v>44</v>
      </c>
      <c r="U259" s="107" t="s">
        <v>39</v>
      </c>
      <c r="V259" s="107" t="s">
        <v>1191</v>
      </c>
      <c r="W259" s="107" t="s">
        <v>1192</v>
      </c>
      <c r="X259" s="107" t="s">
        <v>279</v>
      </c>
      <c r="Y259" s="105">
        <v>42878</v>
      </c>
      <c r="Z259" s="105">
        <v>42884</v>
      </c>
      <c r="AA259" s="107" t="s">
        <v>1193</v>
      </c>
      <c r="AB259" s="107" t="s">
        <v>1194</v>
      </c>
      <c r="AC259" s="107" t="s">
        <v>1195</v>
      </c>
      <c r="AD259" s="107" t="s">
        <v>1196</v>
      </c>
      <c r="AE259" s="107" t="s">
        <v>39</v>
      </c>
      <c r="AF259" s="19"/>
    </row>
    <row r="260" spans="1:256" s="133" customFormat="1" ht="53.25" customHeight="1" x14ac:dyDescent="0.25">
      <c r="A260" s="121"/>
      <c r="B260" s="121"/>
      <c r="C260" s="36">
        <v>42870</v>
      </c>
      <c r="D260" s="99">
        <v>26</v>
      </c>
      <c r="E260" s="103">
        <v>17</v>
      </c>
      <c r="F260" s="37" t="s">
        <v>274</v>
      </c>
      <c r="G260" s="37" t="s">
        <v>704</v>
      </c>
      <c r="H260" s="17" t="str">
        <f t="shared" ca="1" si="29"/>
        <v>Concluído</v>
      </c>
      <c r="I260" s="36">
        <v>42870</v>
      </c>
      <c r="J260" s="36">
        <v>44695</v>
      </c>
      <c r="K260" s="37" t="str">
        <f t="shared" si="32"/>
        <v>NA</v>
      </c>
      <c r="L260" s="37" t="s">
        <v>39</v>
      </c>
      <c r="M260" s="17" t="s">
        <v>705</v>
      </c>
      <c r="N260" s="37" t="s">
        <v>1197</v>
      </c>
      <c r="O260" s="27" t="s">
        <v>1198</v>
      </c>
      <c r="P260" s="37" t="s">
        <v>1199</v>
      </c>
      <c r="Q260" s="101" t="s">
        <v>39</v>
      </c>
      <c r="R260" s="101" t="s">
        <v>39</v>
      </c>
      <c r="S260" s="36">
        <v>42888</v>
      </c>
      <c r="T260" s="36" t="s">
        <v>65</v>
      </c>
      <c r="U260" s="109" t="s">
        <v>39</v>
      </c>
      <c r="V260" s="102" t="s">
        <v>39</v>
      </c>
      <c r="W260" s="27" t="s">
        <v>39</v>
      </c>
      <c r="X260" s="37" t="s">
        <v>1200</v>
      </c>
      <c r="Y260" s="36" t="s">
        <v>39</v>
      </c>
      <c r="Z260" s="36" t="s">
        <v>39</v>
      </c>
      <c r="AA260" s="37" t="s">
        <v>39</v>
      </c>
      <c r="AB260" s="37" t="s">
        <v>39</v>
      </c>
      <c r="AC260" s="37" t="s">
        <v>39</v>
      </c>
      <c r="AD260" s="37" t="s">
        <v>39</v>
      </c>
      <c r="AE260" s="37" t="s">
        <v>39</v>
      </c>
      <c r="AF260" s="121"/>
      <c r="AG260" s="134"/>
    </row>
    <row r="261" spans="1:256" s="133" customFormat="1" ht="53.25" customHeight="1" x14ac:dyDescent="0.25">
      <c r="A261" s="121"/>
      <c r="B261" s="121"/>
      <c r="C261" s="36">
        <v>42870</v>
      </c>
      <c r="D261" s="99">
        <v>27</v>
      </c>
      <c r="E261" s="103">
        <v>17</v>
      </c>
      <c r="F261" s="37" t="s">
        <v>274</v>
      </c>
      <c r="G261" s="37" t="s">
        <v>704</v>
      </c>
      <c r="H261" s="17" t="str">
        <f t="shared" ca="1" si="29"/>
        <v>Concluído</v>
      </c>
      <c r="I261" s="36">
        <v>42870</v>
      </c>
      <c r="J261" s="36">
        <v>44695</v>
      </c>
      <c r="K261" s="37" t="str">
        <f t="shared" si="32"/>
        <v>NA</v>
      </c>
      <c r="L261" s="37" t="s">
        <v>39</v>
      </c>
      <c r="M261" s="17" t="s">
        <v>705</v>
      </c>
      <c r="N261" s="37" t="s">
        <v>1201</v>
      </c>
      <c r="O261" s="27" t="s">
        <v>1202</v>
      </c>
      <c r="P261" s="37" t="s">
        <v>1203</v>
      </c>
      <c r="Q261" s="101" t="s">
        <v>39</v>
      </c>
      <c r="R261" s="101" t="s">
        <v>39</v>
      </c>
      <c r="S261" s="36">
        <v>42888</v>
      </c>
      <c r="T261" s="36" t="s">
        <v>44</v>
      </c>
      <c r="U261" s="109" t="s">
        <v>39</v>
      </c>
      <c r="V261" s="102" t="s">
        <v>39</v>
      </c>
      <c r="W261" s="27" t="s">
        <v>39</v>
      </c>
      <c r="X261" s="37" t="s">
        <v>1204</v>
      </c>
      <c r="Y261" s="36" t="s">
        <v>39</v>
      </c>
      <c r="Z261" s="36" t="s">
        <v>39</v>
      </c>
      <c r="AA261" s="37" t="s">
        <v>39</v>
      </c>
      <c r="AB261" s="37" t="s">
        <v>39</v>
      </c>
      <c r="AC261" s="37" t="s">
        <v>39</v>
      </c>
      <c r="AD261" s="37" t="s">
        <v>39</v>
      </c>
      <c r="AE261" s="37" t="s">
        <v>39</v>
      </c>
      <c r="AF261" s="121"/>
      <c r="AG261" s="134"/>
    </row>
    <row r="262" spans="1:256" s="133" customFormat="1" ht="53.25" customHeight="1" x14ac:dyDescent="0.25">
      <c r="A262" s="121"/>
      <c r="B262" s="121"/>
      <c r="C262" s="36">
        <v>42877</v>
      </c>
      <c r="D262" s="99">
        <v>28</v>
      </c>
      <c r="E262" s="103">
        <v>17</v>
      </c>
      <c r="F262" s="37" t="s">
        <v>274</v>
      </c>
      <c r="G262" s="37" t="s">
        <v>704</v>
      </c>
      <c r="H262" s="17" t="str">
        <f t="shared" ca="1" si="29"/>
        <v>Concluído</v>
      </c>
      <c r="I262" s="36">
        <v>42877</v>
      </c>
      <c r="J262" s="36">
        <v>44702</v>
      </c>
      <c r="K262" s="37" t="str">
        <f t="shared" si="32"/>
        <v>NA</v>
      </c>
      <c r="L262" s="37" t="s">
        <v>39</v>
      </c>
      <c r="M262" s="17" t="s">
        <v>705</v>
      </c>
      <c r="N262" s="37" t="s">
        <v>1205</v>
      </c>
      <c r="O262" s="27" t="s">
        <v>1206</v>
      </c>
      <c r="P262" s="37" t="s">
        <v>1207</v>
      </c>
      <c r="Q262" s="101" t="s">
        <v>39</v>
      </c>
      <c r="R262" s="101" t="s">
        <v>39</v>
      </c>
      <c r="S262" s="36">
        <v>42888</v>
      </c>
      <c r="T262" s="36" t="s">
        <v>44</v>
      </c>
      <c r="U262" s="109" t="s">
        <v>39</v>
      </c>
      <c r="V262" s="102" t="s">
        <v>39</v>
      </c>
      <c r="W262" s="27" t="s">
        <v>39</v>
      </c>
      <c r="X262" s="37" t="s">
        <v>1200</v>
      </c>
      <c r="Y262" s="36" t="s">
        <v>39</v>
      </c>
      <c r="Z262" s="36" t="s">
        <v>39</v>
      </c>
      <c r="AA262" s="37" t="s">
        <v>39</v>
      </c>
      <c r="AB262" s="37" t="s">
        <v>39</v>
      </c>
      <c r="AC262" s="37" t="s">
        <v>39</v>
      </c>
      <c r="AD262" s="37" t="s">
        <v>39</v>
      </c>
      <c r="AE262" s="37" t="s">
        <v>39</v>
      </c>
      <c r="AF262" s="121"/>
      <c r="AG262" s="134"/>
    </row>
    <row r="263" spans="1:256" ht="137.25" customHeight="1" x14ac:dyDescent="0.25">
      <c r="A263" s="19" t="s">
        <v>1208</v>
      </c>
      <c r="B263" s="19"/>
      <c r="C263" s="36">
        <v>42892</v>
      </c>
      <c r="D263" s="99">
        <v>29</v>
      </c>
      <c r="E263" s="103">
        <v>17</v>
      </c>
      <c r="F263" s="37" t="s">
        <v>274</v>
      </c>
      <c r="G263" s="37" t="s">
        <v>724</v>
      </c>
      <c r="H263" s="17" t="str">
        <f t="shared" ca="1" si="29"/>
        <v>Concluído</v>
      </c>
      <c r="I263" s="36">
        <v>42892</v>
      </c>
      <c r="J263" s="36">
        <v>44561</v>
      </c>
      <c r="K263" s="37" t="str">
        <f>IF(G263="","",IF(G263&lt;&gt;"Repasse","NA",IF(G263="Repasse","Resp. DCON")))</f>
        <v>NA</v>
      </c>
      <c r="L263" s="37" t="s">
        <v>39</v>
      </c>
      <c r="M263" s="27" t="s">
        <v>1209</v>
      </c>
      <c r="N263" s="37" t="s">
        <v>1210</v>
      </c>
      <c r="O263" s="27" t="s">
        <v>1211</v>
      </c>
      <c r="P263" s="37" t="s">
        <v>1212</v>
      </c>
      <c r="Q263" s="101" t="s">
        <v>39</v>
      </c>
      <c r="R263" s="101" t="s">
        <v>39</v>
      </c>
      <c r="S263" s="36">
        <v>42893</v>
      </c>
      <c r="T263" s="36" t="s">
        <v>65</v>
      </c>
      <c r="U263" s="109" t="s">
        <v>39</v>
      </c>
      <c r="V263" s="102" t="s">
        <v>1213</v>
      </c>
      <c r="W263" s="27" t="s">
        <v>39</v>
      </c>
      <c r="X263" s="37" t="s">
        <v>279</v>
      </c>
      <c r="Y263" s="36">
        <v>42878</v>
      </c>
      <c r="Z263" s="36">
        <v>42891</v>
      </c>
      <c r="AA263" s="37" t="s">
        <v>1214</v>
      </c>
      <c r="AB263" s="37" t="s">
        <v>1215</v>
      </c>
      <c r="AC263" s="37" t="s">
        <v>1216</v>
      </c>
      <c r="AD263" s="37" t="s">
        <v>1217</v>
      </c>
      <c r="AE263" s="37" t="s">
        <v>39</v>
      </c>
      <c r="AF263" s="19"/>
    </row>
    <row r="264" spans="1:256" s="133" customFormat="1" ht="141" customHeight="1" x14ac:dyDescent="0.25">
      <c r="A264" s="121" t="s">
        <v>1218</v>
      </c>
      <c r="B264" s="121"/>
      <c r="C264" s="36">
        <v>42892</v>
      </c>
      <c r="D264" s="99">
        <v>30</v>
      </c>
      <c r="E264" s="103">
        <v>17</v>
      </c>
      <c r="F264" s="37" t="s">
        <v>274</v>
      </c>
      <c r="G264" s="37" t="s">
        <v>724</v>
      </c>
      <c r="H264" s="17" t="str">
        <f t="shared" ca="1" si="29"/>
        <v>Concluído</v>
      </c>
      <c r="I264" s="36">
        <v>42892</v>
      </c>
      <c r="J264" s="36">
        <v>44196</v>
      </c>
      <c r="K264" s="37" t="str">
        <f>IF(G264="","",IF(G264&lt;&gt;"Repasse","NA",IF(G264="Repasse","Resp. DCON")))</f>
        <v>NA</v>
      </c>
      <c r="L264" s="37" t="s">
        <v>39</v>
      </c>
      <c r="M264" s="27" t="s">
        <v>1219</v>
      </c>
      <c r="N264" s="37" t="s">
        <v>1220</v>
      </c>
      <c r="O264" s="27" t="s">
        <v>649</v>
      </c>
      <c r="P264" s="37" t="s">
        <v>1221</v>
      </c>
      <c r="Q264" s="101" t="s">
        <v>39</v>
      </c>
      <c r="R264" s="101" t="s">
        <v>39</v>
      </c>
      <c r="S264" s="36">
        <v>42893</v>
      </c>
      <c r="T264" s="36" t="s">
        <v>44</v>
      </c>
      <c r="U264" s="109" t="s">
        <v>39</v>
      </c>
      <c r="V264" s="102" t="s">
        <v>39</v>
      </c>
      <c r="W264" s="27" t="s">
        <v>39</v>
      </c>
      <c r="X264" s="37" t="s">
        <v>1222</v>
      </c>
      <c r="Y264" s="36">
        <v>42884</v>
      </c>
      <c r="Z264" s="36">
        <v>42891</v>
      </c>
      <c r="AA264" s="37" t="s">
        <v>1223</v>
      </c>
      <c r="AB264" s="37" t="s">
        <v>1224</v>
      </c>
      <c r="AC264" s="37" t="s">
        <v>1225</v>
      </c>
      <c r="AD264" s="37" t="s">
        <v>1226</v>
      </c>
      <c r="AE264" s="37" t="s">
        <v>39</v>
      </c>
      <c r="AF264" s="121"/>
      <c r="AG264" s="134"/>
    </row>
    <row r="265" spans="1:256" ht="127.5" customHeight="1" x14ac:dyDescent="0.25">
      <c r="A265" s="19" t="s">
        <v>1227</v>
      </c>
      <c r="B265" s="19"/>
      <c r="C265" s="36">
        <v>42900</v>
      </c>
      <c r="D265" s="99">
        <v>31</v>
      </c>
      <c r="E265" s="103">
        <v>17</v>
      </c>
      <c r="F265" s="37" t="s">
        <v>274</v>
      </c>
      <c r="G265" s="37" t="s">
        <v>724</v>
      </c>
      <c r="H265" s="17" t="str">
        <f t="shared" ca="1" si="29"/>
        <v>Concluído</v>
      </c>
      <c r="I265" s="36">
        <v>42900</v>
      </c>
      <c r="J265" s="36">
        <v>44196</v>
      </c>
      <c r="K265" s="37" t="str">
        <f>IF(G265="","",IF(G265&lt;&gt;"Repasse","NA",IF(G265="Repasse","Resp. DCON")))</f>
        <v>NA</v>
      </c>
      <c r="L265" s="37" t="s">
        <v>39</v>
      </c>
      <c r="M265" s="27" t="s">
        <v>1228</v>
      </c>
      <c r="N265" s="37" t="s">
        <v>637</v>
      </c>
      <c r="O265" s="27" t="s">
        <v>1229</v>
      </c>
      <c r="P265" s="37" t="s">
        <v>1230</v>
      </c>
      <c r="Q265" s="101" t="s">
        <v>39</v>
      </c>
      <c r="R265" s="101" t="s">
        <v>39</v>
      </c>
      <c r="S265" s="36">
        <v>42901</v>
      </c>
      <c r="T265" s="36" t="s">
        <v>65</v>
      </c>
      <c r="U265" s="109" t="s">
        <v>39</v>
      </c>
      <c r="V265" s="102" t="s">
        <v>39</v>
      </c>
      <c r="W265" s="27" t="s">
        <v>39</v>
      </c>
      <c r="X265" s="37" t="s">
        <v>279</v>
      </c>
      <c r="Y265" s="36">
        <v>42881</v>
      </c>
      <c r="Z265" s="36">
        <v>42921</v>
      </c>
      <c r="AA265" s="37" t="s">
        <v>1231</v>
      </c>
      <c r="AB265" s="37" t="s">
        <v>1232</v>
      </c>
      <c r="AC265" s="37" t="s">
        <v>1233</v>
      </c>
      <c r="AD265" s="37" t="s">
        <v>1234</v>
      </c>
      <c r="AE265" s="37" t="s">
        <v>39</v>
      </c>
      <c r="AF265" s="19"/>
    </row>
    <row r="266" spans="1:256" ht="44.25" customHeight="1" x14ac:dyDescent="0.25">
      <c r="A266" s="19"/>
      <c r="B266" s="19"/>
      <c r="C266" s="36">
        <v>42884</v>
      </c>
      <c r="D266" s="99">
        <v>32</v>
      </c>
      <c r="E266" s="103">
        <v>17</v>
      </c>
      <c r="F266" s="37" t="s">
        <v>274</v>
      </c>
      <c r="G266" s="37" t="s">
        <v>704</v>
      </c>
      <c r="H266" s="17" t="str">
        <f t="shared" ca="1" si="29"/>
        <v>Concluído</v>
      </c>
      <c r="I266" s="36">
        <v>42884</v>
      </c>
      <c r="J266" s="36">
        <v>44709</v>
      </c>
      <c r="K266" s="37" t="str">
        <f>IF(G266="","",IF(G266&lt;&gt;"Repasse","NA",IF(G266="Repasse","Resp. DCON")))</f>
        <v>NA</v>
      </c>
      <c r="L266" s="37" t="s">
        <v>39</v>
      </c>
      <c r="M266" s="17" t="s">
        <v>705</v>
      </c>
      <c r="N266" s="37" t="s">
        <v>1235</v>
      </c>
      <c r="O266" s="27" t="s">
        <v>1236</v>
      </c>
      <c r="P266" s="37" t="s">
        <v>1237</v>
      </c>
      <c r="Q266" s="101" t="s">
        <v>39</v>
      </c>
      <c r="R266" s="101" t="s">
        <v>39</v>
      </c>
      <c r="S266" s="36">
        <v>42903</v>
      </c>
      <c r="T266" s="36" t="s">
        <v>44</v>
      </c>
      <c r="U266" s="109" t="s">
        <v>39</v>
      </c>
      <c r="V266" s="102" t="s">
        <v>39</v>
      </c>
      <c r="W266" s="27" t="s">
        <v>39</v>
      </c>
      <c r="X266" s="37" t="s">
        <v>1238</v>
      </c>
      <c r="Y266" s="36" t="s">
        <v>39</v>
      </c>
      <c r="Z266" s="36" t="s">
        <v>39</v>
      </c>
      <c r="AA266" s="37" t="s">
        <v>39</v>
      </c>
      <c r="AB266" s="37" t="s">
        <v>39</v>
      </c>
      <c r="AC266" s="37" t="s">
        <v>39</v>
      </c>
      <c r="AD266" s="37" t="s">
        <v>39</v>
      </c>
      <c r="AE266" s="37" t="s">
        <v>39</v>
      </c>
      <c r="AF266" s="19"/>
    </row>
    <row r="267" spans="1:256" ht="59.25" customHeight="1" x14ac:dyDescent="0.25">
      <c r="A267" s="19"/>
      <c r="B267" s="19"/>
      <c r="C267" s="36">
        <v>42891</v>
      </c>
      <c r="D267" s="99">
        <v>33</v>
      </c>
      <c r="E267" s="103">
        <v>17</v>
      </c>
      <c r="F267" s="37" t="s">
        <v>274</v>
      </c>
      <c r="G267" s="37" t="s">
        <v>704</v>
      </c>
      <c r="H267" s="17" t="str">
        <f t="shared" ca="1" si="29"/>
        <v>Concluído</v>
      </c>
      <c r="I267" s="36">
        <v>42891</v>
      </c>
      <c r="J267" s="36">
        <v>44716</v>
      </c>
      <c r="K267" s="37" t="str">
        <f>IF(G267="","",IF(G267&lt;&gt;"Repasse","NA",IF(G267="Repasse","Resp. DCON")))</f>
        <v>NA</v>
      </c>
      <c r="L267" s="37" t="s">
        <v>39</v>
      </c>
      <c r="M267" s="17" t="s">
        <v>705</v>
      </c>
      <c r="N267" s="37" t="s">
        <v>1239</v>
      </c>
      <c r="O267" s="27" t="s">
        <v>1240</v>
      </c>
      <c r="P267" s="37" t="s">
        <v>1241</v>
      </c>
      <c r="Q267" s="101" t="s">
        <v>39</v>
      </c>
      <c r="R267" s="101" t="s">
        <v>39</v>
      </c>
      <c r="S267" s="36">
        <v>42903</v>
      </c>
      <c r="T267" s="36" t="s">
        <v>44</v>
      </c>
      <c r="U267" s="109" t="s">
        <v>39</v>
      </c>
      <c r="V267" s="102" t="s">
        <v>39</v>
      </c>
      <c r="W267" s="27" t="s">
        <v>39</v>
      </c>
      <c r="X267" s="37" t="s">
        <v>1238</v>
      </c>
      <c r="Y267" s="36" t="s">
        <v>39</v>
      </c>
      <c r="Z267" s="36" t="s">
        <v>39</v>
      </c>
      <c r="AA267" s="37" t="s">
        <v>39</v>
      </c>
      <c r="AB267" s="37" t="s">
        <v>39</v>
      </c>
      <c r="AC267" s="37" t="s">
        <v>39</v>
      </c>
      <c r="AD267" s="37" t="s">
        <v>39</v>
      </c>
      <c r="AE267" s="37" t="s">
        <v>39</v>
      </c>
      <c r="AF267" s="19"/>
    </row>
    <row r="268" spans="1:256" s="118" customFormat="1" ht="53.25" customHeight="1" x14ac:dyDescent="0.25">
      <c r="A268" s="121"/>
      <c r="B268" s="121"/>
      <c r="C268" s="36">
        <v>42906</v>
      </c>
      <c r="D268" s="99">
        <v>34</v>
      </c>
      <c r="E268" s="103">
        <v>17</v>
      </c>
      <c r="F268" s="37" t="s">
        <v>274</v>
      </c>
      <c r="G268" s="37" t="s">
        <v>704</v>
      </c>
      <c r="H268" s="17" t="str">
        <f t="shared" ca="1" si="29"/>
        <v>Concluído</v>
      </c>
      <c r="I268" s="36">
        <v>42906</v>
      </c>
      <c r="J268" s="36">
        <v>44731</v>
      </c>
      <c r="K268" s="37" t="str">
        <f>IF(G268="","",IF(G268&lt;&gt;"Repasse","NA",IF(G268="Repasse","Responsabilidade Diretoria de Contabilidade")))</f>
        <v>NA</v>
      </c>
      <c r="L268" s="37" t="s">
        <v>39</v>
      </c>
      <c r="M268" s="17" t="s">
        <v>705</v>
      </c>
      <c r="N268" s="37" t="s">
        <v>1242</v>
      </c>
      <c r="O268" s="27" t="s">
        <v>1243</v>
      </c>
      <c r="P268" s="37" t="s">
        <v>1244</v>
      </c>
      <c r="Q268" s="101" t="s">
        <v>39</v>
      </c>
      <c r="R268" s="101" t="s">
        <v>39</v>
      </c>
      <c r="S268" s="36">
        <v>42914</v>
      </c>
      <c r="T268" s="36" t="s">
        <v>44</v>
      </c>
      <c r="U268" s="109" t="s">
        <v>39</v>
      </c>
      <c r="V268" s="102" t="s">
        <v>39</v>
      </c>
      <c r="W268" s="27" t="s">
        <v>39</v>
      </c>
      <c r="X268" s="37" t="s">
        <v>1245</v>
      </c>
      <c r="Y268" s="36" t="s">
        <v>39</v>
      </c>
      <c r="Z268" s="36" t="s">
        <v>39</v>
      </c>
      <c r="AA268" s="37" t="s">
        <v>39</v>
      </c>
      <c r="AB268" s="37" t="s">
        <v>39</v>
      </c>
      <c r="AC268" s="37" t="s">
        <v>39</v>
      </c>
      <c r="AD268" s="37" t="s">
        <v>39</v>
      </c>
      <c r="AE268" s="37" t="s">
        <v>39</v>
      </c>
      <c r="AF268" s="121"/>
      <c r="AG268" s="119"/>
    </row>
    <row r="269" spans="1:256" s="118" customFormat="1" ht="53.25" customHeight="1" x14ac:dyDescent="0.25">
      <c r="A269" s="121"/>
      <c r="B269" s="121"/>
      <c r="C269" s="36">
        <v>42907</v>
      </c>
      <c r="D269" s="99">
        <v>35</v>
      </c>
      <c r="E269" s="103">
        <v>17</v>
      </c>
      <c r="F269" s="37" t="s">
        <v>274</v>
      </c>
      <c r="G269" s="37" t="s">
        <v>704</v>
      </c>
      <c r="H269" s="17" t="str">
        <f t="shared" ca="1" si="29"/>
        <v>Concluído</v>
      </c>
      <c r="I269" s="36">
        <v>42907</v>
      </c>
      <c r="J269" s="36">
        <v>44732</v>
      </c>
      <c r="K269" s="37" t="str">
        <f>IF(G269="","",IF(G269&lt;&gt;"Repasse","NA",IF(G269="Repasse","Responsabilidade Diretoria de Contabilidade")))</f>
        <v>NA</v>
      </c>
      <c r="L269" s="37" t="s">
        <v>39</v>
      </c>
      <c r="M269" s="17" t="s">
        <v>705</v>
      </c>
      <c r="N269" s="37" t="s">
        <v>1246</v>
      </c>
      <c r="O269" s="27" t="s">
        <v>1166</v>
      </c>
      <c r="P269" s="37" t="s">
        <v>1247</v>
      </c>
      <c r="Q269" s="101" t="s">
        <v>39</v>
      </c>
      <c r="R269" s="101" t="s">
        <v>39</v>
      </c>
      <c r="S269" s="36">
        <v>42915</v>
      </c>
      <c r="T269" s="36" t="s">
        <v>44</v>
      </c>
      <c r="U269" s="109" t="s">
        <v>39</v>
      </c>
      <c r="V269" s="102" t="s">
        <v>39</v>
      </c>
      <c r="W269" s="27" t="s">
        <v>39</v>
      </c>
      <c r="X269" s="37" t="s">
        <v>1248</v>
      </c>
      <c r="Y269" s="36" t="s">
        <v>39</v>
      </c>
      <c r="Z269" s="36" t="s">
        <v>39</v>
      </c>
      <c r="AA269" s="37" t="s">
        <v>39</v>
      </c>
      <c r="AB269" s="37" t="s">
        <v>39</v>
      </c>
      <c r="AC269" s="37" t="s">
        <v>39</v>
      </c>
      <c r="AD269" s="37" t="s">
        <v>39</v>
      </c>
      <c r="AE269" s="37" t="s">
        <v>39</v>
      </c>
      <c r="AF269" s="121"/>
      <c r="AG269" s="119"/>
    </row>
    <row r="270" spans="1:256" s="118" customFormat="1" ht="53.25" customHeight="1" x14ac:dyDescent="0.25">
      <c r="A270" s="121"/>
      <c r="B270" s="121"/>
      <c r="C270" s="36">
        <v>42908</v>
      </c>
      <c r="D270" s="99">
        <v>36</v>
      </c>
      <c r="E270" s="103">
        <v>17</v>
      </c>
      <c r="F270" s="37" t="s">
        <v>274</v>
      </c>
      <c r="G270" s="37" t="s">
        <v>704</v>
      </c>
      <c r="H270" s="17" t="str">
        <f t="shared" ca="1" si="29"/>
        <v>Concluído</v>
      </c>
      <c r="I270" s="36">
        <v>42908</v>
      </c>
      <c r="J270" s="36">
        <v>44733</v>
      </c>
      <c r="K270" s="37" t="str">
        <f>IF(G270="","",IF(G270&lt;&gt;"Repasse","NA",IF(G270="Repasse","Responsabilidade Diretoria de Contabilidade")))</f>
        <v>NA</v>
      </c>
      <c r="L270" s="37" t="s">
        <v>39</v>
      </c>
      <c r="M270" s="17" t="s">
        <v>705</v>
      </c>
      <c r="N270" s="37" t="s">
        <v>1249</v>
      </c>
      <c r="O270" s="27" t="s">
        <v>1250</v>
      </c>
      <c r="P270" s="37" t="s">
        <v>1251</v>
      </c>
      <c r="Q270" s="101" t="s">
        <v>39</v>
      </c>
      <c r="R270" s="101" t="s">
        <v>39</v>
      </c>
      <c r="S270" s="36">
        <v>42916</v>
      </c>
      <c r="T270" s="36" t="s">
        <v>44</v>
      </c>
      <c r="U270" s="109" t="s">
        <v>39</v>
      </c>
      <c r="V270" s="102" t="s">
        <v>39</v>
      </c>
      <c r="W270" s="27" t="s">
        <v>39</v>
      </c>
      <c r="X270" s="37" t="s">
        <v>1245</v>
      </c>
      <c r="Y270" s="36" t="s">
        <v>39</v>
      </c>
      <c r="Z270" s="36" t="s">
        <v>39</v>
      </c>
      <c r="AA270" s="37" t="s">
        <v>39</v>
      </c>
      <c r="AB270" s="37" t="s">
        <v>39</v>
      </c>
      <c r="AC270" s="37" t="s">
        <v>39</v>
      </c>
      <c r="AD270" s="37" t="s">
        <v>39</v>
      </c>
      <c r="AE270" s="37" t="s">
        <v>39</v>
      </c>
      <c r="AF270" s="121"/>
      <c r="AG270" s="119"/>
    </row>
    <row r="271" spans="1:256" s="129" customFormat="1" ht="131.25" customHeight="1" x14ac:dyDescent="0.25">
      <c r="A271" s="19" t="s">
        <v>1252</v>
      </c>
      <c r="B271" s="19"/>
      <c r="C271" s="36">
        <v>42914</v>
      </c>
      <c r="D271" s="99">
        <v>37</v>
      </c>
      <c r="E271" s="103">
        <v>17</v>
      </c>
      <c r="F271" s="37" t="s">
        <v>274</v>
      </c>
      <c r="G271" s="37" t="s">
        <v>724</v>
      </c>
      <c r="H271" s="17" t="str">
        <f t="shared" ca="1" si="29"/>
        <v>Concluído</v>
      </c>
      <c r="I271" s="36">
        <v>42914</v>
      </c>
      <c r="J271" s="36">
        <v>44196</v>
      </c>
      <c r="K271" s="37" t="str">
        <f>IF(G271="","",IF(G271&lt;&gt;"Repasse","NA",IF(G271="Repasse","Resp. DCON")))</f>
        <v>NA</v>
      </c>
      <c r="L271" s="37" t="s">
        <v>39</v>
      </c>
      <c r="M271" s="27" t="s">
        <v>1253</v>
      </c>
      <c r="N271" s="37" t="s">
        <v>471</v>
      </c>
      <c r="O271" s="27" t="s">
        <v>472</v>
      </c>
      <c r="P271" s="37" t="s">
        <v>473</v>
      </c>
      <c r="Q271" s="101" t="s">
        <v>39</v>
      </c>
      <c r="R271" s="101" t="s">
        <v>39</v>
      </c>
      <c r="S271" s="36">
        <v>42915</v>
      </c>
      <c r="T271" s="36" t="s">
        <v>44</v>
      </c>
      <c r="U271" s="109" t="s">
        <v>39</v>
      </c>
      <c r="V271" s="102" t="s">
        <v>39</v>
      </c>
      <c r="W271" s="27" t="s">
        <v>39</v>
      </c>
      <c r="X271" s="37" t="s">
        <v>180</v>
      </c>
      <c r="Y271" s="36">
        <v>42905</v>
      </c>
      <c r="Z271" s="36">
        <v>42914</v>
      </c>
      <c r="AA271" s="37" t="s">
        <v>1254</v>
      </c>
      <c r="AB271" s="37" t="s">
        <v>1255</v>
      </c>
      <c r="AC271" s="37" t="s">
        <v>1256</v>
      </c>
      <c r="AD271" s="37" t="s">
        <v>1257</v>
      </c>
      <c r="AE271" s="37" t="s">
        <v>39</v>
      </c>
      <c r="AF271" s="19"/>
      <c r="AG271" s="128"/>
      <c r="AH271" s="128"/>
      <c r="AI271" s="128"/>
      <c r="AJ271" s="128"/>
      <c r="AK271" s="128"/>
      <c r="AL271" s="128"/>
      <c r="AM271" s="128"/>
      <c r="AN271" s="128"/>
      <c r="AO271" s="128"/>
      <c r="AP271" s="128"/>
      <c r="AQ271" s="128"/>
      <c r="AR271" s="128"/>
      <c r="AS271" s="128"/>
      <c r="AT271" s="128"/>
      <c r="AU271" s="128"/>
      <c r="AV271" s="128"/>
      <c r="AW271" s="128"/>
      <c r="AX271" s="128"/>
      <c r="AY271" s="128"/>
      <c r="AZ271" s="128"/>
      <c r="BA271" s="128"/>
      <c r="BB271" s="128"/>
      <c r="BC271" s="128"/>
      <c r="BD271" s="128"/>
      <c r="BE271" s="128"/>
      <c r="BF271" s="128"/>
      <c r="BG271" s="128"/>
      <c r="BH271" s="128"/>
      <c r="BI271" s="128"/>
      <c r="BJ271" s="128"/>
      <c r="BK271" s="128"/>
      <c r="BL271" s="128"/>
      <c r="BM271" s="128"/>
      <c r="BN271" s="128"/>
      <c r="BO271" s="128"/>
      <c r="BP271" s="128"/>
      <c r="BQ271" s="128"/>
      <c r="BR271" s="128"/>
      <c r="BS271" s="128"/>
      <c r="BT271" s="128"/>
      <c r="BU271" s="128"/>
      <c r="BV271" s="128"/>
      <c r="BW271" s="128"/>
      <c r="BX271" s="128"/>
      <c r="BY271" s="128"/>
      <c r="BZ271" s="128"/>
      <c r="CA271" s="128"/>
      <c r="CB271" s="128"/>
      <c r="CC271" s="128"/>
      <c r="CD271" s="128"/>
      <c r="CE271" s="128"/>
      <c r="CF271" s="128"/>
      <c r="CG271" s="128"/>
      <c r="CH271" s="128"/>
      <c r="CI271" s="128"/>
      <c r="CJ271" s="128"/>
      <c r="CK271" s="128"/>
      <c r="CL271" s="128"/>
      <c r="CM271" s="128"/>
      <c r="CN271" s="128"/>
      <c r="CO271" s="128"/>
      <c r="CP271" s="128"/>
      <c r="CQ271" s="128"/>
      <c r="CR271" s="128"/>
      <c r="CS271" s="128"/>
      <c r="CT271" s="128"/>
      <c r="CU271" s="128"/>
      <c r="CV271" s="128"/>
      <c r="CW271" s="128"/>
      <c r="CX271" s="128"/>
      <c r="CY271" s="128"/>
      <c r="CZ271" s="128"/>
      <c r="DA271" s="128"/>
      <c r="DB271" s="128"/>
      <c r="DC271" s="128"/>
      <c r="DD271" s="128"/>
      <c r="DE271" s="128"/>
      <c r="DF271" s="128"/>
      <c r="DG271" s="128"/>
      <c r="DH271" s="128"/>
      <c r="DI271" s="128"/>
      <c r="DJ271" s="128"/>
      <c r="DK271" s="128"/>
      <c r="DL271" s="128"/>
      <c r="DM271" s="128"/>
      <c r="DN271" s="128"/>
      <c r="DO271" s="128"/>
      <c r="DP271" s="128"/>
      <c r="DQ271" s="128"/>
      <c r="DR271" s="128"/>
      <c r="DS271" s="128"/>
      <c r="DT271" s="128"/>
      <c r="DU271" s="128"/>
      <c r="DV271" s="128"/>
      <c r="DW271" s="128"/>
      <c r="DX271" s="128"/>
      <c r="DY271" s="128"/>
      <c r="DZ271" s="128"/>
      <c r="EA271" s="128"/>
      <c r="EB271" s="128"/>
      <c r="EC271" s="128"/>
      <c r="ED271" s="128"/>
      <c r="EE271" s="128"/>
      <c r="EF271" s="128"/>
      <c r="EG271" s="128"/>
      <c r="EH271" s="128"/>
      <c r="EI271" s="128"/>
      <c r="EJ271" s="128"/>
      <c r="EK271" s="128"/>
      <c r="EL271" s="128"/>
      <c r="EM271" s="128"/>
      <c r="EN271" s="128"/>
      <c r="EO271" s="128"/>
      <c r="EP271" s="128"/>
      <c r="EQ271" s="128"/>
      <c r="ER271" s="128"/>
      <c r="ES271" s="128"/>
      <c r="ET271" s="128"/>
      <c r="EU271" s="128"/>
      <c r="EV271" s="128"/>
      <c r="EW271" s="128"/>
      <c r="EX271" s="128"/>
      <c r="EY271" s="128"/>
      <c r="EZ271" s="128"/>
      <c r="FA271" s="128"/>
      <c r="FB271" s="128"/>
      <c r="FC271" s="128"/>
      <c r="FD271" s="128"/>
      <c r="FE271" s="128"/>
      <c r="FF271" s="128"/>
      <c r="FG271" s="128"/>
      <c r="FH271" s="128"/>
      <c r="FI271" s="128"/>
      <c r="FJ271" s="128"/>
      <c r="FK271" s="128"/>
      <c r="FL271" s="128"/>
      <c r="FM271" s="128"/>
      <c r="FN271" s="128"/>
      <c r="FO271" s="128"/>
      <c r="FP271" s="128"/>
      <c r="FQ271" s="128"/>
      <c r="FR271" s="128"/>
      <c r="FS271" s="128"/>
      <c r="FT271" s="128"/>
      <c r="FU271" s="128"/>
      <c r="FV271" s="128"/>
      <c r="FW271" s="128"/>
      <c r="FX271" s="128"/>
      <c r="FY271" s="128"/>
      <c r="FZ271" s="128"/>
      <c r="GA271" s="128"/>
      <c r="GB271" s="128"/>
      <c r="GC271" s="128"/>
      <c r="GD271" s="128"/>
      <c r="GE271" s="128"/>
      <c r="GF271" s="128"/>
      <c r="GG271" s="128"/>
      <c r="GH271" s="128"/>
      <c r="GI271" s="128"/>
      <c r="GJ271" s="128"/>
      <c r="GK271" s="128"/>
      <c r="GL271" s="128"/>
      <c r="GM271" s="128"/>
      <c r="GN271" s="128"/>
      <c r="GO271" s="128"/>
      <c r="GP271" s="128"/>
      <c r="GQ271" s="128"/>
      <c r="GR271" s="128"/>
      <c r="GS271" s="128"/>
      <c r="GT271" s="128"/>
      <c r="GU271" s="128"/>
      <c r="GV271" s="128"/>
      <c r="GW271" s="128"/>
      <c r="GX271" s="128"/>
      <c r="GY271" s="128"/>
      <c r="GZ271" s="128"/>
      <c r="HA271" s="128"/>
      <c r="HB271" s="128"/>
      <c r="HC271" s="128"/>
      <c r="HD271" s="128"/>
      <c r="HE271" s="128"/>
      <c r="HF271" s="128"/>
      <c r="HG271" s="128"/>
      <c r="HH271" s="128"/>
      <c r="HI271" s="128"/>
      <c r="HJ271" s="128"/>
      <c r="HK271" s="128"/>
      <c r="HL271" s="128"/>
      <c r="HM271" s="128"/>
      <c r="HN271" s="128"/>
      <c r="HO271" s="128"/>
      <c r="HP271" s="128"/>
      <c r="HQ271" s="128"/>
      <c r="HR271" s="128"/>
      <c r="HS271" s="128"/>
      <c r="HT271" s="128"/>
      <c r="HU271" s="128"/>
      <c r="HV271" s="128"/>
      <c r="HW271" s="128"/>
      <c r="HX271" s="128"/>
      <c r="HY271" s="128"/>
      <c r="HZ271" s="128"/>
      <c r="IA271" s="128"/>
      <c r="IB271" s="128"/>
      <c r="IC271" s="128"/>
      <c r="ID271" s="128"/>
      <c r="IE271" s="128"/>
      <c r="IF271" s="128"/>
      <c r="IG271" s="128"/>
      <c r="IH271" s="128"/>
      <c r="II271" s="128"/>
      <c r="IJ271" s="128"/>
      <c r="IK271" s="128"/>
      <c r="IL271" s="128"/>
      <c r="IM271" s="128"/>
      <c r="IN271" s="128"/>
      <c r="IO271" s="128"/>
      <c r="IP271" s="128"/>
      <c r="IQ271" s="128"/>
      <c r="IR271" s="128"/>
      <c r="IS271" s="128"/>
      <c r="IT271" s="128"/>
      <c r="IU271" s="128"/>
      <c r="IV271" s="128"/>
    </row>
    <row r="272" spans="1:256" s="129" customFormat="1" ht="133.5" customHeight="1" x14ac:dyDescent="0.25">
      <c r="A272" s="19" t="s">
        <v>1258</v>
      </c>
      <c r="B272" s="19"/>
      <c r="C272" s="36">
        <v>42914</v>
      </c>
      <c r="D272" s="99">
        <v>38</v>
      </c>
      <c r="E272" s="103">
        <v>17</v>
      </c>
      <c r="F272" s="37" t="s">
        <v>274</v>
      </c>
      <c r="G272" s="37" t="s">
        <v>724</v>
      </c>
      <c r="H272" s="17" t="str">
        <f t="shared" ca="1" si="29"/>
        <v>Concluído</v>
      </c>
      <c r="I272" s="36">
        <v>42914</v>
      </c>
      <c r="J272" s="36">
        <v>44196</v>
      </c>
      <c r="K272" s="37" t="str">
        <f>IF(G272="","",IF(G272&lt;&gt;"Repasse","NA",IF(G272="Repasse","Resp. DCON")))</f>
        <v>NA</v>
      </c>
      <c r="L272" s="37" t="s">
        <v>39</v>
      </c>
      <c r="M272" s="27" t="s">
        <v>1259</v>
      </c>
      <c r="N272" s="37" t="s">
        <v>1260</v>
      </c>
      <c r="O272" s="27" t="s">
        <v>1261</v>
      </c>
      <c r="P272" s="37" t="s">
        <v>1262</v>
      </c>
      <c r="Q272" s="101" t="s">
        <v>39</v>
      </c>
      <c r="R272" s="101" t="s">
        <v>39</v>
      </c>
      <c r="S272" s="36">
        <v>42916</v>
      </c>
      <c r="T272" s="36" t="s">
        <v>44</v>
      </c>
      <c r="U272" s="109" t="s">
        <v>39</v>
      </c>
      <c r="V272" s="102" t="s">
        <v>39</v>
      </c>
      <c r="W272" s="27" t="s">
        <v>39</v>
      </c>
      <c r="X272" s="37" t="s">
        <v>1263</v>
      </c>
      <c r="Y272" s="36">
        <v>42905</v>
      </c>
      <c r="Z272" s="36">
        <v>42914</v>
      </c>
      <c r="AA272" s="37" t="s">
        <v>1264</v>
      </c>
      <c r="AB272" s="37" t="s">
        <v>1265</v>
      </c>
      <c r="AC272" s="37" t="s">
        <v>1266</v>
      </c>
      <c r="AD272" s="37" t="s">
        <v>1267</v>
      </c>
      <c r="AE272" s="37" t="s">
        <v>39</v>
      </c>
      <c r="AF272" s="19"/>
      <c r="AG272" s="128"/>
      <c r="AH272" s="128"/>
      <c r="AI272" s="128"/>
      <c r="AJ272" s="128"/>
      <c r="AK272" s="128"/>
      <c r="AL272" s="128"/>
      <c r="AM272" s="128"/>
      <c r="AN272" s="128"/>
      <c r="AO272" s="128"/>
      <c r="AP272" s="128"/>
      <c r="AQ272" s="128"/>
      <c r="AR272" s="128"/>
      <c r="AS272" s="128"/>
      <c r="AT272" s="128"/>
      <c r="AU272" s="128"/>
      <c r="AV272" s="128"/>
      <c r="AW272" s="128"/>
      <c r="AX272" s="128"/>
      <c r="AY272" s="128"/>
      <c r="AZ272" s="128"/>
      <c r="BA272" s="128"/>
      <c r="BB272" s="128"/>
      <c r="BC272" s="128"/>
      <c r="BD272" s="128"/>
      <c r="BE272" s="128"/>
      <c r="BF272" s="128"/>
      <c r="BG272" s="128"/>
      <c r="BH272" s="128"/>
      <c r="BI272" s="128"/>
      <c r="BJ272" s="128"/>
      <c r="BK272" s="128"/>
      <c r="BL272" s="128"/>
      <c r="BM272" s="128"/>
      <c r="BN272" s="128"/>
      <c r="BO272" s="128"/>
      <c r="BP272" s="128"/>
      <c r="BQ272" s="128"/>
      <c r="BR272" s="128"/>
      <c r="BS272" s="128"/>
      <c r="BT272" s="128"/>
      <c r="BU272" s="128"/>
      <c r="BV272" s="128"/>
      <c r="BW272" s="128"/>
      <c r="BX272" s="128"/>
      <c r="BY272" s="128"/>
      <c r="BZ272" s="128"/>
      <c r="CA272" s="128"/>
      <c r="CB272" s="128"/>
      <c r="CC272" s="128"/>
      <c r="CD272" s="128"/>
      <c r="CE272" s="128"/>
      <c r="CF272" s="128"/>
      <c r="CG272" s="128"/>
      <c r="CH272" s="128"/>
      <c r="CI272" s="128"/>
      <c r="CJ272" s="128"/>
      <c r="CK272" s="128"/>
      <c r="CL272" s="128"/>
      <c r="CM272" s="128"/>
      <c r="CN272" s="128"/>
      <c r="CO272" s="128"/>
      <c r="CP272" s="128"/>
      <c r="CQ272" s="128"/>
      <c r="CR272" s="128"/>
      <c r="CS272" s="128"/>
      <c r="CT272" s="128"/>
      <c r="CU272" s="128"/>
      <c r="CV272" s="128"/>
      <c r="CW272" s="128"/>
      <c r="CX272" s="128"/>
      <c r="CY272" s="128"/>
      <c r="CZ272" s="128"/>
      <c r="DA272" s="128"/>
      <c r="DB272" s="128"/>
      <c r="DC272" s="128"/>
      <c r="DD272" s="128"/>
      <c r="DE272" s="128"/>
      <c r="DF272" s="128"/>
      <c r="DG272" s="128"/>
      <c r="DH272" s="128"/>
      <c r="DI272" s="128"/>
      <c r="DJ272" s="128"/>
      <c r="DK272" s="128"/>
      <c r="DL272" s="128"/>
      <c r="DM272" s="128"/>
      <c r="DN272" s="128"/>
      <c r="DO272" s="128"/>
      <c r="DP272" s="128"/>
      <c r="DQ272" s="128"/>
      <c r="DR272" s="128"/>
      <c r="DS272" s="128"/>
      <c r="DT272" s="128"/>
      <c r="DU272" s="128"/>
      <c r="DV272" s="128"/>
      <c r="DW272" s="128"/>
      <c r="DX272" s="128"/>
      <c r="DY272" s="128"/>
      <c r="DZ272" s="128"/>
      <c r="EA272" s="128"/>
      <c r="EB272" s="128"/>
      <c r="EC272" s="128"/>
      <c r="ED272" s="128"/>
      <c r="EE272" s="128"/>
      <c r="EF272" s="128"/>
      <c r="EG272" s="128"/>
      <c r="EH272" s="128"/>
      <c r="EI272" s="128"/>
      <c r="EJ272" s="128"/>
      <c r="EK272" s="128"/>
      <c r="EL272" s="128"/>
      <c r="EM272" s="128"/>
      <c r="EN272" s="128"/>
      <c r="EO272" s="128"/>
      <c r="EP272" s="128"/>
      <c r="EQ272" s="128"/>
      <c r="ER272" s="128"/>
      <c r="ES272" s="128"/>
      <c r="ET272" s="128"/>
      <c r="EU272" s="128"/>
      <c r="EV272" s="128"/>
      <c r="EW272" s="128"/>
      <c r="EX272" s="128"/>
      <c r="EY272" s="128"/>
      <c r="EZ272" s="128"/>
      <c r="FA272" s="128"/>
      <c r="FB272" s="128"/>
      <c r="FC272" s="128"/>
      <c r="FD272" s="128"/>
      <c r="FE272" s="128"/>
      <c r="FF272" s="128"/>
      <c r="FG272" s="128"/>
      <c r="FH272" s="128"/>
      <c r="FI272" s="128"/>
      <c r="FJ272" s="128"/>
      <c r="FK272" s="128"/>
      <c r="FL272" s="128"/>
      <c r="FM272" s="128"/>
      <c r="FN272" s="128"/>
      <c r="FO272" s="128"/>
      <c r="FP272" s="128"/>
      <c r="FQ272" s="128"/>
      <c r="FR272" s="128"/>
      <c r="FS272" s="128"/>
      <c r="FT272" s="128"/>
      <c r="FU272" s="128"/>
      <c r="FV272" s="128"/>
      <c r="FW272" s="128"/>
      <c r="FX272" s="128"/>
      <c r="FY272" s="128"/>
      <c r="FZ272" s="128"/>
      <c r="GA272" s="128"/>
      <c r="GB272" s="128"/>
      <c r="GC272" s="128"/>
      <c r="GD272" s="128"/>
      <c r="GE272" s="128"/>
      <c r="GF272" s="128"/>
      <c r="GG272" s="128"/>
      <c r="GH272" s="128"/>
      <c r="GI272" s="128"/>
      <c r="GJ272" s="128"/>
      <c r="GK272" s="128"/>
      <c r="GL272" s="128"/>
      <c r="GM272" s="128"/>
      <c r="GN272" s="128"/>
      <c r="GO272" s="128"/>
      <c r="GP272" s="128"/>
      <c r="GQ272" s="128"/>
      <c r="GR272" s="128"/>
      <c r="GS272" s="128"/>
      <c r="GT272" s="128"/>
      <c r="GU272" s="128"/>
      <c r="GV272" s="128"/>
      <c r="GW272" s="128"/>
      <c r="GX272" s="128"/>
      <c r="GY272" s="128"/>
      <c r="GZ272" s="128"/>
      <c r="HA272" s="128"/>
      <c r="HB272" s="128"/>
      <c r="HC272" s="128"/>
      <c r="HD272" s="128"/>
      <c r="HE272" s="128"/>
      <c r="HF272" s="128"/>
      <c r="HG272" s="128"/>
      <c r="HH272" s="128"/>
      <c r="HI272" s="128"/>
      <c r="HJ272" s="128"/>
      <c r="HK272" s="128"/>
      <c r="HL272" s="128"/>
      <c r="HM272" s="128"/>
      <c r="HN272" s="128"/>
      <c r="HO272" s="128"/>
      <c r="HP272" s="128"/>
      <c r="HQ272" s="128"/>
      <c r="HR272" s="128"/>
      <c r="HS272" s="128"/>
      <c r="HT272" s="128"/>
      <c r="HU272" s="128"/>
      <c r="HV272" s="128"/>
      <c r="HW272" s="128"/>
      <c r="HX272" s="128"/>
      <c r="HY272" s="128"/>
      <c r="HZ272" s="128"/>
      <c r="IA272" s="128"/>
      <c r="IB272" s="128"/>
      <c r="IC272" s="128"/>
      <c r="ID272" s="128"/>
      <c r="IE272" s="128"/>
      <c r="IF272" s="128"/>
      <c r="IG272" s="128"/>
      <c r="IH272" s="128"/>
      <c r="II272" s="128"/>
      <c r="IJ272" s="128"/>
      <c r="IK272" s="128"/>
      <c r="IL272" s="128"/>
      <c r="IM272" s="128"/>
      <c r="IN272" s="128"/>
      <c r="IO272" s="128"/>
      <c r="IP272" s="128"/>
      <c r="IQ272" s="128"/>
      <c r="IR272" s="128"/>
      <c r="IS272" s="128"/>
      <c r="IT272" s="128"/>
      <c r="IU272" s="128"/>
      <c r="IV272" s="128"/>
    </row>
    <row r="273" spans="1:256" ht="197.25" customHeight="1" x14ac:dyDescent="0.25">
      <c r="A273" s="19"/>
      <c r="B273" s="19"/>
      <c r="C273" s="36">
        <v>42919</v>
      </c>
      <c r="D273" s="99">
        <v>39</v>
      </c>
      <c r="E273" s="103">
        <v>17</v>
      </c>
      <c r="F273" s="37" t="s">
        <v>36</v>
      </c>
      <c r="G273" s="37" t="s">
        <v>37</v>
      </c>
      <c r="H273" s="17" t="str">
        <f t="shared" ca="1" si="29"/>
        <v>Concluído</v>
      </c>
      <c r="I273" s="36">
        <v>42919</v>
      </c>
      <c r="J273" s="36">
        <v>44744</v>
      </c>
      <c r="K273" s="37" t="str">
        <f>IF(G273="","",IF(G273&lt;&gt;"Repasse","NA",IF(G273="Repasse","Resp. DCON")))</f>
        <v>NA</v>
      </c>
      <c r="L273" s="37" t="s">
        <v>39</v>
      </c>
      <c r="M273" s="27" t="s">
        <v>1268</v>
      </c>
      <c r="N273" s="37" t="s">
        <v>1269</v>
      </c>
      <c r="O273" s="27" t="s">
        <v>1270</v>
      </c>
      <c r="P273" s="37" t="s">
        <v>915</v>
      </c>
      <c r="Q273" s="101" t="s">
        <v>39</v>
      </c>
      <c r="R273" s="101" t="s">
        <v>39</v>
      </c>
      <c r="S273" s="36">
        <v>42920</v>
      </c>
      <c r="T273" s="36" t="s">
        <v>44</v>
      </c>
      <c r="U273" s="109" t="s">
        <v>39</v>
      </c>
      <c r="V273" s="102" t="s">
        <v>39</v>
      </c>
      <c r="W273" s="27" t="s">
        <v>39</v>
      </c>
      <c r="X273" s="37" t="s">
        <v>279</v>
      </c>
      <c r="Y273" s="36">
        <v>42907</v>
      </c>
      <c r="Z273" s="36">
        <v>42919</v>
      </c>
      <c r="AA273" s="37" t="s">
        <v>1271</v>
      </c>
      <c r="AB273" s="37" t="s">
        <v>39</v>
      </c>
      <c r="AC273" s="37" t="s">
        <v>39</v>
      </c>
      <c r="AD273" s="37" t="s">
        <v>39</v>
      </c>
      <c r="AE273" s="37" t="s">
        <v>39</v>
      </c>
      <c r="AF273" s="19"/>
    </row>
    <row r="274" spans="1:256" ht="132" customHeight="1" x14ac:dyDescent="0.25">
      <c r="A274" s="19" t="s">
        <v>1272</v>
      </c>
      <c r="B274" s="19"/>
      <c r="C274" s="36">
        <v>42919</v>
      </c>
      <c r="D274" s="99">
        <v>40</v>
      </c>
      <c r="E274" s="103">
        <v>17</v>
      </c>
      <c r="F274" s="37" t="s">
        <v>274</v>
      </c>
      <c r="G274" s="37" t="s">
        <v>724</v>
      </c>
      <c r="H274" s="17" t="str">
        <f t="shared" ca="1" si="29"/>
        <v>Concluído</v>
      </c>
      <c r="I274" s="36">
        <v>42919</v>
      </c>
      <c r="J274" s="36">
        <v>44196</v>
      </c>
      <c r="K274" s="37" t="str">
        <f>IF(G274="","",IF(G274&lt;&gt;"Repasse","NA",IF(G274="Repasse","Resp. DCON")))</f>
        <v>NA</v>
      </c>
      <c r="L274" s="37" t="s">
        <v>39</v>
      </c>
      <c r="M274" s="27" t="s">
        <v>1273</v>
      </c>
      <c r="N274" s="37" t="s">
        <v>1274</v>
      </c>
      <c r="O274" s="27" t="s">
        <v>1275</v>
      </c>
      <c r="P274" s="37" t="s">
        <v>1276</v>
      </c>
      <c r="Q274" s="101" t="s">
        <v>39</v>
      </c>
      <c r="R274" s="101" t="s">
        <v>39</v>
      </c>
      <c r="S274" s="36">
        <v>42920</v>
      </c>
      <c r="T274" s="36" t="s">
        <v>65</v>
      </c>
      <c r="U274" s="109" t="s">
        <v>39</v>
      </c>
      <c r="V274" s="102" t="s">
        <v>39</v>
      </c>
      <c r="W274" s="27" t="s">
        <v>39</v>
      </c>
      <c r="X274" s="37" t="s">
        <v>279</v>
      </c>
      <c r="Y274" s="36">
        <v>42900</v>
      </c>
      <c r="Z274" s="36">
        <v>42919</v>
      </c>
      <c r="AA274" s="37" t="s">
        <v>1277</v>
      </c>
      <c r="AB274" s="37" t="s">
        <v>1278</v>
      </c>
      <c r="AC274" s="37" t="s">
        <v>1279</v>
      </c>
      <c r="AD274" s="37" t="s">
        <v>1280</v>
      </c>
      <c r="AE274" s="37" t="s">
        <v>39</v>
      </c>
      <c r="AF274" s="19"/>
    </row>
    <row r="275" spans="1:256" s="118" customFormat="1" ht="141" customHeight="1" x14ac:dyDescent="0.25">
      <c r="A275" s="121"/>
      <c r="B275" s="121"/>
      <c r="C275" s="36">
        <v>42920</v>
      </c>
      <c r="D275" s="99">
        <v>41</v>
      </c>
      <c r="E275" s="100">
        <v>2017</v>
      </c>
      <c r="F275" s="37" t="s">
        <v>36</v>
      </c>
      <c r="G275" s="37" t="s">
        <v>37</v>
      </c>
      <c r="H275" s="17" t="str">
        <f t="shared" ca="1" si="29"/>
        <v>Concluído</v>
      </c>
      <c r="I275" s="36">
        <v>42920</v>
      </c>
      <c r="J275" s="36">
        <v>44745</v>
      </c>
      <c r="K275" s="37" t="str">
        <f>IF(G275="","",IF(G275&lt;&gt;"Repasse","NA",IF(G275="Repasse","Resp. DCON")))</f>
        <v>NA</v>
      </c>
      <c r="L275" s="37" t="s">
        <v>39</v>
      </c>
      <c r="M275" s="27" t="s">
        <v>1281</v>
      </c>
      <c r="N275" s="37" t="s">
        <v>1282</v>
      </c>
      <c r="O275" s="27" t="s">
        <v>1283</v>
      </c>
      <c r="P275" s="37" t="s">
        <v>1284</v>
      </c>
      <c r="Q275" s="101" t="s">
        <v>39</v>
      </c>
      <c r="R275" s="101" t="s">
        <v>39</v>
      </c>
      <c r="S275" s="36">
        <v>42922</v>
      </c>
      <c r="T275" s="36" t="s">
        <v>44</v>
      </c>
      <c r="U275" s="109" t="s">
        <v>39</v>
      </c>
      <c r="V275" s="102" t="s">
        <v>39</v>
      </c>
      <c r="W275" s="27" t="s">
        <v>39</v>
      </c>
      <c r="X275" s="37" t="s">
        <v>206</v>
      </c>
      <c r="Y275" s="36">
        <v>42775</v>
      </c>
      <c r="Z275" s="36">
        <v>42920</v>
      </c>
      <c r="AA275" s="37" t="s">
        <v>1285</v>
      </c>
      <c r="AB275" s="37" t="s">
        <v>39</v>
      </c>
      <c r="AC275" s="37" t="s">
        <v>39</v>
      </c>
      <c r="AD275" s="37" t="s">
        <v>39</v>
      </c>
      <c r="AE275" s="37" t="s">
        <v>39</v>
      </c>
      <c r="AF275" s="121"/>
      <c r="AG275" s="119"/>
    </row>
    <row r="276" spans="1:256" s="129" customFormat="1" ht="145.5" customHeight="1" x14ac:dyDescent="0.25">
      <c r="A276" s="19"/>
      <c r="B276" s="19"/>
      <c r="C276" s="36">
        <v>42908</v>
      </c>
      <c r="D276" s="99">
        <v>42</v>
      </c>
      <c r="E276" s="103">
        <v>17</v>
      </c>
      <c r="F276" s="37" t="s">
        <v>1075</v>
      </c>
      <c r="G276" s="37" t="s">
        <v>37</v>
      </c>
      <c r="H276" s="17" t="str">
        <f t="shared" ca="1" si="29"/>
        <v>Concluído</v>
      </c>
      <c r="I276" s="36">
        <v>42908</v>
      </c>
      <c r="J276" s="36">
        <v>44733</v>
      </c>
      <c r="K276" s="37" t="str">
        <f t="shared" ref="K276:K282" si="33">IF(G276="","",IF(G276&lt;&gt;"Repasse","NA",IF(G276="Repasse","Responsabilidade Diretoria de Contabilidade")))</f>
        <v>NA</v>
      </c>
      <c r="L276" s="37" t="s">
        <v>39</v>
      </c>
      <c r="M276" s="27" t="s">
        <v>1286</v>
      </c>
      <c r="N276" s="37" t="s">
        <v>1287</v>
      </c>
      <c r="O276" s="27" t="s">
        <v>1288</v>
      </c>
      <c r="P276" s="37" t="s">
        <v>1289</v>
      </c>
      <c r="Q276" s="101" t="s">
        <v>39</v>
      </c>
      <c r="R276" s="101" t="s">
        <v>39</v>
      </c>
      <c r="S276" s="36">
        <v>42923</v>
      </c>
      <c r="T276" s="36" t="s">
        <v>44</v>
      </c>
      <c r="U276" s="109" t="s">
        <v>39</v>
      </c>
      <c r="V276" s="102" t="s">
        <v>39</v>
      </c>
      <c r="W276" s="27" t="s">
        <v>39</v>
      </c>
      <c r="X276" s="37" t="s">
        <v>187</v>
      </c>
      <c r="Y276" s="36">
        <v>42908</v>
      </c>
      <c r="Z276" s="36">
        <v>42908</v>
      </c>
      <c r="AA276" s="37" t="s">
        <v>1290</v>
      </c>
      <c r="AB276" s="37" t="s">
        <v>39</v>
      </c>
      <c r="AC276" s="37" t="s">
        <v>39</v>
      </c>
      <c r="AD276" s="37" t="s">
        <v>39</v>
      </c>
      <c r="AE276" s="37" t="s">
        <v>39</v>
      </c>
      <c r="AF276" s="19"/>
      <c r="AG276" s="128"/>
      <c r="AH276" s="128"/>
      <c r="AI276" s="128"/>
      <c r="AJ276" s="128"/>
      <c r="AK276" s="128"/>
      <c r="AL276" s="128"/>
      <c r="AM276" s="128"/>
      <c r="AN276" s="128"/>
      <c r="AO276" s="128"/>
      <c r="AP276" s="128"/>
      <c r="AQ276" s="128"/>
      <c r="AR276" s="128"/>
      <c r="AS276" s="128"/>
      <c r="AT276" s="128"/>
      <c r="AU276" s="128"/>
      <c r="AV276" s="128"/>
      <c r="AW276" s="128"/>
      <c r="AX276" s="128"/>
      <c r="AY276" s="128"/>
      <c r="AZ276" s="128"/>
      <c r="BA276" s="128"/>
      <c r="BB276" s="128"/>
      <c r="BC276" s="128"/>
      <c r="BD276" s="128"/>
      <c r="BE276" s="128"/>
      <c r="BF276" s="128"/>
      <c r="BG276" s="128"/>
      <c r="BH276" s="128"/>
      <c r="BI276" s="128"/>
      <c r="BJ276" s="128"/>
      <c r="BK276" s="128"/>
      <c r="BL276" s="128"/>
      <c r="BM276" s="128"/>
      <c r="BN276" s="128"/>
      <c r="BO276" s="128"/>
      <c r="BP276" s="128"/>
      <c r="BQ276" s="128"/>
      <c r="BR276" s="128"/>
      <c r="BS276" s="128"/>
      <c r="BT276" s="128"/>
      <c r="BU276" s="128"/>
      <c r="BV276" s="128"/>
      <c r="BW276" s="128"/>
      <c r="BX276" s="128"/>
      <c r="BY276" s="128"/>
      <c r="BZ276" s="128"/>
      <c r="CA276" s="128"/>
      <c r="CB276" s="128"/>
      <c r="CC276" s="128"/>
      <c r="CD276" s="128"/>
      <c r="CE276" s="128"/>
      <c r="CF276" s="128"/>
      <c r="CG276" s="128"/>
      <c r="CH276" s="128"/>
      <c r="CI276" s="128"/>
      <c r="CJ276" s="128"/>
      <c r="CK276" s="128"/>
      <c r="CL276" s="128"/>
      <c r="CM276" s="128"/>
      <c r="CN276" s="128"/>
      <c r="CO276" s="128"/>
      <c r="CP276" s="128"/>
      <c r="CQ276" s="128"/>
      <c r="CR276" s="128"/>
      <c r="CS276" s="128"/>
      <c r="CT276" s="128"/>
      <c r="CU276" s="128"/>
      <c r="CV276" s="128"/>
      <c r="CW276" s="128"/>
      <c r="CX276" s="128"/>
      <c r="CY276" s="128"/>
      <c r="CZ276" s="128"/>
      <c r="DA276" s="128"/>
      <c r="DB276" s="128"/>
      <c r="DC276" s="128"/>
      <c r="DD276" s="128"/>
      <c r="DE276" s="128"/>
      <c r="DF276" s="128"/>
      <c r="DG276" s="128"/>
      <c r="DH276" s="128"/>
      <c r="DI276" s="128"/>
      <c r="DJ276" s="128"/>
      <c r="DK276" s="128"/>
      <c r="DL276" s="128"/>
      <c r="DM276" s="128"/>
      <c r="DN276" s="128"/>
      <c r="DO276" s="128"/>
      <c r="DP276" s="128"/>
      <c r="DQ276" s="128"/>
      <c r="DR276" s="128"/>
      <c r="DS276" s="128"/>
      <c r="DT276" s="128"/>
      <c r="DU276" s="128"/>
      <c r="DV276" s="128"/>
      <c r="DW276" s="128"/>
      <c r="DX276" s="128"/>
      <c r="DY276" s="128"/>
      <c r="DZ276" s="128"/>
      <c r="EA276" s="128"/>
      <c r="EB276" s="128"/>
      <c r="EC276" s="128"/>
      <c r="ED276" s="128"/>
      <c r="EE276" s="128"/>
      <c r="EF276" s="128"/>
      <c r="EG276" s="128"/>
      <c r="EH276" s="128"/>
      <c r="EI276" s="128"/>
      <c r="EJ276" s="128"/>
      <c r="EK276" s="128"/>
      <c r="EL276" s="128"/>
      <c r="EM276" s="128"/>
      <c r="EN276" s="128"/>
      <c r="EO276" s="128"/>
      <c r="EP276" s="128"/>
      <c r="EQ276" s="128"/>
      <c r="ER276" s="128"/>
      <c r="ES276" s="128"/>
      <c r="ET276" s="128"/>
      <c r="EU276" s="128"/>
      <c r="EV276" s="128"/>
      <c r="EW276" s="128"/>
      <c r="EX276" s="128"/>
      <c r="EY276" s="128"/>
      <c r="EZ276" s="128"/>
      <c r="FA276" s="128"/>
      <c r="FB276" s="128"/>
      <c r="FC276" s="128"/>
      <c r="FD276" s="128"/>
      <c r="FE276" s="128"/>
      <c r="FF276" s="128"/>
      <c r="FG276" s="128"/>
      <c r="FH276" s="128"/>
      <c r="FI276" s="128"/>
      <c r="FJ276" s="128"/>
      <c r="FK276" s="128"/>
      <c r="FL276" s="128"/>
      <c r="FM276" s="128"/>
      <c r="FN276" s="128"/>
      <c r="FO276" s="128"/>
      <c r="FP276" s="128"/>
      <c r="FQ276" s="128"/>
      <c r="FR276" s="128"/>
      <c r="FS276" s="128"/>
      <c r="FT276" s="128"/>
      <c r="FU276" s="128"/>
      <c r="FV276" s="128"/>
      <c r="FW276" s="128"/>
      <c r="FX276" s="128"/>
      <c r="FY276" s="128"/>
      <c r="FZ276" s="128"/>
      <c r="GA276" s="128"/>
      <c r="GB276" s="128"/>
      <c r="GC276" s="128"/>
      <c r="GD276" s="128"/>
      <c r="GE276" s="128"/>
      <c r="GF276" s="128"/>
      <c r="GG276" s="128"/>
      <c r="GH276" s="128"/>
      <c r="GI276" s="128"/>
      <c r="GJ276" s="128"/>
      <c r="GK276" s="128"/>
      <c r="GL276" s="128"/>
      <c r="GM276" s="128"/>
      <c r="GN276" s="128"/>
      <c r="GO276" s="128"/>
      <c r="GP276" s="128"/>
      <c r="GQ276" s="128"/>
      <c r="GR276" s="128"/>
      <c r="GS276" s="128"/>
      <c r="GT276" s="128"/>
      <c r="GU276" s="128"/>
      <c r="GV276" s="128"/>
      <c r="GW276" s="128"/>
      <c r="GX276" s="128"/>
      <c r="GY276" s="128"/>
      <c r="GZ276" s="128"/>
      <c r="HA276" s="128"/>
      <c r="HB276" s="128"/>
      <c r="HC276" s="128"/>
      <c r="HD276" s="128"/>
      <c r="HE276" s="128"/>
      <c r="HF276" s="128"/>
      <c r="HG276" s="128"/>
      <c r="HH276" s="128"/>
      <c r="HI276" s="128"/>
      <c r="HJ276" s="128"/>
      <c r="HK276" s="128"/>
      <c r="HL276" s="128"/>
      <c r="HM276" s="128"/>
      <c r="HN276" s="128"/>
      <c r="HO276" s="128"/>
      <c r="HP276" s="128"/>
      <c r="HQ276" s="128"/>
      <c r="HR276" s="128"/>
      <c r="HS276" s="128"/>
      <c r="HT276" s="128"/>
      <c r="HU276" s="128"/>
      <c r="HV276" s="128"/>
      <c r="HW276" s="128"/>
      <c r="HX276" s="128"/>
      <c r="HY276" s="128"/>
      <c r="HZ276" s="128"/>
      <c r="IA276" s="128"/>
      <c r="IB276" s="128"/>
      <c r="IC276" s="128"/>
      <c r="ID276" s="128"/>
      <c r="IE276" s="128"/>
      <c r="IF276" s="128"/>
      <c r="IG276" s="128"/>
      <c r="IH276" s="128"/>
      <c r="II276" s="128"/>
      <c r="IJ276" s="128"/>
      <c r="IK276" s="128"/>
      <c r="IL276" s="128"/>
      <c r="IM276" s="128"/>
      <c r="IN276" s="128"/>
      <c r="IO276" s="128"/>
      <c r="IP276" s="128"/>
      <c r="IQ276" s="128"/>
      <c r="IR276" s="128"/>
      <c r="IS276" s="128"/>
      <c r="IT276" s="128"/>
      <c r="IU276" s="128"/>
      <c r="IV276" s="128"/>
    </row>
    <row r="277" spans="1:256" ht="68.25" customHeight="1" x14ac:dyDescent="0.25">
      <c r="A277" s="19"/>
      <c r="B277" s="19"/>
      <c r="C277" s="36">
        <v>42899</v>
      </c>
      <c r="D277" s="99">
        <v>43</v>
      </c>
      <c r="E277" s="37">
        <v>2017</v>
      </c>
      <c r="F277" s="37" t="s">
        <v>274</v>
      </c>
      <c r="G277" s="37" t="s">
        <v>704</v>
      </c>
      <c r="H277" s="17" t="str">
        <f t="shared" ca="1" si="29"/>
        <v>Concluído</v>
      </c>
      <c r="I277" s="36">
        <v>42899</v>
      </c>
      <c r="J277" s="36">
        <v>44724</v>
      </c>
      <c r="K277" s="37" t="str">
        <f t="shared" si="33"/>
        <v>NA</v>
      </c>
      <c r="L277" s="37" t="s">
        <v>39</v>
      </c>
      <c r="M277" s="17" t="s">
        <v>705</v>
      </c>
      <c r="N277" s="37" t="s">
        <v>1291</v>
      </c>
      <c r="O277" s="37" t="s">
        <v>1292</v>
      </c>
      <c r="P277" s="37" t="s">
        <v>1293</v>
      </c>
      <c r="Q277" s="107" t="s">
        <v>39</v>
      </c>
      <c r="R277" s="107" t="s">
        <v>39</v>
      </c>
      <c r="S277" s="56">
        <v>42924</v>
      </c>
      <c r="T277" s="36" t="s">
        <v>44</v>
      </c>
      <c r="U277" s="109" t="s">
        <v>39</v>
      </c>
      <c r="V277" s="102" t="s">
        <v>39</v>
      </c>
      <c r="W277" s="27" t="s">
        <v>39</v>
      </c>
      <c r="X277" s="37" t="s">
        <v>801</v>
      </c>
      <c r="Y277" s="36" t="s">
        <v>39</v>
      </c>
      <c r="Z277" s="36" t="s">
        <v>39</v>
      </c>
      <c r="AA277" s="37" t="s">
        <v>39</v>
      </c>
      <c r="AB277" s="37" t="s">
        <v>39</v>
      </c>
      <c r="AC277" s="37" t="s">
        <v>39</v>
      </c>
      <c r="AD277" s="37" t="s">
        <v>39</v>
      </c>
      <c r="AE277" s="37" t="s">
        <v>39</v>
      </c>
      <c r="AF277" s="19"/>
    </row>
    <row r="278" spans="1:256" ht="45" customHeight="1" x14ac:dyDescent="0.25">
      <c r="A278" s="19"/>
      <c r="B278" s="19"/>
      <c r="C278" s="23">
        <v>42912</v>
      </c>
      <c r="D278" s="24">
        <v>44</v>
      </c>
      <c r="E278" s="27">
        <v>2017</v>
      </c>
      <c r="F278" s="37" t="s">
        <v>274</v>
      </c>
      <c r="G278" s="37" t="s">
        <v>704</v>
      </c>
      <c r="H278" s="17" t="str">
        <f t="shared" ca="1" si="29"/>
        <v>Concluído</v>
      </c>
      <c r="I278" s="23">
        <v>42912</v>
      </c>
      <c r="J278" s="23">
        <v>44737</v>
      </c>
      <c r="K278" s="37" t="str">
        <f t="shared" si="33"/>
        <v>NA</v>
      </c>
      <c r="L278" s="37" t="s">
        <v>39</v>
      </c>
      <c r="M278" s="17" t="s">
        <v>705</v>
      </c>
      <c r="N278" s="27" t="s">
        <v>1294</v>
      </c>
      <c r="O278" s="27" t="s">
        <v>1295</v>
      </c>
      <c r="P278" s="27" t="s">
        <v>1296</v>
      </c>
      <c r="Q278" s="107" t="s">
        <v>39</v>
      </c>
      <c r="R278" s="107" t="s">
        <v>39</v>
      </c>
      <c r="S278" s="56">
        <v>42924</v>
      </c>
      <c r="T278" s="36" t="s">
        <v>44</v>
      </c>
      <c r="U278" s="109" t="s">
        <v>39</v>
      </c>
      <c r="V278" s="102" t="s">
        <v>39</v>
      </c>
      <c r="W278" s="27" t="s">
        <v>39</v>
      </c>
      <c r="X278" s="37" t="s">
        <v>801</v>
      </c>
      <c r="Y278" s="36" t="s">
        <v>39</v>
      </c>
      <c r="Z278" s="36" t="s">
        <v>39</v>
      </c>
      <c r="AA278" s="37" t="s">
        <v>39</v>
      </c>
      <c r="AB278" s="37" t="s">
        <v>39</v>
      </c>
      <c r="AC278" s="37" t="s">
        <v>39</v>
      </c>
      <c r="AD278" s="37" t="s">
        <v>39</v>
      </c>
      <c r="AE278" s="37" t="s">
        <v>39</v>
      </c>
      <c r="AF278" s="19"/>
    </row>
    <row r="279" spans="1:256" ht="54" customHeight="1" x14ac:dyDescent="0.25">
      <c r="A279" s="19"/>
      <c r="B279" s="19"/>
      <c r="C279" s="23">
        <v>42916</v>
      </c>
      <c r="D279" s="24">
        <v>45</v>
      </c>
      <c r="E279" s="27">
        <v>2017</v>
      </c>
      <c r="F279" s="37" t="s">
        <v>274</v>
      </c>
      <c r="G279" s="37" t="s">
        <v>704</v>
      </c>
      <c r="H279" s="17" t="str">
        <f t="shared" ca="1" si="29"/>
        <v>Concluído</v>
      </c>
      <c r="I279" s="23">
        <v>42916</v>
      </c>
      <c r="J279" s="23">
        <v>44741</v>
      </c>
      <c r="K279" s="37" t="str">
        <f t="shared" si="33"/>
        <v>NA</v>
      </c>
      <c r="L279" s="37" t="s">
        <v>39</v>
      </c>
      <c r="M279" s="17" t="s">
        <v>705</v>
      </c>
      <c r="N279" s="27" t="s">
        <v>1297</v>
      </c>
      <c r="O279" s="27" t="s">
        <v>1298</v>
      </c>
      <c r="P279" s="27" t="s">
        <v>1299</v>
      </c>
      <c r="Q279" s="107" t="s">
        <v>39</v>
      </c>
      <c r="R279" s="107" t="s">
        <v>39</v>
      </c>
      <c r="S279" s="56">
        <v>42924</v>
      </c>
      <c r="T279" s="36" t="s">
        <v>44</v>
      </c>
      <c r="U279" s="109" t="s">
        <v>39</v>
      </c>
      <c r="V279" s="102" t="s">
        <v>39</v>
      </c>
      <c r="W279" s="27" t="s">
        <v>39</v>
      </c>
      <c r="X279" s="37" t="s">
        <v>801</v>
      </c>
      <c r="Y279" s="36" t="s">
        <v>39</v>
      </c>
      <c r="Z279" s="36" t="s">
        <v>39</v>
      </c>
      <c r="AA279" s="37" t="s">
        <v>39</v>
      </c>
      <c r="AB279" s="37" t="s">
        <v>39</v>
      </c>
      <c r="AC279" s="37" t="s">
        <v>39</v>
      </c>
      <c r="AD279" s="37" t="s">
        <v>39</v>
      </c>
      <c r="AE279" s="37" t="s">
        <v>39</v>
      </c>
      <c r="AF279" s="19"/>
    </row>
    <row r="280" spans="1:256" ht="87" customHeight="1" x14ac:dyDescent="0.25">
      <c r="A280" s="19"/>
      <c r="B280" s="19"/>
      <c r="C280" s="105">
        <v>42916</v>
      </c>
      <c r="D280" s="106">
        <v>46</v>
      </c>
      <c r="E280" s="107">
        <v>2017</v>
      </c>
      <c r="F280" s="37" t="s">
        <v>274</v>
      </c>
      <c r="G280" s="37" t="s">
        <v>704</v>
      </c>
      <c r="H280" s="17" t="str">
        <f t="shared" ca="1" si="29"/>
        <v>Concluído</v>
      </c>
      <c r="I280" s="105">
        <v>42916</v>
      </c>
      <c r="J280" s="105">
        <v>44741</v>
      </c>
      <c r="K280" s="37" t="str">
        <f t="shared" si="33"/>
        <v>NA</v>
      </c>
      <c r="L280" s="37" t="s">
        <v>39</v>
      </c>
      <c r="M280" s="17" t="s">
        <v>705</v>
      </c>
      <c r="N280" s="107" t="s">
        <v>1300</v>
      </c>
      <c r="O280" s="107" t="s">
        <v>1301</v>
      </c>
      <c r="P280" s="107" t="s">
        <v>1302</v>
      </c>
      <c r="Q280" s="107" t="s">
        <v>39</v>
      </c>
      <c r="R280" s="107" t="s">
        <v>39</v>
      </c>
      <c r="S280" s="56">
        <v>42924</v>
      </c>
      <c r="T280" s="36" t="s">
        <v>44</v>
      </c>
      <c r="U280" s="109" t="s">
        <v>39</v>
      </c>
      <c r="V280" s="102" t="s">
        <v>39</v>
      </c>
      <c r="W280" s="27" t="s">
        <v>39</v>
      </c>
      <c r="X280" s="37" t="s">
        <v>801</v>
      </c>
      <c r="Y280" s="36" t="s">
        <v>39</v>
      </c>
      <c r="Z280" s="36" t="s">
        <v>39</v>
      </c>
      <c r="AA280" s="37" t="s">
        <v>39</v>
      </c>
      <c r="AB280" s="37" t="s">
        <v>39</v>
      </c>
      <c r="AC280" s="37" t="s">
        <v>39</v>
      </c>
      <c r="AD280" s="37" t="s">
        <v>39</v>
      </c>
      <c r="AE280" s="37" t="s">
        <v>39</v>
      </c>
      <c r="AF280" s="19"/>
    </row>
    <row r="281" spans="1:256" ht="65.25" customHeight="1" x14ac:dyDescent="0.25">
      <c r="A281" s="19"/>
      <c r="B281" s="19"/>
      <c r="C281" s="105">
        <v>42916</v>
      </c>
      <c r="D281" s="106">
        <v>47</v>
      </c>
      <c r="E281" s="107">
        <v>2017</v>
      </c>
      <c r="F281" s="37" t="s">
        <v>274</v>
      </c>
      <c r="G281" s="37" t="s">
        <v>704</v>
      </c>
      <c r="H281" s="17" t="str">
        <f t="shared" ca="1" si="29"/>
        <v>Concluído</v>
      </c>
      <c r="I281" s="105">
        <v>42916</v>
      </c>
      <c r="J281" s="105">
        <v>44741</v>
      </c>
      <c r="K281" s="37" t="str">
        <f t="shared" si="33"/>
        <v>NA</v>
      </c>
      <c r="L281" s="37" t="s">
        <v>39</v>
      </c>
      <c r="M281" s="17" t="s">
        <v>705</v>
      </c>
      <c r="N281" s="107" t="s">
        <v>1303</v>
      </c>
      <c r="O281" s="107" t="s">
        <v>1304</v>
      </c>
      <c r="P281" s="107" t="s">
        <v>1305</v>
      </c>
      <c r="Q281" s="107" t="s">
        <v>39</v>
      </c>
      <c r="R281" s="107" t="s">
        <v>39</v>
      </c>
      <c r="S281" s="56">
        <v>42924</v>
      </c>
      <c r="T281" s="36" t="s">
        <v>44</v>
      </c>
      <c r="U281" s="109" t="s">
        <v>39</v>
      </c>
      <c r="V281" s="102" t="s">
        <v>39</v>
      </c>
      <c r="W281" s="27" t="s">
        <v>39</v>
      </c>
      <c r="X281" s="37" t="s">
        <v>801</v>
      </c>
      <c r="Y281" s="36" t="s">
        <v>39</v>
      </c>
      <c r="Z281" s="36" t="s">
        <v>39</v>
      </c>
      <c r="AA281" s="37" t="s">
        <v>39</v>
      </c>
      <c r="AB281" s="37" t="s">
        <v>39</v>
      </c>
      <c r="AC281" s="37" t="s">
        <v>39</v>
      </c>
      <c r="AD281" s="37" t="s">
        <v>39</v>
      </c>
      <c r="AE281" s="37" t="s">
        <v>39</v>
      </c>
      <c r="AF281" s="19"/>
    </row>
    <row r="282" spans="1:256" ht="107.25" customHeight="1" x14ac:dyDescent="0.25">
      <c r="A282" s="19"/>
      <c r="B282" s="19"/>
      <c r="C282" s="36">
        <v>42815</v>
      </c>
      <c r="D282" s="99">
        <v>48</v>
      </c>
      <c r="E282" s="103">
        <v>17</v>
      </c>
      <c r="F282" s="37" t="s">
        <v>36</v>
      </c>
      <c r="G282" s="37" t="s">
        <v>37</v>
      </c>
      <c r="H282" s="17" t="str">
        <f t="shared" ca="1" si="29"/>
        <v>Concluído</v>
      </c>
      <c r="I282" s="36">
        <v>42815</v>
      </c>
      <c r="J282" s="36">
        <v>44640</v>
      </c>
      <c r="K282" s="37" t="str">
        <f t="shared" si="33"/>
        <v>NA</v>
      </c>
      <c r="L282" s="37" t="s">
        <v>39</v>
      </c>
      <c r="M282" s="27" t="s">
        <v>1306</v>
      </c>
      <c r="N282" s="37" t="s">
        <v>1307</v>
      </c>
      <c r="O282" s="27" t="s">
        <v>39</v>
      </c>
      <c r="P282" s="37" t="s">
        <v>1308</v>
      </c>
      <c r="Q282" s="101" t="s">
        <v>39</v>
      </c>
      <c r="R282" s="101" t="s">
        <v>39</v>
      </c>
      <c r="S282" s="36">
        <v>42931</v>
      </c>
      <c r="T282" s="36" t="s">
        <v>44</v>
      </c>
      <c r="U282" s="109" t="s">
        <v>39</v>
      </c>
      <c r="V282" s="102" t="s">
        <v>39</v>
      </c>
      <c r="W282" s="27" t="s">
        <v>39</v>
      </c>
      <c r="X282" s="37" t="s">
        <v>39</v>
      </c>
      <c r="Y282" s="36" t="s">
        <v>39</v>
      </c>
      <c r="Z282" s="36" t="s">
        <v>39</v>
      </c>
      <c r="AA282" s="37" t="s">
        <v>1309</v>
      </c>
      <c r="AB282" s="37" t="s">
        <v>39</v>
      </c>
      <c r="AC282" s="37" t="s">
        <v>39</v>
      </c>
      <c r="AD282" s="37" t="s">
        <v>39</v>
      </c>
      <c r="AE282" s="37" t="s">
        <v>39</v>
      </c>
      <c r="AF282" s="19"/>
    </row>
    <row r="283" spans="1:256" ht="174" customHeight="1" x14ac:dyDescent="0.25">
      <c r="A283" s="19"/>
      <c r="B283" s="19"/>
      <c r="C283" s="36">
        <v>42934</v>
      </c>
      <c r="D283" s="99">
        <v>50</v>
      </c>
      <c r="E283" s="103">
        <v>17</v>
      </c>
      <c r="F283" s="37" t="s">
        <v>36</v>
      </c>
      <c r="G283" s="37" t="s">
        <v>37</v>
      </c>
      <c r="H283" s="17" t="str">
        <f t="shared" ca="1" si="29"/>
        <v>Ativo</v>
      </c>
      <c r="I283" s="36">
        <v>42934</v>
      </c>
      <c r="J283" s="36">
        <v>44759</v>
      </c>
      <c r="K283" s="37" t="str">
        <f>IF(G283="","",IF(G283&lt;&gt;"Repasse","NA",IF(G283="Repasse","Resp. DCON")))</f>
        <v>NA</v>
      </c>
      <c r="L283" s="37" t="s">
        <v>39</v>
      </c>
      <c r="M283" s="27" t="s">
        <v>1310</v>
      </c>
      <c r="N283" s="37" t="s">
        <v>1311</v>
      </c>
      <c r="O283" s="27" t="s">
        <v>1312</v>
      </c>
      <c r="P283" s="37" t="s">
        <v>1313</v>
      </c>
      <c r="Q283" s="101" t="s">
        <v>39</v>
      </c>
      <c r="R283" s="101" t="s">
        <v>39</v>
      </c>
      <c r="S283" s="36">
        <v>42938</v>
      </c>
      <c r="T283" s="36" t="s">
        <v>44</v>
      </c>
      <c r="U283" s="109" t="s">
        <v>39</v>
      </c>
      <c r="V283" s="102" t="s">
        <v>39</v>
      </c>
      <c r="W283" s="27" t="s">
        <v>39</v>
      </c>
      <c r="X283" s="37" t="s">
        <v>187</v>
      </c>
      <c r="Y283" s="36">
        <v>42933</v>
      </c>
      <c r="Z283" s="36">
        <v>42935</v>
      </c>
      <c r="AA283" s="37" t="s">
        <v>1314</v>
      </c>
      <c r="AB283" s="37" t="s">
        <v>39</v>
      </c>
      <c r="AC283" s="37" t="s">
        <v>39</v>
      </c>
      <c r="AD283" s="37" t="s">
        <v>39</v>
      </c>
      <c r="AE283" s="37" t="s">
        <v>39</v>
      </c>
      <c r="AF283" s="19"/>
    </row>
    <row r="284" spans="1:256" ht="125.25" customHeight="1" x14ac:dyDescent="0.25">
      <c r="A284" s="19" t="s">
        <v>1315</v>
      </c>
      <c r="B284" s="19"/>
      <c r="C284" s="105">
        <v>42933</v>
      </c>
      <c r="D284" s="106">
        <v>51</v>
      </c>
      <c r="E284" s="107">
        <v>2017</v>
      </c>
      <c r="F284" s="37" t="s">
        <v>274</v>
      </c>
      <c r="G284" s="37" t="s">
        <v>724</v>
      </c>
      <c r="H284" s="17" t="str">
        <f t="shared" ca="1" si="29"/>
        <v>Concluído</v>
      </c>
      <c r="I284" s="105">
        <v>42933</v>
      </c>
      <c r="J284" s="105">
        <v>44196</v>
      </c>
      <c r="K284" s="108" t="str">
        <f>IF(G284="","",IF(G284&lt;&gt;"Repasse","NA",IF(G284="Repasse","Resp. DCON")))</f>
        <v>NA</v>
      </c>
      <c r="L284" s="108" t="s">
        <v>39</v>
      </c>
      <c r="M284" s="27" t="s">
        <v>1316</v>
      </c>
      <c r="N284" s="37" t="s">
        <v>1317</v>
      </c>
      <c r="O284" s="27" t="s">
        <v>1318</v>
      </c>
      <c r="P284" s="37" t="s">
        <v>1319</v>
      </c>
      <c r="Q284" s="107" t="s">
        <v>39</v>
      </c>
      <c r="R284" s="107" t="s">
        <v>39</v>
      </c>
      <c r="S284" s="56">
        <v>42935</v>
      </c>
      <c r="T284" s="46" t="s">
        <v>1320</v>
      </c>
      <c r="U284" s="107" t="s">
        <v>39</v>
      </c>
      <c r="V284" s="102" t="s">
        <v>1321</v>
      </c>
      <c r="W284" s="27" t="s">
        <v>39</v>
      </c>
      <c r="X284" s="37" t="s">
        <v>1322</v>
      </c>
      <c r="Y284" s="36">
        <v>42886</v>
      </c>
      <c r="Z284" s="36">
        <v>42930</v>
      </c>
      <c r="AA284" s="37" t="s">
        <v>1323</v>
      </c>
      <c r="AB284" s="37" t="s">
        <v>1324</v>
      </c>
      <c r="AC284" s="37" t="s">
        <v>1325</v>
      </c>
      <c r="AD284" s="37" t="s">
        <v>1326</v>
      </c>
      <c r="AE284" s="37" t="s">
        <v>39</v>
      </c>
      <c r="AF284" s="19"/>
    </row>
    <row r="285" spans="1:256" ht="63.75" customHeight="1" x14ac:dyDescent="0.25">
      <c r="A285" s="19"/>
      <c r="B285" s="19"/>
      <c r="C285" s="36">
        <v>42926</v>
      </c>
      <c r="D285" s="99">
        <v>52</v>
      </c>
      <c r="E285" s="103">
        <v>17</v>
      </c>
      <c r="F285" s="37" t="s">
        <v>274</v>
      </c>
      <c r="G285" s="37" t="s">
        <v>704</v>
      </c>
      <c r="H285" s="17" t="str">
        <f t="shared" ca="1" si="29"/>
        <v>Concluído</v>
      </c>
      <c r="I285" s="36">
        <v>42926</v>
      </c>
      <c r="J285" s="36">
        <v>44751</v>
      </c>
      <c r="K285" s="37" t="str">
        <f>IF(G285="","",IF(G285&lt;&gt;"Repasse","NA",IF(G285="Repasse","Responsabilidade Diretoria de Contabilidade")))</f>
        <v>NA</v>
      </c>
      <c r="L285" s="37" t="s">
        <v>39</v>
      </c>
      <c r="M285" s="17" t="s">
        <v>705</v>
      </c>
      <c r="N285" s="37" t="s">
        <v>1327</v>
      </c>
      <c r="O285" s="27" t="s">
        <v>1328</v>
      </c>
      <c r="P285" s="37" t="s">
        <v>1329</v>
      </c>
      <c r="Q285" s="101" t="s">
        <v>39</v>
      </c>
      <c r="R285" s="101" t="s">
        <v>39</v>
      </c>
      <c r="S285" s="36">
        <v>42949</v>
      </c>
      <c r="T285" s="36" t="s">
        <v>44</v>
      </c>
      <c r="U285" s="109" t="s">
        <v>39</v>
      </c>
      <c r="V285" s="102" t="s">
        <v>39</v>
      </c>
      <c r="W285" s="27" t="s">
        <v>39</v>
      </c>
      <c r="X285" s="37" t="s">
        <v>1330</v>
      </c>
      <c r="Y285" s="36" t="s">
        <v>39</v>
      </c>
      <c r="Z285" s="36" t="s">
        <v>39</v>
      </c>
      <c r="AA285" s="37" t="s">
        <v>39</v>
      </c>
      <c r="AB285" s="37" t="s">
        <v>39</v>
      </c>
      <c r="AC285" s="37" t="s">
        <v>39</v>
      </c>
      <c r="AD285" s="37" t="s">
        <v>39</v>
      </c>
      <c r="AE285" s="37" t="s">
        <v>39</v>
      </c>
      <c r="AF285" s="19"/>
    </row>
    <row r="286" spans="1:256" s="133" customFormat="1" ht="53.25" customHeight="1" x14ac:dyDescent="0.25">
      <c r="A286" s="121"/>
      <c r="B286" s="121"/>
      <c r="C286" s="36">
        <v>42923</v>
      </c>
      <c r="D286" s="99">
        <v>53</v>
      </c>
      <c r="E286" s="103">
        <v>17</v>
      </c>
      <c r="F286" s="37" t="s">
        <v>274</v>
      </c>
      <c r="G286" s="37" t="s">
        <v>704</v>
      </c>
      <c r="H286" s="17" t="str">
        <f t="shared" ca="1" si="29"/>
        <v>Concluído</v>
      </c>
      <c r="I286" s="36">
        <v>42923</v>
      </c>
      <c r="J286" s="36">
        <v>44748</v>
      </c>
      <c r="K286" s="37" t="str">
        <f>IF(G286="","",IF(G286&lt;&gt;"Repasse","NA",IF(G286="Repasse","Responsabilidade Diretoria de Contabilidade")))</f>
        <v>NA</v>
      </c>
      <c r="L286" s="37" t="s">
        <v>39</v>
      </c>
      <c r="M286" s="17" t="s">
        <v>705</v>
      </c>
      <c r="N286" s="37" t="s">
        <v>1331</v>
      </c>
      <c r="O286" s="27" t="s">
        <v>1332</v>
      </c>
      <c r="P286" s="37" t="s">
        <v>1333</v>
      </c>
      <c r="Q286" s="101" t="s">
        <v>39</v>
      </c>
      <c r="R286" s="101" t="s">
        <v>39</v>
      </c>
      <c r="S286" s="36">
        <v>42949</v>
      </c>
      <c r="T286" s="36" t="s">
        <v>44</v>
      </c>
      <c r="U286" s="109" t="s">
        <v>39</v>
      </c>
      <c r="V286" s="102" t="s">
        <v>39</v>
      </c>
      <c r="W286" s="27" t="s">
        <v>39</v>
      </c>
      <c r="X286" s="37" t="s">
        <v>1330</v>
      </c>
      <c r="Y286" s="36" t="s">
        <v>39</v>
      </c>
      <c r="Z286" s="36" t="s">
        <v>39</v>
      </c>
      <c r="AA286" s="37" t="s">
        <v>39</v>
      </c>
      <c r="AB286" s="37" t="s">
        <v>39</v>
      </c>
      <c r="AC286" s="37" t="s">
        <v>39</v>
      </c>
      <c r="AD286" s="37" t="s">
        <v>39</v>
      </c>
      <c r="AE286" s="37" t="s">
        <v>39</v>
      </c>
      <c r="AF286" s="121"/>
      <c r="AG286" s="119"/>
    </row>
    <row r="287" spans="1:256" s="137" customFormat="1" ht="215.25" customHeight="1" x14ac:dyDescent="0.25">
      <c r="A287" s="19"/>
      <c r="B287" s="19"/>
      <c r="C287" s="36">
        <v>42936</v>
      </c>
      <c r="D287" s="99">
        <v>55</v>
      </c>
      <c r="E287" s="103">
        <v>17</v>
      </c>
      <c r="F287" s="37" t="s">
        <v>36</v>
      </c>
      <c r="G287" s="37" t="s">
        <v>327</v>
      </c>
      <c r="H287" s="17" t="str">
        <f t="shared" ca="1" si="29"/>
        <v>Ativo</v>
      </c>
      <c r="I287" s="36">
        <v>42936</v>
      </c>
      <c r="J287" s="36" t="s">
        <v>67</v>
      </c>
      <c r="K287" s="37" t="str">
        <f>IF(G287="","",IF(G287&lt;&gt;"Repasse","NA",IF(G287="Repasse","Responsabilidade Diretoria de Contabilidade")))</f>
        <v>NA</v>
      </c>
      <c r="L287" s="37" t="s">
        <v>39</v>
      </c>
      <c r="M287" s="27" t="s">
        <v>484</v>
      </c>
      <c r="N287" s="37" t="s">
        <v>1334</v>
      </c>
      <c r="O287" s="27" t="s">
        <v>1335</v>
      </c>
      <c r="P287" s="37" t="s">
        <v>1336</v>
      </c>
      <c r="Q287" s="101" t="s">
        <v>39</v>
      </c>
      <c r="R287" s="101" t="s">
        <v>39</v>
      </c>
      <c r="S287" s="36">
        <v>42943</v>
      </c>
      <c r="T287" s="36" t="s">
        <v>44</v>
      </c>
      <c r="U287" s="109" t="s">
        <v>39</v>
      </c>
      <c r="V287" s="102" t="s">
        <v>39</v>
      </c>
      <c r="W287" s="27" t="s">
        <v>39</v>
      </c>
      <c r="X287" s="37" t="s">
        <v>1337</v>
      </c>
      <c r="Y287" s="36" t="s">
        <v>39</v>
      </c>
      <c r="Z287" s="36" t="s">
        <v>39</v>
      </c>
      <c r="AA287" s="37" t="s">
        <v>333</v>
      </c>
      <c r="AB287" s="37" t="s">
        <v>39</v>
      </c>
      <c r="AC287" s="37" t="s">
        <v>39</v>
      </c>
      <c r="AD287" s="37" t="s">
        <v>39</v>
      </c>
      <c r="AE287" s="37" t="s">
        <v>39</v>
      </c>
      <c r="AF287" s="19"/>
      <c r="AG287" s="135"/>
      <c r="AH287" s="135"/>
      <c r="AI287" s="135"/>
      <c r="AJ287" s="135"/>
      <c r="AK287" s="135"/>
      <c r="AL287" s="135"/>
      <c r="AM287" s="135"/>
      <c r="AN287" s="135"/>
      <c r="AO287" s="135"/>
      <c r="AP287" s="135"/>
      <c r="AQ287" s="135"/>
      <c r="AR287" s="135"/>
      <c r="AS287" s="135"/>
      <c r="AT287" s="135"/>
      <c r="AU287" s="135"/>
      <c r="AV287" s="135"/>
      <c r="AW287" s="135"/>
      <c r="AX287" s="135"/>
      <c r="AY287" s="135"/>
      <c r="AZ287" s="135"/>
      <c r="BA287" s="135"/>
      <c r="BB287" s="135"/>
      <c r="BC287" s="135"/>
      <c r="BD287" s="135"/>
      <c r="BE287" s="135"/>
      <c r="BF287" s="135"/>
      <c r="BG287" s="135"/>
      <c r="BH287" s="135"/>
      <c r="BI287" s="135"/>
      <c r="BJ287" s="135"/>
      <c r="BK287" s="135"/>
      <c r="BL287" s="135"/>
      <c r="BM287" s="135"/>
      <c r="BN287" s="135"/>
      <c r="BO287" s="135"/>
      <c r="BP287" s="135"/>
      <c r="BQ287" s="135"/>
      <c r="BR287" s="135"/>
      <c r="BS287" s="135"/>
      <c r="BT287" s="135"/>
      <c r="BU287" s="135"/>
      <c r="BV287" s="135"/>
      <c r="BW287" s="135"/>
      <c r="BX287" s="135"/>
      <c r="BY287" s="135"/>
      <c r="BZ287" s="135"/>
      <c r="CA287" s="135"/>
      <c r="CB287" s="136"/>
      <c r="CC287" s="136"/>
      <c r="CD287" s="136"/>
      <c r="CE287" s="136"/>
      <c r="CF287" s="136"/>
      <c r="CG287" s="136"/>
      <c r="CH287" s="136"/>
      <c r="CI287" s="136"/>
      <c r="CJ287" s="136"/>
      <c r="CK287" s="136"/>
      <c r="CL287" s="136"/>
      <c r="CM287" s="136"/>
      <c r="CN287" s="136"/>
      <c r="CO287" s="136"/>
      <c r="CP287" s="136"/>
      <c r="CQ287" s="136"/>
      <c r="CR287" s="136"/>
      <c r="CS287" s="136"/>
      <c r="CT287" s="136"/>
      <c r="CU287" s="136"/>
      <c r="CV287" s="136"/>
      <c r="CW287" s="136"/>
      <c r="CX287" s="136"/>
      <c r="CY287" s="136"/>
      <c r="CZ287" s="136"/>
      <c r="DA287" s="136"/>
      <c r="DB287" s="136"/>
      <c r="DC287" s="136"/>
      <c r="DD287" s="136"/>
      <c r="DE287" s="136"/>
      <c r="DF287" s="136"/>
      <c r="DG287" s="136"/>
      <c r="DH287" s="136"/>
      <c r="DI287" s="136"/>
      <c r="DJ287" s="136"/>
      <c r="DK287" s="136"/>
      <c r="DL287" s="136"/>
      <c r="DM287" s="136"/>
      <c r="DN287" s="136"/>
      <c r="DO287" s="136"/>
      <c r="DP287" s="136"/>
      <c r="DQ287" s="136"/>
      <c r="DR287" s="136"/>
      <c r="DS287" s="136"/>
      <c r="DT287" s="136"/>
      <c r="DU287" s="136"/>
      <c r="DV287" s="136"/>
      <c r="DW287" s="136"/>
      <c r="DX287" s="136"/>
      <c r="DY287" s="136"/>
      <c r="DZ287" s="136"/>
      <c r="EA287" s="136"/>
      <c r="EB287" s="136"/>
      <c r="EC287" s="136"/>
      <c r="ED287" s="136"/>
      <c r="EE287" s="136"/>
      <c r="EF287" s="136"/>
      <c r="EG287" s="136"/>
      <c r="EH287" s="136"/>
      <c r="EI287" s="136"/>
      <c r="EJ287" s="136"/>
      <c r="EK287" s="136"/>
      <c r="EL287" s="136"/>
      <c r="EM287" s="136"/>
      <c r="EN287" s="136"/>
      <c r="EO287" s="136"/>
      <c r="EP287" s="136"/>
      <c r="EQ287" s="136"/>
      <c r="ER287" s="136"/>
      <c r="ES287" s="136"/>
      <c r="ET287" s="136"/>
      <c r="EU287" s="136"/>
      <c r="EV287" s="136"/>
      <c r="EW287" s="136"/>
      <c r="EX287" s="136"/>
      <c r="EY287" s="136"/>
      <c r="EZ287" s="136"/>
      <c r="FA287" s="136"/>
      <c r="FB287" s="136"/>
      <c r="FC287" s="136"/>
      <c r="FD287" s="136"/>
      <c r="FE287" s="136"/>
      <c r="FF287" s="136"/>
      <c r="FG287" s="136"/>
      <c r="FH287" s="136"/>
      <c r="FI287" s="136"/>
      <c r="FJ287" s="136"/>
      <c r="FK287" s="136"/>
      <c r="FL287" s="136"/>
      <c r="FM287" s="136"/>
      <c r="FN287" s="136"/>
      <c r="FO287" s="136"/>
      <c r="FP287" s="136"/>
      <c r="FQ287" s="136"/>
      <c r="FR287" s="136"/>
      <c r="FS287" s="136"/>
      <c r="FT287" s="136"/>
      <c r="FU287" s="136"/>
      <c r="FV287" s="136"/>
      <c r="FW287" s="136"/>
      <c r="FX287" s="136"/>
      <c r="FY287" s="136"/>
      <c r="FZ287" s="136"/>
      <c r="GA287" s="136"/>
      <c r="GB287" s="136"/>
      <c r="GC287" s="136"/>
      <c r="GD287" s="136"/>
      <c r="GE287" s="136"/>
      <c r="GF287" s="136"/>
      <c r="GG287" s="136"/>
      <c r="GH287" s="136"/>
      <c r="GI287" s="136"/>
      <c r="GJ287" s="136"/>
      <c r="GK287" s="136"/>
      <c r="GL287" s="136"/>
      <c r="GM287" s="136"/>
      <c r="GN287" s="136"/>
      <c r="GO287" s="136"/>
      <c r="GP287" s="136"/>
      <c r="GQ287" s="136"/>
      <c r="GR287" s="136"/>
      <c r="GS287" s="136"/>
      <c r="GT287" s="136"/>
      <c r="GU287" s="136"/>
      <c r="GV287" s="136"/>
      <c r="GW287" s="136"/>
      <c r="GX287" s="136"/>
      <c r="GY287" s="136"/>
      <c r="GZ287" s="136"/>
      <c r="HA287" s="136"/>
      <c r="HB287" s="136"/>
      <c r="HC287" s="136"/>
      <c r="HD287" s="136"/>
      <c r="HE287" s="136"/>
      <c r="HF287" s="136"/>
      <c r="HG287" s="136"/>
      <c r="HH287" s="136"/>
      <c r="HI287" s="136"/>
      <c r="HJ287" s="136"/>
      <c r="HK287" s="136"/>
      <c r="HL287" s="136"/>
      <c r="HM287" s="136"/>
      <c r="HN287" s="136"/>
      <c r="HO287" s="136"/>
      <c r="HP287" s="136"/>
      <c r="HQ287" s="136"/>
      <c r="HR287" s="136"/>
      <c r="HS287" s="136"/>
      <c r="HT287" s="136"/>
      <c r="HU287" s="136"/>
      <c r="HV287" s="136"/>
      <c r="HW287" s="136"/>
      <c r="HX287" s="136"/>
      <c r="HY287" s="136"/>
      <c r="HZ287" s="136"/>
      <c r="IA287" s="136"/>
      <c r="IB287" s="136"/>
      <c r="IC287" s="136"/>
      <c r="ID287" s="136"/>
      <c r="IE287" s="136"/>
      <c r="IF287" s="136"/>
      <c r="IG287" s="136"/>
      <c r="IH287" s="136"/>
      <c r="II287" s="136"/>
      <c r="IJ287" s="136"/>
      <c r="IK287" s="136"/>
      <c r="IL287" s="136"/>
      <c r="IM287" s="136"/>
      <c r="IN287" s="136"/>
      <c r="IO287" s="136"/>
      <c r="IP287" s="136"/>
      <c r="IQ287" s="136"/>
      <c r="IR287" s="136"/>
      <c r="IS287" s="136"/>
      <c r="IT287" s="136"/>
      <c r="IU287" s="136"/>
      <c r="IV287" s="136"/>
    </row>
    <row r="288" spans="1:256" s="133" customFormat="1" ht="135" customHeight="1" x14ac:dyDescent="0.25">
      <c r="A288" s="121" t="s">
        <v>1338</v>
      </c>
      <c r="B288" s="121"/>
      <c r="C288" s="36">
        <v>42942</v>
      </c>
      <c r="D288" s="99">
        <v>57</v>
      </c>
      <c r="E288" s="103">
        <v>17</v>
      </c>
      <c r="F288" s="37" t="s">
        <v>274</v>
      </c>
      <c r="G288" s="37" t="s">
        <v>724</v>
      </c>
      <c r="H288" s="17" t="str">
        <f t="shared" ref="H288:H299" ca="1" si="34">IF(J288="","",IF(J288="cancelado","Cancelado",IF(J288="prazo indeterminado","Ativo",IF(TODAY()-J288&gt;0,"Concluído","Ativo"))))</f>
        <v>Concluído</v>
      </c>
      <c r="I288" s="36">
        <v>42942</v>
      </c>
      <c r="J288" s="36">
        <v>44196</v>
      </c>
      <c r="K288" s="37" t="str">
        <f>IF(G288="","",IF(G288&lt;&gt;"Repasse","NA",IF(G288="Repasse","Resp. DCON")))</f>
        <v>NA</v>
      </c>
      <c r="L288" s="37" t="s">
        <v>39</v>
      </c>
      <c r="M288" s="27" t="s">
        <v>1339</v>
      </c>
      <c r="N288" s="37" t="s">
        <v>1340</v>
      </c>
      <c r="O288" s="27" t="s">
        <v>1341</v>
      </c>
      <c r="P288" s="37" t="s">
        <v>1342</v>
      </c>
      <c r="Q288" s="101" t="s">
        <v>39</v>
      </c>
      <c r="R288" s="101" t="s">
        <v>39</v>
      </c>
      <c r="S288" s="36">
        <v>42943</v>
      </c>
      <c r="T288" s="36" t="s">
        <v>65</v>
      </c>
      <c r="U288" s="109" t="s">
        <v>39</v>
      </c>
      <c r="V288" s="102" t="s">
        <v>39</v>
      </c>
      <c r="W288" s="27" t="s">
        <v>39</v>
      </c>
      <c r="X288" s="37" t="s">
        <v>1343</v>
      </c>
      <c r="Y288" s="36">
        <v>42927</v>
      </c>
      <c r="Z288" s="36">
        <v>42942</v>
      </c>
      <c r="AA288" s="37" t="s">
        <v>1344</v>
      </c>
      <c r="AB288" s="102" t="s">
        <v>1345</v>
      </c>
      <c r="AC288" s="102" t="s">
        <v>1346</v>
      </c>
      <c r="AD288" s="37" t="s">
        <v>1347</v>
      </c>
      <c r="AE288" s="37" t="s">
        <v>39</v>
      </c>
      <c r="AF288" s="121"/>
      <c r="AG288" s="134"/>
    </row>
    <row r="289" spans="1:256" ht="168" customHeight="1" x14ac:dyDescent="0.25">
      <c r="A289" s="19"/>
      <c r="B289" s="19"/>
      <c r="C289" s="36">
        <v>42950</v>
      </c>
      <c r="D289" s="99">
        <v>58</v>
      </c>
      <c r="E289" s="103">
        <v>17</v>
      </c>
      <c r="F289" s="37" t="s">
        <v>36</v>
      </c>
      <c r="G289" s="37" t="s">
        <v>37</v>
      </c>
      <c r="H289" s="17" t="str">
        <f t="shared" ca="1" si="34"/>
        <v>Ativo</v>
      </c>
      <c r="I289" s="36">
        <v>42950</v>
      </c>
      <c r="J289" s="36">
        <v>44775</v>
      </c>
      <c r="K289" s="37" t="str">
        <f>IF(G289="","",IF(G289&lt;&gt;"Repasse","NA",IF(G289="Repasse","Responsabilidade Diretoria de Contabilidade")))</f>
        <v>NA</v>
      </c>
      <c r="L289" s="37" t="s">
        <v>39</v>
      </c>
      <c r="M289" s="27" t="s">
        <v>1348</v>
      </c>
      <c r="N289" s="37" t="s">
        <v>1349</v>
      </c>
      <c r="O289" s="27" t="s">
        <v>442</v>
      </c>
      <c r="P289" s="37" t="s">
        <v>443</v>
      </c>
      <c r="Q289" s="101" t="s">
        <v>39</v>
      </c>
      <c r="R289" s="101" t="s">
        <v>39</v>
      </c>
      <c r="S289" s="36">
        <v>42955</v>
      </c>
      <c r="T289" s="36" t="s">
        <v>44</v>
      </c>
      <c r="U289" s="109" t="s">
        <v>39</v>
      </c>
      <c r="V289" s="102" t="s">
        <v>39</v>
      </c>
      <c r="W289" s="27" t="s">
        <v>39</v>
      </c>
      <c r="X289" s="37" t="s">
        <v>265</v>
      </c>
      <c r="Y289" s="36">
        <v>42947</v>
      </c>
      <c r="Z289" s="36">
        <v>42951</v>
      </c>
      <c r="AA289" s="37" t="s">
        <v>1350</v>
      </c>
      <c r="AB289" s="37" t="s">
        <v>39</v>
      </c>
      <c r="AC289" s="37" t="s">
        <v>39</v>
      </c>
      <c r="AD289" s="37" t="s">
        <v>39</v>
      </c>
      <c r="AE289" s="37" t="s">
        <v>39</v>
      </c>
      <c r="AF289" s="19"/>
    </row>
    <row r="290" spans="1:256" s="118" customFormat="1" ht="134.25" customHeight="1" x14ac:dyDescent="0.25">
      <c r="A290" s="121" t="s">
        <v>1351</v>
      </c>
      <c r="B290" s="121"/>
      <c r="C290" s="36">
        <v>42947</v>
      </c>
      <c r="D290" s="99">
        <v>59</v>
      </c>
      <c r="E290" s="103">
        <v>17</v>
      </c>
      <c r="F290" s="37" t="s">
        <v>274</v>
      </c>
      <c r="G290" s="37" t="s">
        <v>724</v>
      </c>
      <c r="H290" s="17" t="str">
        <f t="shared" ca="1" si="34"/>
        <v>Concluído</v>
      </c>
      <c r="I290" s="36">
        <v>42947</v>
      </c>
      <c r="J290" s="36">
        <v>44196</v>
      </c>
      <c r="K290" s="37" t="str">
        <f>IF(G290="","",IF(G290&lt;&gt;"Repasse","NA",IF(G290="Repasse","Resp. DCON")))</f>
        <v>NA</v>
      </c>
      <c r="L290" s="37" t="s">
        <v>39</v>
      </c>
      <c r="M290" s="27" t="s">
        <v>1352</v>
      </c>
      <c r="N290" s="37" t="s">
        <v>1353</v>
      </c>
      <c r="O290" s="27" t="s">
        <v>1354</v>
      </c>
      <c r="P290" s="37" t="s">
        <v>1355</v>
      </c>
      <c r="Q290" s="101" t="s">
        <v>39</v>
      </c>
      <c r="R290" s="101" t="s">
        <v>39</v>
      </c>
      <c r="S290" s="36">
        <v>42949</v>
      </c>
      <c r="T290" s="36" t="s">
        <v>65</v>
      </c>
      <c r="U290" s="109" t="s">
        <v>39</v>
      </c>
      <c r="V290" s="102" t="s">
        <v>39</v>
      </c>
      <c r="W290" s="27" t="s">
        <v>39</v>
      </c>
      <c r="X290" s="37" t="s">
        <v>206</v>
      </c>
      <c r="Y290" s="36">
        <v>42933</v>
      </c>
      <c r="Z290" s="36">
        <v>42947</v>
      </c>
      <c r="AA290" s="37" t="s">
        <v>1356</v>
      </c>
      <c r="AB290" s="37" t="s">
        <v>1357</v>
      </c>
      <c r="AC290" s="37" t="s">
        <v>1358</v>
      </c>
      <c r="AD290" s="37" t="s">
        <v>1359</v>
      </c>
      <c r="AE290" s="37" t="s">
        <v>39</v>
      </c>
      <c r="AF290" s="121"/>
      <c r="AG290" s="119"/>
    </row>
    <row r="291" spans="1:256" ht="119.25" customHeight="1" x14ac:dyDescent="0.25">
      <c r="A291" s="19" t="s">
        <v>1360</v>
      </c>
      <c r="B291" s="19"/>
      <c r="C291" s="105">
        <v>42947</v>
      </c>
      <c r="D291" s="106">
        <v>60</v>
      </c>
      <c r="E291" s="107">
        <v>2017</v>
      </c>
      <c r="F291" s="107" t="s">
        <v>274</v>
      </c>
      <c r="G291" s="107" t="s">
        <v>724</v>
      </c>
      <c r="H291" s="17" t="str">
        <f t="shared" ca="1" si="34"/>
        <v>Concluído</v>
      </c>
      <c r="I291" s="105">
        <v>42947</v>
      </c>
      <c r="J291" s="105">
        <v>44196</v>
      </c>
      <c r="K291" s="108" t="str">
        <f>IF(G291="","",IF(G291&lt;&gt;"Repasse","NA",IF(G291="Repasse","Resp. DCON")))</f>
        <v>NA</v>
      </c>
      <c r="L291" s="108" t="s">
        <v>39</v>
      </c>
      <c r="M291" s="107" t="s">
        <v>1361</v>
      </c>
      <c r="N291" s="107" t="s">
        <v>794</v>
      </c>
      <c r="O291" s="107" t="s">
        <v>795</v>
      </c>
      <c r="P291" s="107" t="s">
        <v>1362</v>
      </c>
      <c r="Q291" s="107" t="s">
        <v>39</v>
      </c>
      <c r="R291" s="107" t="s">
        <v>39</v>
      </c>
      <c r="S291" s="56">
        <v>42949</v>
      </c>
      <c r="T291" s="46" t="s">
        <v>44</v>
      </c>
      <c r="U291" s="107" t="s">
        <v>39</v>
      </c>
      <c r="V291" s="107" t="s">
        <v>39</v>
      </c>
      <c r="W291" s="107" t="s">
        <v>39</v>
      </c>
      <c r="X291" s="107" t="s">
        <v>1222</v>
      </c>
      <c r="Y291" s="105">
        <v>42922</v>
      </c>
      <c r="Z291" s="105">
        <v>42947</v>
      </c>
      <c r="AA291" s="107" t="s">
        <v>1363</v>
      </c>
      <c r="AB291" s="107" t="s">
        <v>1364</v>
      </c>
      <c r="AC291" s="107" t="s">
        <v>1365</v>
      </c>
      <c r="AD291" s="107" t="s">
        <v>1366</v>
      </c>
      <c r="AE291" s="107" t="s">
        <v>39</v>
      </c>
      <c r="AF291" s="19"/>
    </row>
    <row r="292" spans="1:256" ht="288" customHeight="1" x14ac:dyDescent="0.25">
      <c r="A292" s="19" t="s">
        <v>1367</v>
      </c>
      <c r="B292" s="19"/>
      <c r="C292" s="36">
        <v>42920</v>
      </c>
      <c r="D292" s="99">
        <v>61</v>
      </c>
      <c r="E292" s="103">
        <v>17</v>
      </c>
      <c r="F292" s="37" t="s">
        <v>36</v>
      </c>
      <c r="G292" s="37" t="s">
        <v>37</v>
      </c>
      <c r="H292" s="17" t="str">
        <f t="shared" ca="1" si="34"/>
        <v>Ativo</v>
      </c>
      <c r="I292" s="36">
        <v>42920</v>
      </c>
      <c r="J292" s="36">
        <v>45110</v>
      </c>
      <c r="K292" s="37" t="str">
        <f>IF(G292="","",IF(G292&lt;&gt;"Repasse","NA",IF(G292="Repasse","Resp. DCON")))</f>
        <v>NA</v>
      </c>
      <c r="L292" s="37" t="s">
        <v>39</v>
      </c>
      <c r="M292" s="27" t="s">
        <v>1368</v>
      </c>
      <c r="N292" s="37" t="s">
        <v>1369</v>
      </c>
      <c r="O292" s="27" t="s">
        <v>1370</v>
      </c>
      <c r="P292" s="37" t="s">
        <v>1371</v>
      </c>
      <c r="Q292" s="101" t="s">
        <v>39</v>
      </c>
      <c r="R292" s="101" t="s">
        <v>39</v>
      </c>
      <c r="S292" s="36">
        <v>42949</v>
      </c>
      <c r="T292" s="36" t="s">
        <v>65</v>
      </c>
      <c r="U292" s="109" t="s">
        <v>39</v>
      </c>
      <c r="V292" s="102" t="s">
        <v>39</v>
      </c>
      <c r="W292" s="27" t="s">
        <v>39</v>
      </c>
      <c r="X292" s="37" t="s">
        <v>279</v>
      </c>
      <c r="Y292" s="36" t="s">
        <v>39</v>
      </c>
      <c r="Z292" s="36">
        <v>42948</v>
      </c>
      <c r="AA292" s="37" t="s">
        <v>1372</v>
      </c>
      <c r="AB292" s="37" t="s">
        <v>39</v>
      </c>
      <c r="AC292" s="37" t="s">
        <v>39</v>
      </c>
      <c r="AD292" s="37" t="s">
        <v>39</v>
      </c>
      <c r="AE292" s="37" t="s">
        <v>39</v>
      </c>
      <c r="AF292" s="19"/>
    </row>
    <row r="293" spans="1:256" ht="219.75" customHeight="1" x14ac:dyDescent="0.25">
      <c r="A293" s="19"/>
      <c r="B293" s="19"/>
      <c r="C293" s="36">
        <v>42949</v>
      </c>
      <c r="D293" s="99">
        <v>62</v>
      </c>
      <c r="E293" s="103">
        <v>17</v>
      </c>
      <c r="F293" s="37" t="s">
        <v>36</v>
      </c>
      <c r="G293" s="37" t="s">
        <v>327</v>
      </c>
      <c r="H293" s="17" t="str">
        <f t="shared" ca="1" si="34"/>
        <v>Ativo</v>
      </c>
      <c r="I293" s="36">
        <v>42949</v>
      </c>
      <c r="J293" s="36" t="s">
        <v>67</v>
      </c>
      <c r="K293" s="37" t="str">
        <f>IF(G293="","",IF(G293&lt;&gt;"Repasse","NA",IF(G293="Repasse","Responsabilidade Diretoria de Contabilidade")))</f>
        <v>NA</v>
      </c>
      <c r="L293" s="37" t="s">
        <v>39</v>
      </c>
      <c r="M293" s="27" t="s">
        <v>1373</v>
      </c>
      <c r="N293" s="37" t="s">
        <v>1374</v>
      </c>
      <c r="O293" s="27" t="s">
        <v>1375</v>
      </c>
      <c r="P293" s="37" t="s">
        <v>1376</v>
      </c>
      <c r="Q293" s="101" t="s">
        <v>39</v>
      </c>
      <c r="R293" s="101" t="s">
        <v>39</v>
      </c>
      <c r="S293" s="36">
        <v>42950</v>
      </c>
      <c r="T293" s="36" t="s">
        <v>44</v>
      </c>
      <c r="U293" s="109" t="s">
        <v>39</v>
      </c>
      <c r="V293" s="102" t="s">
        <v>39</v>
      </c>
      <c r="W293" s="27" t="s">
        <v>39</v>
      </c>
      <c r="X293" s="37" t="s">
        <v>1377</v>
      </c>
      <c r="Y293" s="36" t="s">
        <v>39</v>
      </c>
      <c r="Z293" s="36">
        <v>42948</v>
      </c>
      <c r="AA293" s="37" t="s">
        <v>1378</v>
      </c>
      <c r="AB293" s="37" t="s">
        <v>39</v>
      </c>
      <c r="AC293" s="37" t="s">
        <v>39</v>
      </c>
      <c r="AD293" s="37" t="s">
        <v>39</v>
      </c>
      <c r="AE293" s="37" t="s">
        <v>39</v>
      </c>
      <c r="AF293" s="19"/>
    </row>
    <row r="294" spans="1:256" s="129" customFormat="1" ht="139.5" customHeight="1" x14ac:dyDescent="0.25">
      <c r="A294" s="19" t="s">
        <v>1379</v>
      </c>
      <c r="B294" s="19"/>
      <c r="C294" s="36">
        <v>42949</v>
      </c>
      <c r="D294" s="99">
        <v>63</v>
      </c>
      <c r="E294" s="103">
        <v>17</v>
      </c>
      <c r="F294" s="37" t="s">
        <v>274</v>
      </c>
      <c r="G294" s="37" t="s">
        <v>724</v>
      </c>
      <c r="H294" s="17" t="str">
        <f t="shared" ca="1" si="34"/>
        <v>Concluído</v>
      </c>
      <c r="I294" s="36">
        <v>42949</v>
      </c>
      <c r="J294" s="36">
        <v>44196</v>
      </c>
      <c r="K294" s="37" t="str">
        <f t="shared" ref="K294:K299" si="35">IF(G294="","",IF(G294&lt;&gt;"Repasse","NA",IF(G294="Repasse","Resp. DCON")))</f>
        <v>NA</v>
      </c>
      <c r="L294" s="37" t="s">
        <v>39</v>
      </c>
      <c r="M294" s="27" t="s">
        <v>1380</v>
      </c>
      <c r="N294" s="37" t="s">
        <v>355</v>
      </c>
      <c r="O294" s="27" t="s">
        <v>356</v>
      </c>
      <c r="P294" s="37" t="s">
        <v>1381</v>
      </c>
      <c r="Q294" s="101" t="s">
        <v>39</v>
      </c>
      <c r="R294" s="101" t="s">
        <v>39</v>
      </c>
      <c r="S294" s="36">
        <v>42950</v>
      </c>
      <c r="T294" s="36" t="s">
        <v>65</v>
      </c>
      <c r="U294" s="109" t="s">
        <v>39</v>
      </c>
      <c r="V294" s="102" t="s">
        <v>39</v>
      </c>
      <c r="W294" s="27" t="s">
        <v>39</v>
      </c>
      <c r="X294" s="37" t="s">
        <v>180</v>
      </c>
      <c r="Y294" s="36">
        <v>42929</v>
      </c>
      <c r="Z294" s="36">
        <v>42949</v>
      </c>
      <c r="AA294" s="37" t="s">
        <v>1382</v>
      </c>
      <c r="AB294" s="37" t="s">
        <v>1383</v>
      </c>
      <c r="AC294" s="37" t="s">
        <v>1384</v>
      </c>
      <c r="AD294" s="37" t="s">
        <v>1385</v>
      </c>
      <c r="AE294" s="37" t="s">
        <v>39</v>
      </c>
      <c r="AF294" s="19"/>
      <c r="AG294" s="128"/>
      <c r="AH294" s="128"/>
      <c r="AI294" s="128"/>
      <c r="AJ294" s="128"/>
      <c r="AK294" s="128"/>
      <c r="AL294" s="128"/>
      <c r="AM294" s="128"/>
      <c r="AN294" s="128"/>
      <c r="AO294" s="128"/>
      <c r="AP294" s="128"/>
      <c r="AQ294" s="128"/>
      <c r="AR294" s="128"/>
      <c r="AS294" s="128"/>
      <c r="AT294" s="128"/>
      <c r="AU294" s="128"/>
      <c r="AV294" s="128"/>
      <c r="AW294" s="128"/>
      <c r="AX294" s="128"/>
      <c r="AY294" s="128"/>
      <c r="AZ294" s="128"/>
      <c r="BA294" s="128"/>
      <c r="BB294" s="128"/>
      <c r="BC294" s="128"/>
      <c r="BD294" s="128"/>
      <c r="BE294" s="128"/>
      <c r="BF294" s="128"/>
      <c r="BG294" s="128"/>
      <c r="BH294" s="128"/>
      <c r="BI294" s="128"/>
      <c r="BJ294" s="128"/>
      <c r="BK294" s="128"/>
      <c r="BL294" s="128"/>
      <c r="BM294" s="128"/>
      <c r="BN294" s="128"/>
      <c r="BO294" s="128"/>
      <c r="BP294" s="128"/>
      <c r="BQ294" s="128"/>
      <c r="BR294" s="128"/>
      <c r="BS294" s="128"/>
      <c r="BT294" s="128"/>
      <c r="BU294" s="128"/>
      <c r="BV294" s="128"/>
      <c r="BW294" s="128"/>
      <c r="BX294" s="128"/>
      <c r="BY294" s="128"/>
      <c r="BZ294" s="128"/>
      <c r="CA294" s="128"/>
      <c r="CB294" s="128"/>
      <c r="CC294" s="128"/>
      <c r="CD294" s="128"/>
      <c r="CE294" s="128"/>
      <c r="CF294" s="128"/>
      <c r="CG294" s="128"/>
      <c r="CH294" s="128"/>
      <c r="CI294" s="128"/>
      <c r="CJ294" s="128"/>
      <c r="CK294" s="128"/>
      <c r="CL294" s="128"/>
      <c r="CM294" s="128"/>
      <c r="CN294" s="128"/>
      <c r="CO294" s="128"/>
      <c r="CP294" s="128"/>
      <c r="CQ294" s="128"/>
      <c r="CR294" s="128"/>
      <c r="CS294" s="128"/>
      <c r="CT294" s="128"/>
      <c r="CU294" s="128"/>
      <c r="CV294" s="128"/>
      <c r="CW294" s="128"/>
      <c r="CX294" s="128"/>
      <c r="CY294" s="128"/>
      <c r="CZ294" s="128"/>
      <c r="DA294" s="128"/>
      <c r="DB294" s="128"/>
      <c r="DC294" s="128"/>
      <c r="DD294" s="128"/>
      <c r="DE294" s="128"/>
      <c r="DF294" s="128"/>
      <c r="DG294" s="128"/>
      <c r="DH294" s="128"/>
      <c r="DI294" s="128"/>
      <c r="DJ294" s="128"/>
      <c r="DK294" s="128"/>
      <c r="DL294" s="128"/>
      <c r="DM294" s="128"/>
      <c r="DN294" s="128"/>
      <c r="DO294" s="128"/>
      <c r="DP294" s="128"/>
      <c r="DQ294" s="128"/>
      <c r="DR294" s="128"/>
      <c r="DS294" s="128"/>
      <c r="DT294" s="128"/>
      <c r="DU294" s="128"/>
      <c r="DV294" s="128"/>
      <c r="DW294" s="128"/>
      <c r="DX294" s="128"/>
      <c r="DY294" s="128"/>
      <c r="DZ294" s="128"/>
      <c r="EA294" s="128"/>
      <c r="EB294" s="128"/>
      <c r="EC294" s="128"/>
      <c r="ED294" s="128"/>
      <c r="EE294" s="128"/>
      <c r="EF294" s="128"/>
      <c r="EG294" s="128"/>
      <c r="EH294" s="128"/>
      <c r="EI294" s="128"/>
      <c r="EJ294" s="128"/>
      <c r="EK294" s="128"/>
      <c r="EL294" s="128"/>
      <c r="EM294" s="128"/>
      <c r="EN294" s="128"/>
      <c r="EO294" s="128"/>
      <c r="EP294" s="128"/>
      <c r="EQ294" s="128"/>
      <c r="ER294" s="128"/>
      <c r="ES294" s="128"/>
      <c r="ET294" s="128"/>
      <c r="EU294" s="128"/>
      <c r="EV294" s="128"/>
      <c r="EW294" s="128"/>
      <c r="EX294" s="128"/>
      <c r="EY294" s="128"/>
      <c r="EZ294" s="128"/>
      <c r="FA294" s="128"/>
      <c r="FB294" s="128"/>
      <c r="FC294" s="128"/>
      <c r="FD294" s="128"/>
      <c r="FE294" s="128"/>
      <c r="FF294" s="128"/>
      <c r="FG294" s="128"/>
      <c r="FH294" s="128"/>
      <c r="FI294" s="128"/>
      <c r="FJ294" s="128"/>
      <c r="FK294" s="128"/>
      <c r="FL294" s="128"/>
      <c r="FM294" s="128"/>
      <c r="FN294" s="128"/>
      <c r="FO294" s="128"/>
      <c r="FP294" s="128"/>
      <c r="FQ294" s="128"/>
      <c r="FR294" s="128"/>
      <c r="FS294" s="128"/>
      <c r="FT294" s="128"/>
      <c r="FU294" s="128"/>
      <c r="FV294" s="128"/>
      <c r="FW294" s="128"/>
      <c r="FX294" s="128"/>
      <c r="FY294" s="128"/>
      <c r="FZ294" s="128"/>
      <c r="GA294" s="128"/>
      <c r="GB294" s="128"/>
      <c r="GC294" s="128"/>
      <c r="GD294" s="128"/>
      <c r="GE294" s="128"/>
      <c r="GF294" s="128"/>
      <c r="GG294" s="128"/>
      <c r="GH294" s="128"/>
      <c r="GI294" s="128"/>
      <c r="GJ294" s="128"/>
      <c r="GK294" s="128"/>
      <c r="GL294" s="128"/>
      <c r="GM294" s="128"/>
      <c r="GN294" s="128"/>
      <c r="GO294" s="128"/>
      <c r="GP294" s="128"/>
      <c r="GQ294" s="128"/>
      <c r="GR294" s="128"/>
      <c r="GS294" s="128"/>
      <c r="GT294" s="128"/>
      <c r="GU294" s="128"/>
      <c r="GV294" s="128"/>
      <c r="GW294" s="128"/>
      <c r="GX294" s="128"/>
      <c r="GY294" s="128"/>
      <c r="GZ294" s="128"/>
      <c r="HA294" s="128"/>
      <c r="HB294" s="128"/>
      <c r="HC294" s="128"/>
      <c r="HD294" s="128"/>
      <c r="HE294" s="128"/>
      <c r="HF294" s="128"/>
      <c r="HG294" s="128"/>
      <c r="HH294" s="128"/>
      <c r="HI294" s="128"/>
      <c r="HJ294" s="128"/>
      <c r="HK294" s="128"/>
      <c r="HL294" s="128"/>
      <c r="HM294" s="128"/>
      <c r="HN294" s="128"/>
      <c r="HO294" s="128"/>
      <c r="HP294" s="128"/>
      <c r="HQ294" s="128"/>
      <c r="HR294" s="128"/>
      <c r="HS294" s="128"/>
      <c r="HT294" s="128"/>
      <c r="HU294" s="128"/>
      <c r="HV294" s="128"/>
      <c r="HW294" s="128"/>
      <c r="HX294" s="128"/>
      <c r="HY294" s="128"/>
      <c r="HZ294" s="128"/>
      <c r="IA294" s="128"/>
      <c r="IB294" s="128"/>
      <c r="IC294" s="128"/>
      <c r="ID294" s="128"/>
      <c r="IE294" s="128"/>
      <c r="IF294" s="128"/>
      <c r="IG294" s="128"/>
      <c r="IH294" s="128"/>
      <c r="II294" s="128"/>
      <c r="IJ294" s="128"/>
      <c r="IK294" s="128"/>
      <c r="IL294" s="128"/>
      <c r="IM294" s="128"/>
      <c r="IN294" s="128"/>
      <c r="IO294" s="128"/>
      <c r="IP294" s="128"/>
      <c r="IQ294" s="128"/>
      <c r="IR294" s="128"/>
      <c r="IS294" s="128"/>
      <c r="IT294" s="128"/>
      <c r="IU294" s="128"/>
      <c r="IV294" s="128"/>
    </row>
    <row r="295" spans="1:256" ht="149.25" customHeight="1" x14ac:dyDescent="0.25">
      <c r="A295" s="19"/>
      <c r="B295" s="19"/>
      <c r="C295" s="36">
        <v>42954</v>
      </c>
      <c r="D295" s="99">
        <v>64</v>
      </c>
      <c r="E295" s="103">
        <v>17</v>
      </c>
      <c r="F295" s="37" t="s">
        <v>36</v>
      </c>
      <c r="G295" s="37" t="s">
        <v>37</v>
      </c>
      <c r="H295" s="17" t="str">
        <f t="shared" ca="1" si="34"/>
        <v>Ativo</v>
      </c>
      <c r="I295" s="36">
        <v>42954</v>
      </c>
      <c r="J295" s="36">
        <v>44779</v>
      </c>
      <c r="K295" s="37" t="str">
        <f t="shared" si="35"/>
        <v>NA</v>
      </c>
      <c r="L295" s="37" t="s">
        <v>39</v>
      </c>
      <c r="M295" s="27" t="s">
        <v>1386</v>
      </c>
      <c r="N295" s="37" t="s">
        <v>1387</v>
      </c>
      <c r="O295" s="27" t="s">
        <v>1388</v>
      </c>
      <c r="P295" s="37" t="s">
        <v>1389</v>
      </c>
      <c r="Q295" s="101" t="s">
        <v>39</v>
      </c>
      <c r="R295" s="101" t="s">
        <v>39</v>
      </c>
      <c r="S295" s="36">
        <v>42955</v>
      </c>
      <c r="T295" s="36" t="s">
        <v>44</v>
      </c>
      <c r="U295" s="109" t="s">
        <v>39</v>
      </c>
      <c r="V295" s="102" t="s">
        <v>39</v>
      </c>
      <c r="W295" s="27" t="s">
        <v>39</v>
      </c>
      <c r="X295" s="37" t="s">
        <v>1390</v>
      </c>
      <c r="Y295" s="36">
        <v>42912</v>
      </c>
      <c r="Z295" s="36">
        <v>42929</v>
      </c>
      <c r="AA295" s="37" t="s">
        <v>1391</v>
      </c>
      <c r="AB295" s="37" t="s">
        <v>39</v>
      </c>
      <c r="AC295" s="37" t="s">
        <v>39</v>
      </c>
      <c r="AD295" s="37" t="s">
        <v>39</v>
      </c>
      <c r="AE295" s="37" t="s">
        <v>39</v>
      </c>
      <c r="AF295" s="19"/>
    </row>
    <row r="296" spans="1:256" ht="131.25" customHeight="1" x14ac:dyDescent="0.25">
      <c r="A296" s="19"/>
      <c r="B296" s="19"/>
      <c r="C296" s="36">
        <v>42954</v>
      </c>
      <c r="D296" s="99">
        <v>65</v>
      </c>
      <c r="E296" s="103">
        <v>17</v>
      </c>
      <c r="F296" s="37" t="s">
        <v>36</v>
      </c>
      <c r="G296" s="37" t="s">
        <v>37</v>
      </c>
      <c r="H296" s="17" t="str">
        <f t="shared" ca="1" si="34"/>
        <v>Ativo</v>
      </c>
      <c r="I296" s="36">
        <v>42954</v>
      </c>
      <c r="J296" s="36">
        <v>44779</v>
      </c>
      <c r="K296" s="37" t="str">
        <f t="shared" si="35"/>
        <v>NA</v>
      </c>
      <c r="L296" s="37" t="s">
        <v>39</v>
      </c>
      <c r="M296" s="27" t="s">
        <v>1392</v>
      </c>
      <c r="N296" s="37" t="s">
        <v>1393</v>
      </c>
      <c r="O296" s="27" t="s">
        <v>93</v>
      </c>
      <c r="P296" s="37" t="s">
        <v>1144</v>
      </c>
      <c r="Q296" s="101" t="s">
        <v>39</v>
      </c>
      <c r="R296" s="101" t="s">
        <v>39</v>
      </c>
      <c r="S296" s="36">
        <v>42955</v>
      </c>
      <c r="T296" s="36" t="s">
        <v>44</v>
      </c>
      <c r="U296" s="109" t="s">
        <v>39</v>
      </c>
      <c r="V296" s="102" t="s">
        <v>39</v>
      </c>
      <c r="W296" s="27" t="s">
        <v>39</v>
      </c>
      <c r="X296" s="37" t="s">
        <v>180</v>
      </c>
      <c r="Y296" s="36">
        <v>42912</v>
      </c>
      <c r="Z296" s="36">
        <v>42921</v>
      </c>
      <c r="AA296" s="37" t="s">
        <v>1391</v>
      </c>
      <c r="AB296" s="37" t="s">
        <v>39</v>
      </c>
      <c r="AC296" s="37" t="s">
        <v>39</v>
      </c>
      <c r="AD296" s="37" t="s">
        <v>39</v>
      </c>
      <c r="AE296" s="37" t="s">
        <v>39</v>
      </c>
      <c r="AF296" s="19"/>
    </row>
    <row r="297" spans="1:256" ht="78" customHeight="1" x14ac:dyDescent="0.25">
      <c r="A297" s="19"/>
      <c r="B297" s="19"/>
      <c r="C297" s="36">
        <v>42956</v>
      </c>
      <c r="D297" s="99">
        <v>66</v>
      </c>
      <c r="E297" s="103">
        <v>17</v>
      </c>
      <c r="F297" s="37" t="s">
        <v>36</v>
      </c>
      <c r="G297" s="37" t="s">
        <v>37</v>
      </c>
      <c r="H297" s="17" t="str">
        <f t="shared" ca="1" si="34"/>
        <v>Ativo</v>
      </c>
      <c r="I297" s="36">
        <v>42956</v>
      </c>
      <c r="J297" s="36">
        <v>44781</v>
      </c>
      <c r="K297" s="37" t="str">
        <f t="shared" si="35"/>
        <v>NA</v>
      </c>
      <c r="L297" s="37" t="s">
        <v>39</v>
      </c>
      <c r="M297" s="27" t="s">
        <v>1394</v>
      </c>
      <c r="N297" s="37" t="s">
        <v>1395</v>
      </c>
      <c r="O297" s="27" t="s">
        <v>1396</v>
      </c>
      <c r="P297" s="37" t="s">
        <v>1397</v>
      </c>
      <c r="Q297" s="101" t="s">
        <v>39</v>
      </c>
      <c r="R297" s="101" t="s">
        <v>39</v>
      </c>
      <c r="S297" s="36">
        <v>42957</v>
      </c>
      <c r="T297" s="36" t="s">
        <v>44</v>
      </c>
      <c r="U297" s="109" t="s">
        <v>39</v>
      </c>
      <c r="V297" s="102" t="s">
        <v>39</v>
      </c>
      <c r="W297" s="27" t="s">
        <v>39</v>
      </c>
      <c r="X297" s="37" t="s">
        <v>187</v>
      </c>
      <c r="Y297" s="36">
        <v>42921</v>
      </c>
      <c r="Z297" s="36">
        <v>42955</v>
      </c>
      <c r="AA297" s="37" t="s">
        <v>1398</v>
      </c>
      <c r="AB297" s="37" t="s">
        <v>39</v>
      </c>
      <c r="AC297" s="37" t="s">
        <v>39</v>
      </c>
      <c r="AD297" s="37" t="s">
        <v>39</v>
      </c>
      <c r="AE297" s="37" t="s">
        <v>39</v>
      </c>
      <c r="AF297" s="19"/>
    </row>
    <row r="298" spans="1:256" s="129" customFormat="1" ht="130.5" customHeight="1" x14ac:dyDescent="0.25">
      <c r="A298" s="19" t="s">
        <v>1399</v>
      </c>
      <c r="B298" s="19"/>
      <c r="C298" s="36">
        <v>42956</v>
      </c>
      <c r="D298" s="99">
        <v>67</v>
      </c>
      <c r="E298" s="103">
        <v>17</v>
      </c>
      <c r="F298" s="37" t="s">
        <v>274</v>
      </c>
      <c r="G298" s="37" t="s">
        <v>724</v>
      </c>
      <c r="H298" s="17" t="str">
        <f t="shared" ca="1" si="34"/>
        <v>Concluído</v>
      </c>
      <c r="I298" s="36">
        <v>42956</v>
      </c>
      <c r="J298" s="36">
        <v>44196</v>
      </c>
      <c r="K298" s="37" t="str">
        <f t="shared" si="35"/>
        <v>NA</v>
      </c>
      <c r="L298" s="37" t="s">
        <v>39</v>
      </c>
      <c r="M298" s="27" t="s">
        <v>1400</v>
      </c>
      <c r="N298" s="37" t="s">
        <v>1401</v>
      </c>
      <c r="O298" s="27" t="s">
        <v>1402</v>
      </c>
      <c r="P298" s="37" t="s">
        <v>1403</v>
      </c>
      <c r="Q298" s="101" t="s">
        <v>39</v>
      </c>
      <c r="R298" s="101" t="s">
        <v>39</v>
      </c>
      <c r="S298" s="36">
        <v>42957</v>
      </c>
      <c r="T298" s="36" t="s">
        <v>65</v>
      </c>
      <c r="U298" s="109" t="s">
        <v>39</v>
      </c>
      <c r="V298" s="102" t="s">
        <v>39</v>
      </c>
      <c r="W298" s="27" t="s">
        <v>39</v>
      </c>
      <c r="X298" s="37" t="s">
        <v>279</v>
      </c>
      <c r="Y298" s="36">
        <v>42891</v>
      </c>
      <c r="Z298" s="36">
        <v>42956</v>
      </c>
      <c r="AA298" s="37" t="s">
        <v>1404</v>
      </c>
      <c r="AB298" s="37" t="s">
        <v>1405</v>
      </c>
      <c r="AC298" s="37" t="s">
        <v>1406</v>
      </c>
      <c r="AD298" s="37" t="s">
        <v>1407</v>
      </c>
      <c r="AE298" s="37" t="s">
        <v>39</v>
      </c>
      <c r="AF298" s="19"/>
      <c r="AG298" s="128"/>
      <c r="AH298" s="128"/>
      <c r="AI298" s="128"/>
      <c r="AJ298" s="128"/>
      <c r="AK298" s="128"/>
      <c r="AL298" s="128"/>
      <c r="AM298" s="128"/>
      <c r="AN298" s="128"/>
      <c r="AO298" s="128"/>
      <c r="AP298" s="128"/>
      <c r="AQ298" s="128"/>
      <c r="AR298" s="128"/>
      <c r="AS298" s="128"/>
      <c r="AT298" s="128"/>
      <c r="AU298" s="128"/>
      <c r="AV298" s="128"/>
      <c r="AW298" s="128"/>
      <c r="AX298" s="128"/>
      <c r="AY298" s="128"/>
      <c r="AZ298" s="128"/>
      <c r="BA298" s="128"/>
      <c r="BB298" s="128"/>
      <c r="BC298" s="128"/>
      <c r="BD298" s="128"/>
      <c r="BE298" s="128"/>
      <c r="BF298" s="128"/>
      <c r="BG298" s="128"/>
      <c r="BH298" s="128"/>
      <c r="BI298" s="128"/>
      <c r="BJ298" s="128"/>
      <c r="BK298" s="128"/>
      <c r="BL298" s="128"/>
      <c r="BM298" s="128"/>
      <c r="BN298" s="128"/>
      <c r="BO298" s="128"/>
      <c r="BP298" s="128"/>
      <c r="BQ298" s="128"/>
      <c r="BR298" s="128"/>
      <c r="BS298" s="128"/>
      <c r="BT298" s="128"/>
      <c r="BU298" s="128"/>
      <c r="BV298" s="128"/>
      <c r="BW298" s="128"/>
      <c r="BX298" s="128"/>
      <c r="BY298" s="128"/>
      <c r="BZ298" s="128"/>
      <c r="CA298" s="128"/>
      <c r="CB298" s="128"/>
      <c r="CC298" s="128"/>
      <c r="CD298" s="128"/>
      <c r="CE298" s="128"/>
      <c r="CF298" s="128"/>
      <c r="CG298" s="128"/>
      <c r="CH298" s="128"/>
      <c r="CI298" s="128"/>
      <c r="CJ298" s="128"/>
      <c r="CK298" s="128"/>
      <c r="CL298" s="128"/>
      <c r="CM298" s="128"/>
      <c r="CN298" s="128"/>
      <c r="CO298" s="128"/>
      <c r="CP298" s="128"/>
      <c r="CQ298" s="128"/>
      <c r="CR298" s="128"/>
      <c r="CS298" s="128"/>
      <c r="CT298" s="128"/>
      <c r="CU298" s="128"/>
      <c r="CV298" s="128"/>
      <c r="CW298" s="128"/>
      <c r="CX298" s="128"/>
      <c r="CY298" s="128"/>
      <c r="CZ298" s="128"/>
      <c r="DA298" s="128"/>
      <c r="DB298" s="128"/>
      <c r="DC298" s="128"/>
      <c r="DD298" s="128"/>
      <c r="DE298" s="128"/>
      <c r="DF298" s="128"/>
      <c r="DG298" s="128"/>
      <c r="DH298" s="128"/>
      <c r="DI298" s="128"/>
      <c r="DJ298" s="128"/>
      <c r="DK298" s="128"/>
      <c r="DL298" s="128"/>
      <c r="DM298" s="128"/>
      <c r="DN298" s="128"/>
      <c r="DO298" s="128"/>
      <c r="DP298" s="128"/>
      <c r="DQ298" s="128"/>
      <c r="DR298" s="128"/>
      <c r="DS298" s="128"/>
      <c r="DT298" s="128"/>
      <c r="DU298" s="128"/>
      <c r="DV298" s="128"/>
      <c r="DW298" s="128"/>
      <c r="DX298" s="128"/>
      <c r="DY298" s="128"/>
      <c r="DZ298" s="128"/>
      <c r="EA298" s="128"/>
      <c r="EB298" s="128"/>
      <c r="EC298" s="128"/>
      <c r="ED298" s="128"/>
      <c r="EE298" s="128"/>
      <c r="EF298" s="128"/>
      <c r="EG298" s="128"/>
      <c r="EH298" s="128"/>
      <c r="EI298" s="128"/>
      <c r="EJ298" s="128"/>
      <c r="EK298" s="128"/>
      <c r="EL298" s="128"/>
      <c r="EM298" s="128"/>
      <c r="EN298" s="128"/>
      <c r="EO298" s="128"/>
      <c r="EP298" s="128"/>
      <c r="EQ298" s="128"/>
      <c r="ER298" s="128"/>
      <c r="ES298" s="128"/>
      <c r="ET298" s="128"/>
      <c r="EU298" s="128"/>
      <c r="EV298" s="128"/>
      <c r="EW298" s="128"/>
      <c r="EX298" s="128"/>
      <c r="EY298" s="128"/>
      <c r="EZ298" s="128"/>
      <c r="FA298" s="128"/>
      <c r="FB298" s="128"/>
      <c r="FC298" s="128"/>
      <c r="FD298" s="128"/>
      <c r="FE298" s="128"/>
      <c r="FF298" s="128"/>
      <c r="FG298" s="128"/>
      <c r="FH298" s="128"/>
      <c r="FI298" s="128"/>
      <c r="FJ298" s="128"/>
      <c r="FK298" s="128"/>
      <c r="FL298" s="128"/>
      <c r="FM298" s="128"/>
      <c r="FN298" s="128"/>
      <c r="FO298" s="128"/>
      <c r="FP298" s="128"/>
      <c r="FQ298" s="128"/>
      <c r="FR298" s="128"/>
      <c r="FS298" s="128"/>
      <c r="FT298" s="128"/>
      <c r="FU298" s="128"/>
      <c r="FV298" s="128"/>
      <c r="FW298" s="128"/>
      <c r="FX298" s="128"/>
      <c r="FY298" s="128"/>
      <c r="FZ298" s="128"/>
      <c r="GA298" s="128"/>
      <c r="GB298" s="128"/>
      <c r="GC298" s="128"/>
      <c r="GD298" s="128"/>
      <c r="GE298" s="128"/>
      <c r="GF298" s="128"/>
      <c r="GG298" s="128"/>
      <c r="GH298" s="128"/>
      <c r="GI298" s="128"/>
      <c r="GJ298" s="128"/>
      <c r="GK298" s="128"/>
      <c r="GL298" s="128"/>
      <c r="GM298" s="128"/>
      <c r="GN298" s="128"/>
      <c r="GO298" s="128"/>
      <c r="GP298" s="128"/>
      <c r="GQ298" s="128"/>
      <c r="GR298" s="128"/>
      <c r="GS298" s="128"/>
      <c r="GT298" s="128"/>
      <c r="GU298" s="128"/>
      <c r="GV298" s="128"/>
      <c r="GW298" s="128"/>
      <c r="GX298" s="128"/>
      <c r="GY298" s="128"/>
      <c r="GZ298" s="128"/>
      <c r="HA298" s="128"/>
      <c r="HB298" s="128"/>
      <c r="HC298" s="128"/>
      <c r="HD298" s="128"/>
      <c r="HE298" s="128"/>
      <c r="HF298" s="128"/>
      <c r="HG298" s="128"/>
      <c r="HH298" s="128"/>
      <c r="HI298" s="128"/>
      <c r="HJ298" s="128"/>
      <c r="HK298" s="128"/>
      <c r="HL298" s="128"/>
      <c r="HM298" s="128"/>
      <c r="HN298" s="128"/>
      <c r="HO298" s="128"/>
      <c r="HP298" s="128"/>
      <c r="HQ298" s="128"/>
      <c r="HR298" s="128"/>
      <c r="HS298" s="128"/>
      <c r="HT298" s="128"/>
      <c r="HU298" s="128"/>
      <c r="HV298" s="128"/>
      <c r="HW298" s="128"/>
      <c r="HX298" s="128"/>
      <c r="HY298" s="128"/>
      <c r="HZ298" s="128"/>
      <c r="IA298" s="128"/>
      <c r="IB298" s="128"/>
      <c r="IC298" s="128"/>
      <c r="ID298" s="128"/>
      <c r="IE298" s="128"/>
      <c r="IF298" s="128"/>
      <c r="IG298" s="128"/>
      <c r="IH298" s="128"/>
      <c r="II298" s="128"/>
      <c r="IJ298" s="128"/>
      <c r="IK298" s="128"/>
      <c r="IL298" s="128"/>
      <c r="IM298" s="128"/>
      <c r="IN298" s="128"/>
      <c r="IO298" s="128"/>
      <c r="IP298" s="128"/>
      <c r="IQ298" s="128"/>
      <c r="IR298" s="128"/>
      <c r="IS298" s="128"/>
      <c r="IT298" s="128"/>
      <c r="IU298" s="128"/>
      <c r="IV298" s="128"/>
    </row>
    <row r="299" spans="1:256" s="133" customFormat="1" ht="141.75" customHeight="1" x14ac:dyDescent="0.25">
      <c r="A299" s="121"/>
      <c r="B299" s="121"/>
      <c r="C299" s="36">
        <v>42956</v>
      </c>
      <c r="D299" s="99">
        <v>68</v>
      </c>
      <c r="E299" s="103">
        <v>17</v>
      </c>
      <c r="F299" s="37" t="s">
        <v>36</v>
      </c>
      <c r="G299" s="37" t="s">
        <v>37</v>
      </c>
      <c r="H299" s="17" t="str">
        <f t="shared" ca="1" si="34"/>
        <v>Ativo</v>
      </c>
      <c r="I299" s="36">
        <v>42956</v>
      </c>
      <c r="J299" s="36">
        <v>44781</v>
      </c>
      <c r="K299" s="37" t="str">
        <f t="shared" si="35"/>
        <v>NA</v>
      </c>
      <c r="L299" s="37" t="s">
        <v>39</v>
      </c>
      <c r="M299" s="27" t="s">
        <v>1408</v>
      </c>
      <c r="N299" s="37" t="s">
        <v>1409</v>
      </c>
      <c r="O299" s="27" t="s">
        <v>1410</v>
      </c>
      <c r="P299" s="37" t="s">
        <v>1411</v>
      </c>
      <c r="Q299" s="101" t="s">
        <v>39</v>
      </c>
      <c r="R299" s="101" t="s">
        <v>39</v>
      </c>
      <c r="S299" s="36">
        <v>42959</v>
      </c>
      <c r="T299" s="36" t="s">
        <v>44</v>
      </c>
      <c r="U299" s="109" t="s">
        <v>39</v>
      </c>
      <c r="V299" s="102" t="s">
        <v>39</v>
      </c>
      <c r="W299" s="27" t="s">
        <v>39</v>
      </c>
      <c r="X299" s="37" t="s">
        <v>206</v>
      </c>
      <c r="Y299" s="36">
        <v>42908</v>
      </c>
      <c r="Z299" s="36">
        <v>42956</v>
      </c>
      <c r="AA299" s="37" t="s">
        <v>1412</v>
      </c>
      <c r="AB299" s="37" t="s">
        <v>39</v>
      </c>
      <c r="AC299" s="37" t="s">
        <v>39</v>
      </c>
      <c r="AD299" s="37" t="s">
        <v>39</v>
      </c>
      <c r="AE299" s="37" t="s">
        <v>39</v>
      </c>
      <c r="AF299" s="121"/>
      <c r="AG299" s="134"/>
    </row>
    <row r="300" spans="1:256" ht="135" customHeight="1" x14ac:dyDescent="0.25">
      <c r="A300" s="19" t="s">
        <v>1413</v>
      </c>
      <c r="B300" s="19"/>
      <c r="C300" s="36">
        <v>42961</v>
      </c>
      <c r="D300" s="99">
        <v>70</v>
      </c>
      <c r="E300" s="103">
        <v>17</v>
      </c>
      <c r="F300" s="37" t="s">
        <v>274</v>
      </c>
      <c r="G300" s="37" t="s">
        <v>724</v>
      </c>
      <c r="H300" s="17" t="str">
        <f t="shared" ref="H300:H309" ca="1" si="36">IF(J300="","",IF(J300="cancelado","Cancelado",IF(J300="prazo indeterminado","Ativo",IF(TODAY()-J300&gt;0,"Concluído","Ativo"))))</f>
        <v>Concluído</v>
      </c>
      <c r="I300" s="36">
        <v>42961</v>
      </c>
      <c r="J300" s="36">
        <v>44196</v>
      </c>
      <c r="K300" s="37" t="str">
        <f>IF(G300="","",IF(G300&lt;&gt;"Repasse","NA",IF(G300="Repasse","Resp. DCON")))</f>
        <v>NA</v>
      </c>
      <c r="L300" s="37" t="s">
        <v>39</v>
      </c>
      <c r="M300" s="27" t="s">
        <v>1414</v>
      </c>
      <c r="N300" s="37" t="s">
        <v>928</v>
      </c>
      <c r="O300" s="27" t="s">
        <v>1415</v>
      </c>
      <c r="P300" s="37" t="s">
        <v>1416</v>
      </c>
      <c r="Q300" s="101" t="s">
        <v>39</v>
      </c>
      <c r="R300" s="101" t="s">
        <v>39</v>
      </c>
      <c r="S300" s="36">
        <v>42962</v>
      </c>
      <c r="T300" s="36" t="s">
        <v>44</v>
      </c>
      <c r="U300" s="109" t="s">
        <v>39</v>
      </c>
      <c r="V300" s="102" t="s">
        <v>39</v>
      </c>
      <c r="W300" s="27" t="s">
        <v>39</v>
      </c>
      <c r="X300" s="37" t="s">
        <v>279</v>
      </c>
      <c r="Y300" s="36">
        <v>42936</v>
      </c>
      <c r="Z300" s="36" t="str">
        <f ca="1">IF(Y300="","",IF(TODAY()-Y300&gt;30,"Atrasado","Dentro do Prazo de 30 dias"))</f>
        <v>Atrasado</v>
      </c>
      <c r="AA300" s="37" t="s">
        <v>1193</v>
      </c>
      <c r="AB300" s="37" t="s">
        <v>1417</v>
      </c>
      <c r="AC300" s="37" t="s">
        <v>1418</v>
      </c>
      <c r="AD300" s="37" t="s">
        <v>1419</v>
      </c>
      <c r="AE300" s="37" t="s">
        <v>39</v>
      </c>
      <c r="AF300" s="19"/>
    </row>
    <row r="301" spans="1:256" ht="216" customHeight="1" x14ac:dyDescent="0.25">
      <c r="A301" s="19"/>
      <c r="B301" s="19"/>
      <c r="C301" s="36">
        <v>42961</v>
      </c>
      <c r="D301" s="99">
        <v>71</v>
      </c>
      <c r="E301" s="103">
        <v>17</v>
      </c>
      <c r="F301" s="37" t="s">
        <v>36</v>
      </c>
      <c r="G301" s="37" t="s">
        <v>327</v>
      </c>
      <c r="H301" s="17" t="str">
        <f t="shared" ca="1" si="36"/>
        <v>Ativo</v>
      </c>
      <c r="I301" s="36">
        <v>42961</v>
      </c>
      <c r="J301" s="36" t="s">
        <v>38</v>
      </c>
      <c r="K301" s="37" t="str">
        <f>IF(G301="","",IF(G301&lt;&gt;"Repasse","NA",IF(G301="Repasse","Resp. DCON")))</f>
        <v>NA</v>
      </c>
      <c r="L301" s="37" t="s">
        <v>39</v>
      </c>
      <c r="M301" s="27" t="s">
        <v>1171</v>
      </c>
      <c r="N301" s="37" t="s">
        <v>701</v>
      </c>
      <c r="O301" s="27" t="s">
        <v>702</v>
      </c>
      <c r="P301" s="37" t="s">
        <v>1420</v>
      </c>
      <c r="Q301" s="27" t="s">
        <v>39</v>
      </c>
      <c r="R301" s="27" t="s">
        <v>39</v>
      </c>
      <c r="S301" s="36">
        <v>42965</v>
      </c>
      <c r="T301" s="36" t="s">
        <v>44</v>
      </c>
      <c r="U301" s="27" t="s">
        <v>39</v>
      </c>
      <c r="V301" s="27" t="s">
        <v>39</v>
      </c>
      <c r="W301" s="27" t="s">
        <v>39</v>
      </c>
      <c r="X301" s="37" t="s">
        <v>1179</v>
      </c>
      <c r="Y301" s="19" t="s">
        <v>39</v>
      </c>
      <c r="Z301" s="19" t="s">
        <v>39</v>
      </c>
      <c r="AA301" s="37" t="s">
        <v>260</v>
      </c>
      <c r="AB301" s="37" t="s">
        <v>39</v>
      </c>
      <c r="AC301" s="37" t="s">
        <v>39</v>
      </c>
      <c r="AD301" s="37" t="s">
        <v>39</v>
      </c>
      <c r="AE301" s="37" t="s">
        <v>39</v>
      </c>
      <c r="AF301" s="19"/>
    </row>
    <row r="302" spans="1:256" s="129" customFormat="1" ht="220.5" customHeight="1" x14ac:dyDescent="0.25">
      <c r="A302" s="19"/>
      <c r="B302" s="19"/>
      <c r="C302" s="36">
        <v>42963</v>
      </c>
      <c r="D302" s="99">
        <v>73</v>
      </c>
      <c r="E302" s="103">
        <v>17</v>
      </c>
      <c r="F302" s="37" t="s">
        <v>36</v>
      </c>
      <c r="G302" s="37" t="s">
        <v>327</v>
      </c>
      <c r="H302" s="17" t="str">
        <f t="shared" ca="1" si="36"/>
        <v>Ativo</v>
      </c>
      <c r="I302" s="36">
        <v>42963</v>
      </c>
      <c r="J302" s="36" t="s">
        <v>38</v>
      </c>
      <c r="K302" s="37" t="str">
        <f>IF(G302="","",IF(G302&lt;&gt;"Repasse","NA",IF(G302="Repasse","Responsabilidade Diretoria de Contabilidade")))</f>
        <v>NA</v>
      </c>
      <c r="L302" s="37" t="s">
        <v>39</v>
      </c>
      <c r="M302" s="27" t="s">
        <v>1421</v>
      </c>
      <c r="N302" s="37" t="s">
        <v>889</v>
      </c>
      <c r="O302" s="27" t="s">
        <v>890</v>
      </c>
      <c r="P302" s="37" t="s">
        <v>1422</v>
      </c>
      <c r="Q302" s="101" t="s">
        <v>39</v>
      </c>
      <c r="R302" s="101" t="s">
        <v>39</v>
      </c>
      <c r="S302" s="36">
        <v>42965</v>
      </c>
      <c r="T302" s="36" t="s">
        <v>44</v>
      </c>
      <c r="U302" s="109" t="s">
        <v>39</v>
      </c>
      <c r="V302" s="102" t="s">
        <v>39</v>
      </c>
      <c r="W302" s="27" t="s">
        <v>39</v>
      </c>
      <c r="X302" s="37" t="s">
        <v>1423</v>
      </c>
      <c r="Y302" s="36" t="s">
        <v>39</v>
      </c>
      <c r="Z302" s="36" t="s">
        <v>39</v>
      </c>
      <c r="AA302" s="37" t="s">
        <v>1424</v>
      </c>
      <c r="AB302" s="37" t="s">
        <v>39</v>
      </c>
      <c r="AC302" s="37" t="s">
        <v>39</v>
      </c>
      <c r="AD302" s="37" t="s">
        <v>39</v>
      </c>
      <c r="AE302" s="37" t="s">
        <v>39</v>
      </c>
      <c r="AF302" s="19"/>
      <c r="AG302" s="128"/>
      <c r="AH302" s="128"/>
      <c r="AI302" s="128"/>
      <c r="AJ302" s="128"/>
      <c r="AK302" s="128"/>
      <c r="AL302" s="128"/>
      <c r="AM302" s="128"/>
      <c r="AN302" s="128"/>
      <c r="AO302" s="128"/>
      <c r="AP302" s="128"/>
      <c r="AQ302" s="128"/>
      <c r="AR302" s="128"/>
      <c r="AS302" s="128"/>
      <c r="AT302" s="128"/>
      <c r="AU302" s="128"/>
      <c r="AV302" s="128"/>
      <c r="AW302" s="128"/>
      <c r="AX302" s="128"/>
      <c r="AY302" s="128"/>
      <c r="AZ302" s="128"/>
      <c r="BA302" s="128"/>
      <c r="BB302" s="128"/>
      <c r="BC302" s="128"/>
      <c r="BD302" s="128"/>
      <c r="BE302" s="128"/>
      <c r="BF302" s="128"/>
      <c r="BG302" s="128"/>
      <c r="BH302" s="128"/>
      <c r="BI302" s="128"/>
      <c r="BJ302" s="128"/>
      <c r="BK302" s="128"/>
      <c r="BL302" s="128"/>
      <c r="BM302" s="128"/>
      <c r="BN302" s="128"/>
      <c r="BO302" s="128"/>
      <c r="BP302" s="128"/>
      <c r="BQ302" s="128"/>
      <c r="BR302" s="128"/>
      <c r="BS302" s="128"/>
      <c r="BT302" s="128"/>
      <c r="BU302" s="128"/>
      <c r="BV302" s="128"/>
      <c r="BW302" s="128"/>
      <c r="BX302" s="128"/>
      <c r="BY302" s="128"/>
      <c r="BZ302" s="128"/>
      <c r="CA302" s="128"/>
      <c r="CB302" s="128"/>
      <c r="CC302" s="128"/>
      <c r="CD302" s="128"/>
      <c r="CE302" s="128"/>
      <c r="CF302" s="128"/>
      <c r="CG302" s="128"/>
      <c r="CH302" s="128"/>
      <c r="CI302" s="128"/>
      <c r="CJ302" s="128"/>
      <c r="CK302" s="128"/>
      <c r="CL302" s="128"/>
      <c r="CM302" s="128"/>
      <c r="CN302" s="128"/>
      <c r="CO302" s="128"/>
      <c r="CP302" s="128"/>
      <c r="CQ302" s="128"/>
      <c r="CR302" s="128"/>
      <c r="CS302" s="128"/>
      <c r="CT302" s="128"/>
      <c r="CU302" s="128"/>
      <c r="CV302" s="128"/>
      <c r="CW302" s="128"/>
      <c r="CX302" s="128"/>
      <c r="CY302" s="128"/>
      <c r="CZ302" s="128"/>
      <c r="DA302" s="128"/>
      <c r="DB302" s="128"/>
      <c r="DC302" s="128"/>
      <c r="DD302" s="128"/>
      <c r="DE302" s="128"/>
      <c r="DF302" s="128"/>
      <c r="DG302" s="128"/>
      <c r="DH302" s="128"/>
      <c r="DI302" s="128"/>
      <c r="DJ302" s="128"/>
      <c r="DK302" s="128"/>
      <c r="DL302" s="128"/>
      <c r="DM302" s="128"/>
      <c r="DN302" s="128"/>
      <c r="DO302" s="128"/>
      <c r="DP302" s="128"/>
      <c r="DQ302" s="128"/>
      <c r="DR302" s="128"/>
      <c r="DS302" s="128"/>
      <c r="DT302" s="128"/>
      <c r="DU302" s="128"/>
      <c r="DV302" s="128"/>
      <c r="DW302" s="128"/>
      <c r="DX302" s="128"/>
      <c r="DY302" s="128"/>
      <c r="DZ302" s="128"/>
      <c r="EA302" s="128"/>
      <c r="EB302" s="128"/>
      <c r="EC302" s="128"/>
      <c r="ED302" s="128"/>
      <c r="EE302" s="128"/>
      <c r="EF302" s="128"/>
      <c r="EG302" s="128"/>
      <c r="EH302" s="128"/>
      <c r="EI302" s="128"/>
      <c r="EJ302" s="128"/>
      <c r="EK302" s="128"/>
      <c r="EL302" s="128"/>
      <c r="EM302" s="128"/>
      <c r="EN302" s="128"/>
      <c r="EO302" s="128"/>
      <c r="EP302" s="128"/>
      <c r="EQ302" s="128"/>
      <c r="ER302" s="128"/>
      <c r="ES302" s="128"/>
      <c r="ET302" s="128"/>
      <c r="EU302" s="128"/>
      <c r="EV302" s="128"/>
      <c r="EW302" s="128"/>
      <c r="EX302" s="128"/>
      <c r="EY302" s="128"/>
      <c r="EZ302" s="128"/>
      <c r="FA302" s="128"/>
      <c r="FB302" s="128"/>
      <c r="FC302" s="128"/>
      <c r="FD302" s="128"/>
      <c r="FE302" s="128"/>
      <c r="FF302" s="128"/>
      <c r="FG302" s="128"/>
      <c r="FH302" s="128"/>
      <c r="FI302" s="128"/>
      <c r="FJ302" s="128"/>
      <c r="FK302" s="128"/>
      <c r="FL302" s="128"/>
      <c r="FM302" s="128"/>
      <c r="FN302" s="128"/>
      <c r="FO302" s="128"/>
      <c r="FP302" s="128"/>
      <c r="FQ302" s="128"/>
      <c r="FR302" s="128"/>
      <c r="FS302" s="128"/>
      <c r="FT302" s="128"/>
      <c r="FU302" s="128"/>
      <c r="FV302" s="128"/>
      <c r="FW302" s="128"/>
      <c r="FX302" s="128"/>
      <c r="FY302" s="128"/>
      <c r="FZ302" s="128"/>
      <c r="GA302" s="128"/>
      <c r="GB302" s="128"/>
      <c r="GC302" s="128"/>
      <c r="GD302" s="128"/>
      <c r="GE302" s="128"/>
      <c r="GF302" s="128"/>
      <c r="GG302" s="128"/>
      <c r="GH302" s="128"/>
      <c r="GI302" s="128"/>
      <c r="GJ302" s="128"/>
      <c r="GK302" s="128"/>
      <c r="GL302" s="128"/>
      <c r="GM302" s="128"/>
      <c r="GN302" s="128"/>
      <c r="GO302" s="128"/>
      <c r="GP302" s="128"/>
      <c r="GQ302" s="128"/>
      <c r="GR302" s="128"/>
      <c r="GS302" s="128"/>
      <c r="GT302" s="128"/>
      <c r="GU302" s="128"/>
      <c r="GV302" s="128"/>
      <c r="GW302" s="128"/>
      <c r="GX302" s="128"/>
      <c r="GY302" s="128"/>
      <c r="GZ302" s="128"/>
      <c r="HA302" s="128"/>
      <c r="HB302" s="128"/>
      <c r="HC302" s="128"/>
      <c r="HD302" s="128"/>
      <c r="HE302" s="128"/>
      <c r="HF302" s="128"/>
      <c r="HG302" s="128"/>
      <c r="HH302" s="128"/>
      <c r="HI302" s="128"/>
      <c r="HJ302" s="128"/>
      <c r="HK302" s="128"/>
      <c r="HL302" s="128"/>
      <c r="HM302" s="128"/>
      <c r="HN302" s="128"/>
      <c r="HO302" s="128"/>
      <c r="HP302" s="128"/>
      <c r="HQ302" s="128"/>
      <c r="HR302" s="128"/>
      <c r="HS302" s="128"/>
      <c r="HT302" s="128"/>
      <c r="HU302" s="128"/>
      <c r="HV302" s="128"/>
      <c r="HW302" s="128"/>
      <c r="HX302" s="128"/>
      <c r="HY302" s="128"/>
      <c r="HZ302" s="128"/>
      <c r="IA302" s="128"/>
      <c r="IB302" s="128"/>
      <c r="IC302" s="128"/>
      <c r="ID302" s="128"/>
      <c r="IE302" s="128"/>
      <c r="IF302" s="128"/>
      <c r="IG302" s="128"/>
      <c r="IH302" s="128"/>
      <c r="II302" s="128"/>
      <c r="IJ302" s="128"/>
      <c r="IK302" s="128"/>
      <c r="IL302" s="128"/>
      <c r="IM302" s="128"/>
      <c r="IN302" s="128"/>
      <c r="IO302" s="128"/>
      <c r="IP302" s="128"/>
      <c r="IQ302" s="128"/>
      <c r="IR302" s="128"/>
      <c r="IS302" s="128"/>
      <c r="IT302" s="128"/>
      <c r="IU302" s="128"/>
      <c r="IV302" s="128"/>
    </row>
    <row r="303" spans="1:256" s="129" customFormat="1" ht="46.5" customHeight="1" x14ac:dyDescent="0.25">
      <c r="A303" s="19"/>
      <c r="B303" s="19"/>
      <c r="C303" s="36">
        <v>42923</v>
      </c>
      <c r="D303" s="99">
        <v>74</v>
      </c>
      <c r="E303" s="103">
        <v>17</v>
      </c>
      <c r="F303" s="37" t="s">
        <v>274</v>
      </c>
      <c r="G303" s="37" t="s">
        <v>704</v>
      </c>
      <c r="H303" s="17" t="str">
        <f t="shared" ca="1" si="36"/>
        <v>Concluído</v>
      </c>
      <c r="I303" s="36">
        <v>42923</v>
      </c>
      <c r="J303" s="36">
        <v>44748</v>
      </c>
      <c r="K303" s="37" t="str">
        <f>IF(G303="","",IF(G303&lt;&gt;"Repasse","NA",IF(G303="Repasse","Responsabilidade Diretoria de Contabilidade")))</f>
        <v>NA</v>
      </c>
      <c r="L303" s="37" t="s">
        <v>39</v>
      </c>
      <c r="M303" s="17" t="s">
        <v>705</v>
      </c>
      <c r="N303" s="37" t="s">
        <v>1425</v>
      </c>
      <c r="O303" s="27" t="s">
        <v>1426</v>
      </c>
      <c r="P303" s="37" t="s">
        <v>1427</v>
      </c>
      <c r="Q303" s="101" t="s">
        <v>39</v>
      </c>
      <c r="R303" s="101" t="s">
        <v>39</v>
      </c>
      <c r="S303" s="36">
        <v>42965</v>
      </c>
      <c r="T303" s="36" t="s">
        <v>44</v>
      </c>
      <c r="U303" s="109" t="s">
        <v>39</v>
      </c>
      <c r="V303" s="102" t="s">
        <v>39</v>
      </c>
      <c r="W303" s="27" t="s">
        <v>39</v>
      </c>
      <c r="X303" s="37" t="s">
        <v>1008</v>
      </c>
      <c r="Y303" s="36" t="s">
        <v>39</v>
      </c>
      <c r="Z303" s="36" t="s">
        <v>39</v>
      </c>
      <c r="AA303" s="37" t="s">
        <v>39</v>
      </c>
      <c r="AB303" s="37" t="s">
        <v>39</v>
      </c>
      <c r="AC303" s="37" t="s">
        <v>39</v>
      </c>
      <c r="AD303" s="37" t="s">
        <v>39</v>
      </c>
      <c r="AE303" s="37" t="s">
        <v>39</v>
      </c>
      <c r="AF303" s="19"/>
      <c r="AG303" s="128"/>
      <c r="AH303" s="128"/>
      <c r="AI303" s="128"/>
      <c r="AJ303" s="128"/>
      <c r="AK303" s="128"/>
      <c r="AL303" s="128"/>
      <c r="AM303" s="128"/>
      <c r="AN303" s="128"/>
      <c r="AO303" s="128"/>
      <c r="AP303" s="128"/>
      <c r="AQ303" s="128"/>
      <c r="AR303" s="128"/>
      <c r="AS303" s="128"/>
      <c r="AT303" s="128"/>
      <c r="AU303" s="128"/>
      <c r="AV303" s="128"/>
      <c r="AW303" s="128"/>
      <c r="AX303" s="128"/>
      <c r="AY303" s="128"/>
      <c r="AZ303" s="128"/>
      <c r="BA303" s="128"/>
      <c r="BB303" s="128"/>
      <c r="BC303" s="128"/>
      <c r="BD303" s="128"/>
      <c r="BE303" s="128"/>
      <c r="BF303" s="128"/>
      <c r="BG303" s="128"/>
      <c r="BH303" s="128"/>
      <c r="BI303" s="128"/>
      <c r="BJ303" s="128"/>
      <c r="BK303" s="128"/>
      <c r="BL303" s="128"/>
      <c r="BM303" s="128"/>
      <c r="BN303" s="128"/>
      <c r="BO303" s="128"/>
      <c r="BP303" s="128"/>
      <c r="BQ303" s="128"/>
      <c r="BR303" s="128"/>
      <c r="BS303" s="128"/>
      <c r="BT303" s="128"/>
      <c r="BU303" s="128"/>
      <c r="BV303" s="128"/>
      <c r="BW303" s="128"/>
      <c r="BX303" s="128"/>
      <c r="BY303" s="128"/>
      <c r="BZ303" s="128"/>
      <c r="CA303" s="128"/>
      <c r="CB303" s="128"/>
      <c r="CC303" s="128"/>
      <c r="CD303" s="128"/>
      <c r="CE303" s="128"/>
      <c r="CF303" s="128"/>
      <c r="CG303" s="128"/>
      <c r="CH303" s="128"/>
      <c r="CI303" s="128"/>
      <c r="CJ303" s="128"/>
      <c r="CK303" s="128"/>
      <c r="CL303" s="128"/>
      <c r="CM303" s="128"/>
      <c r="CN303" s="128"/>
      <c r="CO303" s="128"/>
      <c r="CP303" s="128"/>
      <c r="CQ303" s="128"/>
      <c r="CR303" s="128"/>
      <c r="CS303" s="128"/>
      <c r="CT303" s="128"/>
      <c r="CU303" s="128"/>
      <c r="CV303" s="128"/>
      <c r="CW303" s="128"/>
      <c r="CX303" s="128"/>
      <c r="CY303" s="128"/>
      <c r="CZ303" s="128"/>
      <c r="DA303" s="128"/>
      <c r="DB303" s="128"/>
      <c r="DC303" s="128"/>
      <c r="DD303" s="128"/>
      <c r="DE303" s="128"/>
      <c r="DF303" s="128"/>
      <c r="DG303" s="128"/>
      <c r="DH303" s="128"/>
      <c r="DI303" s="128"/>
      <c r="DJ303" s="128"/>
      <c r="DK303" s="128"/>
      <c r="DL303" s="128"/>
      <c r="DM303" s="128"/>
      <c r="DN303" s="128"/>
      <c r="DO303" s="128"/>
      <c r="DP303" s="128"/>
      <c r="DQ303" s="128"/>
      <c r="DR303" s="128"/>
      <c r="DS303" s="128"/>
      <c r="DT303" s="128"/>
      <c r="DU303" s="128"/>
      <c r="DV303" s="128"/>
      <c r="DW303" s="128"/>
      <c r="DX303" s="128"/>
      <c r="DY303" s="128"/>
      <c r="DZ303" s="128"/>
      <c r="EA303" s="128"/>
      <c r="EB303" s="128"/>
      <c r="EC303" s="128"/>
      <c r="ED303" s="128"/>
      <c r="EE303" s="128"/>
      <c r="EF303" s="128"/>
      <c r="EG303" s="128"/>
      <c r="EH303" s="128"/>
      <c r="EI303" s="128"/>
      <c r="EJ303" s="128"/>
      <c r="EK303" s="128"/>
      <c r="EL303" s="128"/>
      <c r="EM303" s="128"/>
      <c r="EN303" s="128"/>
      <c r="EO303" s="128"/>
      <c r="EP303" s="128"/>
      <c r="EQ303" s="128"/>
      <c r="ER303" s="128"/>
      <c r="ES303" s="128"/>
      <c r="ET303" s="128"/>
      <c r="EU303" s="128"/>
      <c r="EV303" s="128"/>
      <c r="EW303" s="128"/>
      <c r="EX303" s="128"/>
      <c r="EY303" s="128"/>
      <c r="EZ303" s="128"/>
      <c r="FA303" s="128"/>
      <c r="FB303" s="128"/>
      <c r="FC303" s="128"/>
      <c r="FD303" s="128"/>
      <c r="FE303" s="128"/>
      <c r="FF303" s="128"/>
      <c r="FG303" s="128"/>
      <c r="FH303" s="128"/>
      <c r="FI303" s="128"/>
      <c r="FJ303" s="128"/>
      <c r="FK303" s="128"/>
      <c r="FL303" s="128"/>
      <c r="FM303" s="128"/>
      <c r="FN303" s="128"/>
      <c r="FO303" s="128"/>
      <c r="FP303" s="128"/>
      <c r="FQ303" s="128"/>
      <c r="FR303" s="128"/>
      <c r="FS303" s="128"/>
      <c r="FT303" s="128"/>
      <c r="FU303" s="128"/>
      <c r="FV303" s="128"/>
      <c r="FW303" s="128"/>
      <c r="FX303" s="128"/>
      <c r="FY303" s="128"/>
      <c r="FZ303" s="128"/>
      <c r="GA303" s="128"/>
      <c r="GB303" s="128"/>
      <c r="GC303" s="128"/>
      <c r="GD303" s="128"/>
      <c r="GE303" s="128"/>
      <c r="GF303" s="128"/>
      <c r="GG303" s="128"/>
      <c r="GH303" s="128"/>
      <c r="GI303" s="128"/>
      <c r="GJ303" s="128"/>
      <c r="GK303" s="128"/>
      <c r="GL303" s="128"/>
      <c r="GM303" s="128"/>
      <c r="GN303" s="128"/>
      <c r="GO303" s="128"/>
      <c r="GP303" s="128"/>
      <c r="GQ303" s="128"/>
      <c r="GR303" s="128"/>
      <c r="GS303" s="128"/>
      <c r="GT303" s="128"/>
      <c r="GU303" s="128"/>
      <c r="GV303" s="128"/>
      <c r="GW303" s="128"/>
      <c r="GX303" s="128"/>
      <c r="GY303" s="128"/>
      <c r="GZ303" s="128"/>
      <c r="HA303" s="128"/>
      <c r="HB303" s="128"/>
      <c r="HC303" s="128"/>
      <c r="HD303" s="128"/>
      <c r="HE303" s="128"/>
      <c r="HF303" s="128"/>
      <c r="HG303" s="128"/>
      <c r="HH303" s="128"/>
      <c r="HI303" s="128"/>
      <c r="HJ303" s="128"/>
      <c r="HK303" s="128"/>
      <c r="HL303" s="128"/>
      <c r="HM303" s="128"/>
      <c r="HN303" s="128"/>
      <c r="HO303" s="128"/>
      <c r="HP303" s="128"/>
      <c r="HQ303" s="128"/>
      <c r="HR303" s="128"/>
      <c r="HS303" s="128"/>
      <c r="HT303" s="128"/>
      <c r="HU303" s="128"/>
      <c r="HV303" s="128"/>
      <c r="HW303" s="128"/>
      <c r="HX303" s="128"/>
      <c r="HY303" s="128"/>
      <c r="HZ303" s="128"/>
      <c r="IA303" s="128"/>
      <c r="IB303" s="128"/>
      <c r="IC303" s="128"/>
      <c r="ID303" s="128"/>
      <c r="IE303" s="128"/>
      <c r="IF303" s="128"/>
      <c r="IG303" s="128"/>
      <c r="IH303" s="128"/>
      <c r="II303" s="128"/>
      <c r="IJ303" s="128"/>
      <c r="IK303" s="128"/>
      <c r="IL303" s="128"/>
      <c r="IM303" s="128"/>
      <c r="IN303" s="128"/>
      <c r="IO303" s="128"/>
      <c r="IP303" s="128"/>
      <c r="IQ303" s="128"/>
      <c r="IR303" s="128"/>
      <c r="IS303" s="128"/>
      <c r="IT303" s="128"/>
      <c r="IU303" s="128"/>
      <c r="IV303" s="128"/>
    </row>
    <row r="304" spans="1:256" s="129" customFormat="1" ht="53.25" customHeight="1" x14ac:dyDescent="0.25">
      <c r="A304" s="19"/>
      <c r="B304" s="19"/>
      <c r="C304" s="36">
        <v>42939</v>
      </c>
      <c r="D304" s="99">
        <v>75</v>
      </c>
      <c r="E304" s="103">
        <v>17</v>
      </c>
      <c r="F304" s="37" t="s">
        <v>274</v>
      </c>
      <c r="G304" s="37" t="s">
        <v>704</v>
      </c>
      <c r="H304" s="17" t="str">
        <f t="shared" ca="1" si="36"/>
        <v>Ativo</v>
      </c>
      <c r="I304" s="36">
        <v>42939</v>
      </c>
      <c r="J304" s="36">
        <v>44764</v>
      </c>
      <c r="K304" s="37" t="str">
        <f>IF(G304="","",IF(G304&lt;&gt;"Repasse","NA",IF(G304="Repasse","Responsabilidade Diretoria de Contabilidade")))</f>
        <v>NA</v>
      </c>
      <c r="L304" s="37" t="s">
        <v>39</v>
      </c>
      <c r="M304" s="17" t="s">
        <v>705</v>
      </c>
      <c r="N304" s="37" t="s">
        <v>1428</v>
      </c>
      <c r="O304" s="27" t="s">
        <v>1429</v>
      </c>
      <c r="P304" s="37" t="s">
        <v>1430</v>
      </c>
      <c r="Q304" s="101" t="s">
        <v>39</v>
      </c>
      <c r="R304" s="101" t="s">
        <v>39</v>
      </c>
      <c r="S304" s="36">
        <v>42965</v>
      </c>
      <c r="T304" s="36" t="s">
        <v>44</v>
      </c>
      <c r="U304" s="109" t="s">
        <v>39</v>
      </c>
      <c r="V304" s="102" t="s">
        <v>39</v>
      </c>
      <c r="W304" s="27" t="s">
        <v>39</v>
      </c>
      <c r="X304" s="37" t="s">
        <v>1008</v>
      </c>
      <c r="Y304" s="36" t="s">
        <v>39</v>
      </c>
      <c r="Z304" s="36" t="s">
        <v>39</v>
      </c>
      <c r="AA304" s="37" t="s">
        <v>39</v>
      </c>
      <c r="AB304" s="37" t="s">
        <v>39</v>
      </c>
      <c r="AC304" s="37" t="s">
        <v>39</v>
      </c>
      <c r="AD304" s="37" t="s">
        <v>39</v>
      </c>
      <c r="AE304" s="37" t="s">
        <v>39</v>
      </c>
      <c r="AF304" s="19"/>
      <c r="AG304" s="128"/>
      <c r="AH304" s="128"/>
      <c r="AI304" s="128"/>
      <c r="AJ304" s="128"/>
      <c r="AK304" s="128"/>
      <c r="AL304" s="128"/>
      <c r="AM304" s="128"/>
      <c r="AN304" s="128"/>
      <c r="AO304" s="128"/>
      <c r="AP304" s="128"/>
      <c r="AQ304" s="128"/>
      <c r="AR304" s="128"/>
      <c r="AS304" s="128"/>
      <c r="AT304" s="128"/>
      <c r="AU304" s="128"/>
      <c r="AV304" s="128"/>
      <c r="AW304" s="128"/>
      <c r="AX304" s="128"/>
      <c r="AY304" s="128"/>
      <c r="AZ304" s="128"/>
      <c r="BA304" s="128"/>
      <c r="BB304" s="128"/>
      <c r="BC304" s="128"/>
      <c r="BD304" s="128"/>
      <c r="BE304" s="128"/>
      <c r="BF304" s="128"/>
      <c r="BG304" s="128"/>
      <c r="BH304" s="128"/>
      <c r="BI304" s="128"/>
      <c r="BJ304" s="128"/>
      <c r="BK304" s="128"/>
      <c r="BL304" s="128"/>
      <c r="BM304" s="128"/>
      <c r="BN304" s="128"/>
      <c r="BO304" s="128"/>
      <c r="BP304" s="128"/>
      <c r="BQ304" s="128"/>
      <c r="BR304" s="128"/>
      <c r="BS304" s="128"/>
      <c r="BT304" s="128"/>
      <c r="BU304" s="128"/>
      <c r="BV304" s="128"/>
      <c r="BW304" s="128"/>
      <c r="BX304" s="128"/>
      <c r="BY304" s="128"/>
      <c r="BZ304" s="128"/>
      <c r="CA304" s="128"/>
      <c r="CB304" s="128"/>
      <c r="CC304" s="128"/>
      <c r="CD304" s="128"/>
      <c r="CE304" s="128"/>
      <c r="CF304" s="128"/>
      <c r="CG304" s="128"/>
      <c r="CH304" s="128"/>
      <c r="CI304" s="128"/>
      <c r="CJ304" s="128"/>
      <c r="CK304" s="128"/>
      <c r="CL304" s="128"/>
      <c r="CM304" s="128"/>
      <c r="CN304" s="128"/>
      <c r="CO304" s="128"/>
      <c r="CP304" s="128"/>
      <c r="CQ304" s="128"/>
      <c r="CR304" s="128"/>
      <c r="CS304" s="128"/>
      <c r="CT304" s="128"/>
      <c r="CU304" s="128"/>
      <c r="CV304" s="128"/>
      <c r="CW304" s="128"/>
      <c r="CX304" s="128"/>
      <c r="CY304" s="128"/>
      <c r="CZ304" s="128"/>
      <c r="DA304" s="128"/>
      <c r="DB304" s="128"/>
      <c r="DC304" s="128"/>
      <c r="DD304" s="128"/>
      <c r="DE304" s="128"/>
      <c r="DF304" s="128"/>
      <c r="DG304" s="128"/>
      <c r="DH304" s="128"/>
      <c r="DI304" s="128"/>
      <c r="DJ304" s="128"/>
      <c r="DK304" s="128"/>
      <c r="DL304" s="128"/>
      <c r="DM304" s="128"/>
      <c r="DN304" s="128"/>
      <c r="DO304" s="128"/>
      <c r="DP304" s="128"/>
      <c r="DQ304" s="128"/>
      <c r="DR304" s="128"/>
      <c r="DS304" s="128"/>
      <c r="DT304" s="128"/>
      <c r="DU304" s="128"/>
      <c r="DV304" s="128"/>
      <c r="DW304" s="128"/>
      <c r="DX304" s="128"/>
      <c r="DY304" s="128"/>
      <c r="DZ304" s="128"/>
      <c r="EA304" s="128"/>
      <c r="EB304" s="128"/>
      <c r="EC304" s="128"/>
      <c r="ED304" s="128"/>
      <c r="EE304" s="128"/>
      <c r="EF304" s="128"/>
      <c r="EG304" s="128"/>
      <c r="EH304" s="128"/>
      <c r="EI304" s="128"/>
      <c r="EJ304" s="128"/>
      <c r="EK304" s="128"/>
      <c r="EL304" s="128"/>
      <c r="EM304" s="128"/>
      <c r="EN304" s="128"/>
      <c r="EO304" s="128"/>
      <c r="EP304" s="128"/>
      <c r="EQ304" s="128"/>
      <c r="ER304" s="128"/>
      <c r="ES304" s="128"/>
      <c r="ET304" s="128"/>
      <c r="EU304" s="128"/>
      <c r="EV304" s="128"/>
      <c r="EW304" s="128"/>
      <c r="EX304" s="128"/>
      <c r="EY304" s="128"/>
      <c r="EZ304" s="128"/>
      <c r="FA304" s="128"/>
      <c r="FB304" s="128"/>
      <c r="FC304" s="128"/>
      <c r="FD304" s="128"/>
      <c r="FE304" s="128"/>
      <c r="FF304" s="128"/>
      <c r="FG304" s="128"/>
      <c r="FH304" s="128"/>
      <c r="FI304" s="128"/>
      <c r="FJ304" s="128"/>
      <c r="FK304" s="128"/>
      <c r="FL304" s="128"/>
      <c r="FM304" s="128"/>
      <c r="FN304" s="128"/>
      <c r="FO304" s="128"/>
      <c r="FP304" s="128"/>
      <c r="FQ304" s="128"/>
      <c r="FR304" s="128"/>
      <c r="FS304" s="128"/>
      <c r="FT304" s="128"/>
      <c r="FU304" s="128"/>
      <c r="FV304" s="128"/>
      <c r="FW304" s="128"/>
      <c r="FX304" s="128"/>
      <c r="FY304" s="128"/>
      <c r="FZ304" s="128"/>
      <c r="GA304" s="128"/>
      <c r="GB304" s="128"/>
      <c r="GC304" s="128"/>
      <c r="GD304" s="128"/>
      <c r="GE304" s="128"/>
      <c r="GF304" s="128"/>
      <c r="GG304" s="128"/>
      <c r="GH304" s="128"/>
      <c r="GI304" s="128"/>
      <c r="GJ304" s="128"/>
      <c r="GK304" s="128"/>
      <c r="GL304" s="128"/>
      <c r="GM304" s="128"/>
      <c r="GN304" s="128"/>
      <c r="GO304" s="128"/>
      <c r="GP304" s="128"/>
      <c r="GQ304" s="128"/>
      <c r="GR304" s="128"/>
      <c r="GS304" s="128"/>
      <c r="GT304" s="128"/>
      <c r="GU304" s="128"/>
      <c r="GV304" s="128"/>
      <c r="GW304" s="128"/>
      <c r="GX304" s="128"/>
      <c r="GY304" s="128"/>
      <c r="GZ304" s="128"/>
      <c r="HA304" s="128"/>
      <c r="HB304" s="128"/>
      <c r="HC304" s="128"/>
      <c r="HD304" s="128"/>
      <c r="HE304" s="128"/>
      <c r="HF304" s="128"/>
      <c r="HG304" s="128"/>
      <c r="HH304" s="128"/>
      <c r="HI304" s="128"/>
      <c r="HJ304" s="128"/>
      <c r="HK304" s="128"/>
      <c r="HL304" s="128"/>
      <c r="HM304" s="128"/>
      <c r="HN304" s="128"/>
      <c r="HO304" s="128"/>
      <c r="HP304" s="128"/>
      <c r="HQ304" s="128"/>
      <c r="HR304" s="128"/>
      <c r="HS304" s="128"/>
      <c r="HT304" s="128"/>
      <c r="HU304" s="128"/>
      <c r="HV304" s="128"/>
      <c r="HW304" s="128"/>
      <c r="HX304" s="128"/>
      <c r="HY304" s="128"/>
      <c r="HZ304" s="128"/>
      <c r="IA304" s="128"/>
      <c r="IB304" s="128"/>
      <c r="IC304" s="128"/>
      <c r="ID304" s="128"/>
      <c r="IE304" s="128"/>
      <c r="IF304" s="128"/>
      <c r="IG304" s="128"/>
      <c r="IH304" s="128"/>
      <c r="II304" s="128"/>
      <c r="IJ304" s="128"/>
      <c r="IK304" s="128"/>
      <c r="IL304" s="128"/>
      <c r="IM304" s="128"/>
      <c r="IN304" s="128"/>
      <c r="IO304" s="128"/>
      <c r="IP304" s="128"/>
      <c r="IQ304" s="128"/>
      <c r="IR304" s="128"/>
      <c r="IS304" s="128"/>
      <c r="IT304" s="128"/>
      <c r="IU304" s="128"/>
      <c r="IV304" s="128"/>
    </row>
    <row r="305" spans="1:256" s="129" customFormat="1" ht="45.75" customHeight="1" x14ac:dyDescent="0.25">
      <c r="A305" s="19"/>
      <c r="B305" s="19"/>
      <c r="C305" s="105">
        <v>42947</v>
      </c>
      <c r="D305" s="106">
        <v>76</v>
      </c>
      <c r="E305" s="110">
        <v>17</v>
      </c>
      <c r="F305" s="107" t="s">
        <v>274</v>
      </c>
      <c r="G305" s="107" t="s">
        <v>704</v>
      </c>
      <c r="H305" s="17" t="str">
        <f t="shared" ca="1" si="36"/>
        <v>Ativo</v>
      </c>
      <c r="I305" s="105">
        <v>42947</v>
      </c>
      <c r="J305" s="105">
        <v>44772</v>
      </c>
      <c r="K305" s="37" t="str">
        <f>IF(G305="","",IF(G305&lt;&gt;"Repasse","NA",IF(G305="Repasse","Responsabilidade Diretoria de Contabilidade")))</f>
        <v>NA</v>
      </c>
      <c r="L305" s="108" t="s">
        <v>39</v>
      </c>
      <c r="M305" s="17" t="s">
        <v>705</v>
      </c>
      <c r="N305" s="107" t="s">
        <v>928</v>
      </c>
      <c r="O305" s="107" t="s">
        <v>929</v>
      </c>
      <c r="P305" s="107" t="s">
        <v>1416</v>
      </c>
      <c r="Q305" s="111" t="s">
        <v>39</v>
      </c>
      <c r="R305" s="111" t="s">
        <v>39</v>
      </c>
      <c r="S305" s="36">
        <v>42969</v>
      </c>
      <c r="T305" s="105" t="s">
        <v>44</v>
      </c>
      <c r="U305" s="115" t="s">
        <v>39</v>
      </c>
      <c r="V305" s="112" t="s">
        <v>39</v>
      </c>
      <c r="W305" s="107" t="s">
        <v>39</v>
      </c>
      <c r="X305" s="107" t="s">
        <v>1008</v>
      </c>
      <c r="Y305" s="105" t="s">
        <v>39</v>
      </c>
      <c r="Z305" s="105" t="s">
        <v>39</v>
      </c>
      <c r="AA305" s="107" t="s">
        <v>39</v>
      </c>
      <c r="AB305" s="107" t="s">
        <v>39</v>
      </c>
      <c r="AC305" s="107" t="s">
        <v>39</v>
      </c>
      <c r="AD305" s="107" t="s">
        <v>39</v>
      </c>
      <c r="AE305" s="107" t="s">
        <v>39</v>
      </c>
      <c r="AF305" s="19"/>
      <c r="AG305" s="128"/>
      <c r="AH305" s="128"/>
      <c r="AI305" s="128"/>
      <c r="AJ305" s="128"/>
      <c r="AK305" s="128"/>
      <c r="AL305" s="128"/>
      <c r="AM305" s="128"/>
      <c r="AN305" s="128"/>
      <c r="AO305" s="128"/>
      <c r="AP305" s="128"/>
      <c r="AQ305" s="128"/>
      <c r="AR305" s="128"/>
      <c r="AS305" s="128"/>
      <c r="AT305" s="128"/>
      <c r="AU305" s="128"/>
      <c r="AV305" s="128"/>
      <c r="AW305" s="128"/>
      <c r="AX305" s="128"/>
      <c r="AY305" s="128"/>
      <c r="AZ305" s="128"/>
      <c r="BA305" s="128"/>
      <c r="BB305" s="128"/>
      <c r="BC305" s="128"/>
      <c r="BD305" s="128"/>
      <c r="BE305" s="128"/>
      <c r="BF305" s="128"/>
      <c r="BG305" s="128"/>
      <c r="BH305" s="128"/>
      <c r="BI305" s="128"/>
      <c r="BJ305" s="128"/>
      <c r="BK305" s="128"/>
      <c r="BL305" s="128"/>
      <c r="BM305" s="128"/>
      <c r="BN305" s="128"/>
      <c r="BO305" s="128"/>
      <c r="BP305" s="128"/>
      <c r="BQ305" s="128"/>
      <c r="BR305" s="128"/>
      <c r="BS305" s="128"/>
      <c r="BT305" s="128"/>
      <c r="BU305" s="128"/>
      <c r="BV305" s="128"/>
      <c r="BW305" s="128"/>
      <c r="BX305" s="128"/>
      <c r="BY305" s="128"/>
      <c r="BZ305" s="128"/>
      <c r="CA305" s="128"/>
      <c r="CB305" s="128"/>
      <c r="CC305" s="128"/>
      <c r="CD305" s="128"/>
      <c r="CE305" s="128"/>
      <c r="CF305" s="128"/>
      <c r="CG305" s="128"/>
      <c r="CH305" s="128"/>
      <c r="CI305" s="128"/>
      <c r="CJ305" s="128"/>
      <c r="CK305" s="128"/>
      <c r="CL305" s="128"/>
      <c r="CM305" s="128"/>
      <c r="CN305" s="128"/>
      <c r="CO305" s="128"/>
      <c r="CP305" s="128"/>
      <c r="CQ305" s="128"/>
      <c r="CR305" s="128"/>
      <c r="CS305" s="128"/>
      <c r="CT305" s="128"/>
      <c r="CU305" s="128"/>
      <c r="CV305" s="128"/>
      <c r="CW305" s="128"/>
      <c r="CX305" s="128"/>
      <c r="CY305" s="128"/>
      <c r="CZ305" s="128"/>
      <c r="DA305" s="128"/>
      <c r="DB305" s="128"/>
      <c r="DC305" s="128"/>
      <c r="DD305" s="128"/>
      <c r="DE305" s="128"/>
      <c r="DF305" s="128"/>
      <c r="DG305" s="128"/>
      <c r="DH305" s="128"/>
      <c r="DI305" s="128"/>
      <c r="DJ305" s="128"/>
      <c r="DK305" s="128"/>
      <c r="DL305" s="128"/>
      <c r="DM305" s="128"/>
      <c r="DN305" s="128"/>
      <c r="DO305" s="128"/>
      <c r="DP305" s="128"/>
      <c r="DQ305" s="128"/>
      <c r="DR305" s="128"/>
      <c r="DS305" s="128"/>
      <c r="DT305" s="128"/>
      <c r="DU305" s="128"/>
      <c r="DV305" s="128"/>
      <c r="DW305" s="128"/>
      <c r="DX305" s="128"/>
      <c r="DY305" s="128"/>
      <c r="DZ305" s="128"/>
      <c r="EA305" s="128"/>
      <c r="EB305" s="128"/>
      <c r="EC305" s="128"/>
      <c r="ED305" s="128"/>
      <c r="EE305" s="128"/>
      <c r="EF305" s="128"/>
      <c r="EG305" s="128"/>
      <c r="EH305" s="128"/>
      <c r="EI305" s="128"/>
      <c r="EJ305" s="128"/>
      <c r="EK305" s="128"/>
      <c r="EL305" s="128"/>
      <c r="EM305" s="128"/>
      <c r="EN305" s="128"/>
      <c r="EO305" s="128"/>
      <c r="EP305" s="128"/>
      <c r="EQ305" s="128"/>
      <c r="ER305" s="128"/>
      <c r="ES305" s="128"/>
      <c r="ET305" s="128"/>
      <c r="EU305" s="128"/>
      <c r="EV305" s="128"/>
      <c r="EW305" s="128"/>
      <c r="EX305" s="128"/>
      <c r="EY305" s="128"/>
      <c r="EZ305" s="128"/>
      <c r="FA305" s="128"/>
      <c r="FB305" s="128"/>
      <c r="FC305" s="128"/>
      <c r="FD305" s="128"/>
      <c r="FE305" s="128"/>
      <c r="FF305" s="128"/>
      <c r="FG305" s="128"/>
      <c r="FH305" s="128"/>
      <c r="FI305" s="128"/>
      <c r="FJ305" s="128"/>
      <c r="FK305" s="128"/>
      <c r="FL305" s="128"/>
      <c r="FM305" s="128"/>
      <c r="FN305" s="128"/>
      <c r="FO305" s="128"/>
      <c r="FP305" s="128"/>
      <c r="FQ305" s="128"/>
      <c r="FR305" s="128"/>
      <c r="FS305" s="128"/>
      <c r="FT305" s="128"/>
      <c r="FU305" s="128"/>
      <c r="FV305" s="128"/>
      <c r="FW305" s="128"/>
      <c r="FX305" s="128"/>
      <c r="FY305" s="128"/>
      <c r="FZ305" s="128"/>
      <c r="GA305" s="128"/>
      <c r="GB305" s="128"/>
      <c r="GC305" s="128"/>
      <c r="GD305" s="128"/>
      <c r="GE305" s="128"/>
      <c r="GF305" s="128"/>
      <c r="GG305" s="128"/>
      <c r="GH305" s="128"/>
      <c r="GI305" s="128"/>
      <c r="GJ305" s="128"/>
      <c r="GK305" s="128"/>
      <c r="GL305" s="128"/>
      <c r="GM305" s="128"/>
      <c r="GN305" s="128"/>
      <c r="GO305" s="128"/>
      <c r="GP305" s="128"/>
      <c r="GQ305" s="128"/>
      <c r="GR305" s="128"/>
      <c r="GS305" s="128"/>
      <c r="GT305" s="128"/>
      <c r="GU305" s="128"/>
      <c r="GV305" s="128"/>
      <c r="GW305" s="128"/>
      <c r="GX305" s="128"/>
      <c r="GY305" s="128"/>
      <c r="GZ305" s="128"/>
      <c r="HA305" s="128"/>
      <c r="HB305" s="128"/>
      <c r="HC305" s="128"/>
      <c r="HD305" s="128"/>
      <c r="HE305" s="128"/>
      <c r="HF305" s="128"/>
      <c r="HG305" s="128"/>
      <c r="HH305" s="128"/>
      <c r="HI305" s="128"/>
      <c r="HJ305" s="128"/>
      <c r="HK305" s="128"/>
      <c r="HL305" s="128"/>
      <c r="HM305" s="128"/>
      <c r="HN305" s="128"/>
      <c r="HO305" s="128"/>
      <c r="HP305" s="128"/>
      <c r="HQ305" s="128"/>
      <c r="HR305" s="128"/>
      <c r="HS305" s="128"/>
      <c r="HT305" s="128"/>
      <c r="HU305" s="128"/>
      <c r="HV305" s="128"/>
      <c r="HW305" s="128"/>
      <c r="HX305" s="128"/>
      <c r="HY305" s="128"/>
      <c r="HZ305" s="128"/>
      <c r="IA305" s="128"/>
      <c r="IB305" s="128"/>
      <c r="IC305" s="128"/>
      <c r="ID305" s="128"/>
      <c r="IE305" s="128"/>
      <c r="IF305" s="128"/>
      <c r="IG305" s="128"/>
      <c r="IH305" s="128"/>
      <c r="II305" s="128"/>
      <c r="IJ305" s="128"/>
      <c r="IK305" s="128"/>
      <c r="IL305" s="128"/>
      <c r="IM305" s="128"/>
      <c r="IN305" s="128"/>
      <c r="IO305" s="128"/>
      <c r="IP305" s="128"/>
      <c r="IQ305" s="128"/>
      <c r="IR305" s="128"/>
      <c r="IS305" s="128"/>
      <c r="IT305" s="128"/>
      <c r="IU305" s="128"/>
      <c r="IV305" s="128"/>
    </row>
    <row r="306" spans="1:256" ht="81.75" customHeight="1" x14ac:dyDescent="0.25">
      <c r="A306" s="19"/>
      <c r="B306" s="19"/>
      <c r="C306" s="36">
        <v>42943</v>
      </c>
      <c r="D306" s="99">
        <v>77</v>
      </c>
      <c r="E306" s="103">
        <v>17</v>
      </c>
      <c r="F306" s="37" t="s">
        <v>274</v>
      </c>
      <c r="G306" s="37" t="s">
        <v>704</v>
      </c>
      <c r="H306" s="17" t="str">
        <f t="shared" ca="1" si="36"/>
        <v>Ativo</v>
      </c>
      <c r="I306" s="36">
        <v>42943</v>
      </c>
      <c r="J306" s="36">
        <v>44768</v>
      </c>
      <c r="K306" s="37" t="str">
        <f>IF(G306="","",IF(G306&lt;&gt;"Repasse","NA",IF(G306="Repasse","Responsabilidade Diretoria de Contabilidade")))</f>
        <v>NA</v>
      </c>
      <c r="L306" s="37" t="s">
        <v>39</v>
      </c>
      <c r="M306" s="17" t="s">
        <v>705</v>
      </c>
      <c r="N306" s="37" t="s">
        <v>1431</v>
      </c>
      <c r="O306" s="27" t="s">
        <v>1432</v>
      </c>
      <c r="P306" s="37" t="s">
        <v>1433</v>
      </c>
      <c r="Q306" s="101" t="s">
        <v>39</v>
      </c>
      <c r="R306" s="101" t="s">
        <v>39</v>
      </c>
      <c r="S306" s="36">
        <v>42969</v>
      </c>
      <c r="T306" s="36" t="s">
        <v>44</v>
      </c>
      <c r="U306" s="109" t="s">
        <v>39</v>
      </c>
      <c r="V306" s="102" t="s">
        <v>39</v>
      </c>
      <c r="W306" s="27" t="s">
        <v>39</v>
      </c>
      <c r="X306" s="37" t="s">
        <v>709</v>
      </c>
      <c r="Y306" s="36" t="s">
        <v>39</v>
      </c>
      <c r="Z306" s="36" t="s">
        <v>39</v>
      </c>
      <c r="AA306" s="37" t="s">
        <v>39</v>
      </c>
      <c r="AB306" s="37" t="s">
        <v>39</v>
      </c>
      <c r="AC306" s="37" t="s">
        <v>39</v>
      </c>
      <c r="AD306" s="37" t="s">
        <v>39</v>
      </c>
      <c r="AE306" s="37" t="s">
        <v>39</v>
      </c>
      <c r="AF306" s="19"/>
    </row>
    <row r="307" spans="1:256" ht="303" customHeight="1" x14ac:dyDescent="0.25">
      <c r="A307" s="19"/>
      <c r="B307" s="19"/>
      <c r="C307" s="36">
        <v>42968</v>
      </c>
      <c r="D307" s="99">
        <v>78</v>
      </c>
      <c r="E307" s="103">
        <v>17</v>
      </c>
      <c r="F307" s="37" t="s">
        <v>36</v>
      </c>
      <c r="G307" s="37" t="s">
        <v>37</v>
      </c>
      <c r="H307" s="17" t="str">
        <f t="shared" ca="1" si="36"/>
        <v>Ativo</v>
      </c>
      <c r="I307" s="36">
        <v>42968</v>
      </c>
      <c r="J307" s="36">
        <v>44793</v>
      </c>
      <c r="K307" s="37" t="str">
        <f>IF(G307="","",IF(G307&lt;&gt;"Repasse","NA",IF(G307="Repasse","Resp. DCON")))</f>
        <v>NA</v>
      </c>
      <c r="L307" s="37" t="s">
        <v>39</v>
      </c>
      <c r="M307" s="27" t="s">
        <v>1434</v>
      </c>
      <c r="N307" s="37" t="s">
        <v>1435</v>
      </c>
      <c r="O307" s="27" t="s">
        <v>1436</v>
      </c>
      <c r="P307" s="37" t="s">
        <v>1437</v>
      </c>
      <c r="Q307" s="101" t="s">
        <v>39</v>
      </c>
      <c r="R307" s="101" t="s">
        <v>39</v>
      </c>
      <c r="S307" s="36">
        <v>42970</v>
      </c>
      <c r="T307" s="36" t="s">
        <v>44</v>
      </c>
      <c r="U307" s="109" t="s">
        <v>39</v>
      </c>
      <c r="V307" s="102" t="s">
        <v>39</v>
      </c>
      <c r="W307" s="27" t="s">
        <v>39</v>
      </c>
      <c r="X307" s="37" t="s">
        <v>279</v>
      </c>
      <c r="Y307" s="36">
        <v>42775</v>
      </c>
      <c r="Z307" s="36">
        <v>42968</v>
      </c>
      <c r="AA307" s="37" t="s">
        <v>1438</v>
      </c>
      <c r="AB307" s="37" t="s">
        <v>39</v>
      </c>
      <c r="AC307" s="37" t="s">
        <v>39</v>
      </c>
      <c r="AD307" s="37" t="s">
        <v>39</v>
      </c>
      <c r="AE307" s="37" t="s">
        <v>39</v>
      </c>
      <c r="AF307" s="19"/>
    </row>
    <row r="308" spans="1:256" ht="76.5" customHeight="1" x14ac:dyDescent="0.25">
      <c r="A308" s="19"/>
      <c r="B308" s="19"/>
      <c r="C308" s="36">
        <v>42948</v>
      </c>
      <c r="D308" s="99">
        <v>79</v>
      </c>
      <c r="E308" s="103">
        <v>17</v>
      </c>
      <c r="F308" s="37" t="s">
        <v>274</v>
      </c>
      <c r="G308" s="37" t="s">
        <v>704</v>
      </c>
      <c r="H308" s="17" t="str">
        <f t="shared" ca="1" si="36"/>
        <v>Ativo</v>
      </c>
      <c r="I308" s="36">
        <v>42948</v>
      </c>
      <c r="J308" s="36">
        <v>44773</v>
      </c>
      <c r="K308" s="37" t="str">
        <f>IF(G308="","",IF(G308&lt;&gt;"Repasse","NA",IF(G308="Repasse","Responsabilidade Diretoria de Contabilidade")))</f>
        <v>NA</v>
      </c>
      <c r="L308" s="37" t="s">
        <v>39</v>
      </c>
      <c r="M308" s="17" t="s">
        <v>705</v>
      </c>
      <c r="N308" s="37" t="s">
        <v>1439</v>
      </c>
      <c r="O308" s="127" t="s">
        <v>1440</v>
      </c>
      <c r="P308" s="37" t="s">
        <v>1441</v>
      </c>
      <c r="Q308" s="101" t="s">
        <v>39</v>
      </c>
      <c r="R308" s="101" t="s">
        <v>39</v>
      </c>
      <c r="S308" s="36">
        <v>42979</v>
      </c>
      <c r="T308" s="36" t="s">
        <v>44</v>
      </c>
      <c r="U308" s="109" t="s">
        <v>39</v>
      </c>
      <c r="V308" s="102" t="s">
        <v>39</v>
      </c>
      <c r="W308" s="27" t="s">
        <v>39</v>
      </c>
      <c r="X308" s="37" t="s">
        <v>801</v>
      </c>
      <c r="Y308" s="36" t="s">
        <v>39</v>
      </c>
      <c r="Z308" s="36" t="s">
        <v>39</v>
      </c>
      <c r="AA308" s="37" t="s">
        <v>39</v>
      </c>
      <c r="AB308" s="37" t="s">
        <v>39</v>
      </c>
      <c r="AC308" s="37" t="s">
        <v>39</v>
      </c>
      <c r="AD308" s="37" t="s">
        <v>39</v>
      </c>
      <c r="AE308" s="37" t="s">
        <v>39</v>
      </c>
      <c r="AF308" s="19"/>
    </row>
    <row r="309" spans="1:256" ht="73.5" customHeight="1" x14ac:dyDescent="0.25">
      <c r="A309" s="19"/>
      <c r="B309" s="19"/>
      <c r="C309" s="36">
        <v>42955</v>
      </c>
      <c r="D309" s="99">
        <v>80</v>
      </c>
      <c r="E309" s="103">
        <v>17</v>
      </c>
      <c r="F309" s="37" t="s">
        <v>274</v>
      </c>
      <c r="G309" s="37" t="s">
        <v>704</v>
      </c>
      <c r="H309" s="17" t="str">
        <f t="shared" ca="1" si="36"/>
        <v>Ativo</v>
      </c>
      <c r="I309" s="36">
        <v>42955</v>
      </c>
      <c r="J309" s="36">
        <v>44780</v>
      </c>
      <c r="K309" s="37" t="str">
        <f>IF(G309="","",IF(G309&lt;&gt;"Repasse","NA",IF(G309="Repasse","Responsabilidade Diretoria de Contabilidade")))</f>
        <v>NA</v>
      </c>
      <c r="L309" s="37" t="s">
        <v>39</v>
      </c>
      <c r="M309" s="17" t="s">
        <v>705</v>
      </c>
      <c r="N309" s="37" t="s">
        <v>1442</v>
      </c>
      <c r="O309" s="27" t="s">
        <v>1443</v>
      </c>
      <c r="P309" s="37" t="s">
        <v>1444</v>
      </c>
      <c r="Q309" s="101" t="s">
        <v>39</v>
      </c>
      <c r="R309" s="101" t="s">
        <v>39</v>
      </c>
      <c r="S309" s="36">
        <v>42979</v>
      </c>
      <c r="T309" s="36" t="s">
        <v>44</v>
      </c>
      <c r="U309" s="109" t="s">
        <v>39</v>
      </c>
      <c r="V309" s="102" t="s">
        <v>39</v>
      </c>
      <c r="W309" s="27" t="s">
        <v>39</v>
      </c>
      <c r="X309" s="37" t="s">
        <v>801</v>
      </c>
      <c r="Y309" s="36" t="s">
        <v>39</v>
      </c>
      <c r="Z309" s="36" t="s">
        <v>39</v>
      </c>
      <c r="AA309" s="37" t="s">
        <v>39</v>
      </c>
      <c r="AB309" s="37" t="s">
        <v>39</v>
      </c>
      <c r="AC309" s="37" t="s">
        <v>39</v>
      </c>
      <c r="AD309" s="37" t="s">
        <v>39</v>
      </c>
      <c r="AE309" s="37" t="s">
        <v>39</v>
      </c>
      <c r="AF309" s="19"/>
    </row>
    <row r="310" spans="1:256" ht="144" customHeight="1" x14ac:dyDescent="0.25">
      <c r="A310" s="19" t="s">
        <v>1445</v>
      </c>
      <c r="B310" s="19"/>
      <c r="C310" s="36">
        <v>42958</v>
      </c>
      <c r="D310" s="99">
        <v>82</v>
      </c>
      <c r="E310" s="103">
        <v>17</v>
      </c>
      <c r="F310" s="37" t="s">
        <v>36</v>
      </c>
      <c r="G310" s="37" t="s">
        <v>37</v>
      </c>
      <c r="H310" s="17" t="str">
        <f ca="1">IF(J310="","",IF(J310="cancelado","Cancelado",IF(J310="prazo indeterminado","Ativo",IF(TODAY()-J310&gt;0,"Concluído","Ativo"))))</f>
        <v>Ativo</v>
      </c>
      <c r="I310" s="36">
        <v>42979</v>
      </c>
      <c r="J310" s="36">
        <v>44804</v>
      </c>
      <c r="K310" s="37" t="str">
        <f>IF(G310="","",IF(G310&lt;&gt;"Repasse","NA",IF(G310="Repasse","Responsabilidade Diretoria de Contabilidade")))</f>
        <v>NA</v>
      </c>
      <c r="L310" s="37" t="s">
        <v>39</v>
      </c>
      <c r="M310" s="27" t="s">
        <v>1446</v>
      </c>
      <c r="N310" s="37" t="s">
        <v>1447</v>
      </c>
      <c r="O310" s="27" t="s">
        <v>1448</v>
      </c>
      <c r="P310" s="37" t="s">
        <v>1449</v>
      </c>
      <c r="Q310" s="101" t="s">
        <v>39</v>
      </c>
      <c r="R310" s="101" t="s">
        <v>39</v>
      </c>
      <c r="S310" s="36">
        <v>42980</v>
      </c>
      <c r="T310" s="36" t="s">
        <v>65</v>
      </c>
      <c r="U310" s="109" t="s">
        <v>39</v>
      </c>
      <c r="V310" s="102" t="s">
        <v>39</v>
      </c>
      <c r="W310" s="27" t="s">
        <v>39</v>
      </c>
      <c r="X310" s="37" t="s">
        <v>1030</v>
      </c>
      <c r="Y310" s="36">
        <v>42956</v>
      </c>
      <c r="Z310" s="36">
        <v>42978</v>
      </c>
      <c r="AA310" s="37" t="s">
        <v>1450</v>
      </c>
      <c r="AB310" s="37" t="s">
        <v>39</v>
      </c>
      <c r="AC310" s="37" t="s">
        <v>39</v>
      </c>
      <c r="AD310" s="37" t="s">
        <v>39</v>
      </c>
      <c r="AE310" s="37" t="s">
        <v>39</v>
      </c>
      <c r="AF310" s="19"/>
    </row>
    <row r="311" spans="1:256" s="118" customFormat="1" ht="172.5" customHeight="1" x14ac:dyDescent="0.25">
      <c r="A311" s="121" t="s">
        <v>1451</v>
      </c>
      <c r="B311" s="121"/>
      <c r="C311" s="36">
        <v>42964</v>
      </c>
      <c r="D311" s="99">
        <v>83</v>
      </c>
      <c r="E311" s="100">
        <v>2017</v>
      </c>
      <c r="F311" s="37" t="s">
        <v>274</v>
      </c>
      <c r="G311" s="37" t="s">
        <v>37</v>
      </c>
      <c r="H311" s="17" t="str">
        <f ca="1">IF(J311="","",IF(J311="cancelado","Cancelado",IF(J311="prazo indeterminado","Ativo",IF(TODAY()-J311&gt;0,"Concluído","Ativo"))))</f>
        <v>Concluído</v>
      </c>
      <c r="I311" s="36">
        <v>42964</v>
      </c>
      <c r="J311" s="36">
        <v>44196</v>
      </c>
      <c r="K311" s="37" t="str">
        <f>IF(G311="","",IF(G311&lt;&gt;"Repasse","NA",IF(G311="Repasse","Resp. DCON")))</f>
        <v>NA</v>
      </c>
      <c r="L311" s="37" t="s">
        <v>39</v>
      </c>
      <c r="M311" s="27" t="s">
        <v>1452</v>
      </c>
      <c r="N311" s="37" t="s">
        <v>1453</v>
      </c>
      <c r="O311" s="27" t="s">
        <v>1454</v>
      </c>
      <c r="P311" s="37" t="s">
        <v>1455</v>
      </c>
      <c r="Q311" s="101" t="s">
        <v>39</v>
      </c>
      <c r="R311" s="101" t="s">
        <v>39</v>
      </c>
      <c r="S311" s="36">
        <v>42984</v>
      </c>
      <c r="T311" s="36" t="s">
        <v>44</v>
      </c>
      <c r="U311" s="109" t="s">
        <v>39</v>
      </c>
      <c r="V311" s="102" t="s">
        <v>39</v>
      </c>
      <c r="W311" s="27" t="s">
        <v>39</v>
      </c>
      <c r="X311" s="37" t="s">
        <v>187</v>
      </c>
      <c r="Y311" s="36">
        <v>42892</v>
      </c>
      <c r="Z311" s="36">
        <v>42983</v>
      </c>
      <c r="AA311" s="37" t="s">
        <v>1456</v>
      </c>
      <c r="AB311" s="37" t="s">
        <v>39</v>
      </c>
      <c r="AC311" s="37" t="s">
        <v>39</v>
      </c>
      <c r="AD311" s="37" t="s">
        <v>39</v>
      </c>
      <c r="AE311" s="37" t="s">
        <v>39</v>
      </c>
      <c r="AF311" s="121"/>
      <c r="AG311" s="119"/>
    </row>
    <row r="312" spans="1:256" ht="163.5" customHeight="1" x14ac:dyDescent="0.25">
      <c r="A312" s="19"/>
      <c r="B312" s="19"/>
      <c r="C312" s="23">
        <v>42989</v>
      </c>
      <c r="D312" s="24">
        <v>84</v>
      </c>
      <c r="E312" s="104">
        <v>17</v>
      </c>
      <c r="F312" s="27" t="s">
        <v>36</v>
      </c>
      <c r="G312" s="113" t="s">
        <v>37</v>
      </c>
      <c r="H312" s="17" t="str">
        <f ca="1">IF(J312="","",IF(J312="cancelado","Cancelado",IF(J312="prazo indeterminado","Ativo",IF(TODAY()-J312&gt;0,"Concluído","Ativo"))))</f>
        <v>Ativo</v>
      </c>
      <c r="I312" s="23">
        <v>42989</v>
      </c>
      <c r="J312" s="23">
        <v>44814</v>
      </c>
      <c r="K312" s="113" t="str">
        <f>IF(G312="","",IF(G312&lt;&gt;"Repasse","NA",IF(G312="Repasse","Resp. DCON")))</f>
        <v>NA</v>
      </c>
      <c r="L312" s="113" t="s">
        <v>39</v>
      </c>
      <c r="M312" s="27" t="s">
        <v>1457</v>
      </c>
      <c r="N312" s="27" t="s">
        <v>1458</v>
      </c>
      <c r="O312" s="27" t="s">
        <v>1459</v>
      </c>
      <c r="P312" s="113" t="s">
        <v>1460</v>
      </c>
      <c r="Q312" s="114" t="s">
        <v>39</v>
      </c>
      <c r="R312" s="114" t="s">
        <v>39</v>
      </c>
      <c r="S312" s="23">
        <v>42990</v>
      </c>
      <c r="T312" s="23" t="s">
        <v>44</v>
      </c>
      <c r="U312" s="29" t="s">
        <v>39</v>
      </c>
      <c r="V312" s="30" t="s">
        <v>39</v>
      </c>
      <c r="W312" s="27" t="s">
        <v>39</v>
      </c>
      <c r="X312" s="27" t="s">
        <v>279</v>
      </c>
      <c r="Y312" s="23">
        <v>42910</v>
      </c>
      <c r="Z312" s="23">
        <v>42986</v>
      </c>
      <c r="AA312" s="27" t="s">
        <v>1461</v>
      </c>
      <c r="AB312" s="27" t="s">
        <v>39</v>
      </c>
      <c r="AC312" s="27" t="s">
        <v>39</v>
      </c>
      <c r="AD312" s="113" t="s">
        <v>39</v>
      </c>
      <c r="AE312" s="113" t="s">
        <v>39</v>
      </c>
      <c r="AF312" s="19"/>
    </row>
    <row r="313" spans="1:256" ht="127.5" customHeight="1" x14ac:dyDescent="0.25">
      <c r="A313" s="19" t="s">
        <v>1462</v>
      </c>
      <c r="B313" s="19"/>
      <c r="C313" s="36">
        <v>42990</v>
      </c>
      <c r="D313" s="99">
        <v>87</v>
      </c>
      <c r="E313" s="103">
        <v>17</v>
      </c>
      <c r="F313" s="37" t="s">
        <v>36</v>
      </c>
      <c r="G313" s="37" t="s">
        <v>37</v>
      </c>
      <c r="H313" s="17" t="str">
        <f t="shared" ref="H313:H322" ca="1" si="37">IF(J313="","",IF(J313="cancelado","Cancelado",IF(J313="prazo indeterminado","Ativo",IF(TODAY()-J313&gt;0,"Concluído","Ativo"))))</f>
        <v>Ativo</v>
      </c>
      <c r="I313" s="36">
        <v>42993</v>
      </c>
      <c r="J313" s="36" t="s">
        <v>108</v>
      </c>
      <c r="K313" s="37" t="str">
        <f>IF(G313="","",IF(G313&lt;&gt;"Repasse","NA",IF(G313="Repasse","Responsabilidade Diretoria de Contabilidade")))</f>
        <v>NA</v>
      </c>
      <c r="L313" s="37" t="s">
        <v>39</v>
      </c>
      <c r="M313" s="27" t="s">
        <v>1463</v>
      </c>
      <c r="N313" s="37" t="s">
        <v>1464</v>
      </c>
      <c r="O313" s="27" t="s">
        <v>1465</v>
      </c>
      <c r="P313" s="37" t="s">
        <v>1466</v>
      </c>
      <c r="Q313" s="101" t="s">
        <v>39</v>
      </c>
      <c r="R313" s="101" t="s">
        <v>39</v>
      </c>
      <c r="S313" s="36">
        <v>42993</v>
      </c>
      <c r="T313" s="36" t="s">
        <v>44</v>
      </c>
      <c r="U313" s="109" t="s">
        <v>39</v>
      </c>
      <c r="V313" s="102" t="s">
        <v>39</v>
      </c>
      <c r="W313" s="27" t="s">
        <v>39</v>
      </c>
      <c r="X313" s="37" t="s">
        <v>187</v>
      </c>
      <c r="Y313" s="36">
        <v>42977</v>
      </c>
      <c r="Z313" s="36">
        <v>42990</v>
      </c>
      <c r="AA313" s="37" t="s">
        <v>1467</v>
      </c>
      <c r="AB313" s="37" t="s">
        <v>39</v>
      </c>
      <c r="AC313" s="37" t="s">
        <v>39</v>
      </c>
      <c r="AD313" s="37" t="s">
        <v>39</v>
      </c>
      <c r="AE313" s="37" t="s">
        <v>39</v>
      </c>
      <c r="AF313" s="19"/>
    </row>
    <row r="314" spans="1:256" ht="132.75" customHeight="1" x14ac:dyDescent="0.25">
      <c r="A314" s="19"/>
      <c r="B314" s="19"/>
      <c r="C314" s="36">
        <v>42993</v>
      </c>
      <c r="D314" s="99">
        <v>88</v>
      </c>
      <c r="E314" s="103">
        <v>17</v>
      </c>
      <c r="F314" s="37" t="s">
        <v>36</v>
      </c>
      <c r="G314" s="37" t="s">
        <v>37</v>
      </c>
      <c r="H314" s="17" t="str">
        <f t="shared" ca="1" si="37"/>
        <v>Ativo</v>
      </c>
      <c r="I314" s="36">
        <v>42993</v>
      </c>
      <c r="J314" s="36">
        <v>44818</v>
      </c>
      <c r="K314" s="37" t="str">
        <f>IF(G314="","",IF(G314&lt;&gt;"Repasse","NA",IF(G314="Repasse","Resp. DCON")))</f>
        <v>NA</v>
      </c>
      <c r="L314" s="37" t="s">
        <v>39</v>
      </c>
      <c r="M314" s="27" t="s">
        <v>1468</v>
      </c>
      <c r="N314" s="37" t="s">
        <v>1469</v>
      </c>
      <c r="O314" s="27" t="s">
        <v>1470</v>
      </c>
      <c r="P314" s="37" t="s">
        <v>1471</v>
      </c>
      <c r="Q314" s="101" t="s">
        <v>39</v>
      </c>
      <c r="R314" s="101" t="s">
        <v>39</v>
      </c>
      <c r="S314" s="36">
        <v>42994</v>
      </c>
      <c r="T314" s="36" t="s">
        <v>44</v>
      </c>
      <c r="U314" s="109" t="s">
        <v>39</v>
      </c>
      <c r="V314" s="102" t="s">
        <v>39</v>
      </c>
      <c r="W314" s="27" t="s">
        <v>39</v>
      </c>
      <c r="X314" s="37" t="s">
        <v>187</v>
      </c>
      <c r="Y314" s="36">
        <v>42950</v>
      </c>
      <c r="Z314" s="36">
        <v>42992</v>
      </c>
      <c r="AA314" s="37" t="s">
        <v>39</v>
      </c>
      <c r="AB314" s="37" t="s">
        <v>39</v>
      </c>
      <c r="AC314" s="37" t="s">
        <v>39</v>
      </c>
      <c r="AD314" s="37" t="s">
        <v>39</v>
      </c>
      <c r="AE314" s="37" t="s">
        <v>39</v>
      </c>
      <c r="AF314" s="19"/>
    </row>
    <row r="315" spans="1:256" s="118" customFormat="1" ht="71.25" customHeight="1" x14ac:dyDescent="0.25">
      <c r="A315" s="121"/>
      <c r="B315" s="121"/>
      <c r="C315" s="36">
        <v>42976</v>
      </c>
      <c r="D315" s="99">
        <v>89</v>
      </c>
      <c r="E315" s="103">
        <v>17</v>
      </c>
      <c r="F315" s="37" t="s">
        <v>274</v>
      </c>
      <c r="G315" s="37" t="s">
        <v>704</v>
      </c>
      <c r="H315" s="17" t="str">
        <f t="shared" ca="1" si="37"/>
        <v>Ativo</v>
      </c>
      <c r="I315" s="36">
        <v>42976</v>
      </c>
      <c r="J315" s="36">
        <v>44801</v>
      </c>
      <c r="K315" s="37" t="str">
        <f>IF(G315="","",IF(G315&lt;&gt;"Repasse","NA",IF(G315="Repasse","Responsabilidade Diretoria de Contabilidade")))</f>
        <v>NA</v>
      </c>
      <c r="L315" s="37" t="s">
        <v>39</v>
      </c>
      <c r="M315" s="17" t="s">
        <v>705</v>
      </c>
      <c r="N315" s="37" t="s">
        <v>1472</v>
      </c>
      <c r="O315" s="27" t="s">
        <v>1473</v>
      </c>
      <c r="P315" s="37" t="s">
        <v>1474</v>
      </c>
      <c r="Q315" s="101" t="s">
        <v>39</v>
      </c>
      <c r="R315" s="101" t="s">
        <v>39</v>
      </c>
      <c r="S315" s="36">
        <v>42997</v>
      </c>
      <c r="T315" s="36" t="s">
        <v>44</v>
      </c>
      <c r="U315" s="109" t="s">
        <v>39</v>
      </c>
      <c r="V315" s="102" t="s">
        <v>39</v>
      </c>
      <c r="W315" s="27" t="s">
        <v>39</v>
      </c>
      <c r="X315" s="37" t="s">
        <v>1204</v>
      </c>
      <c r="Y315" s="36" t="s">
        <v>39</v>
      </c>
      <c r="Z315" s="36" t="s">
        <v>39</v>
      </c>
      <c r="AA315" s="37" t="s">
        <v>39</v>
      </c>
      <c r="AB315" s="37" t="s">
        <v>39</v>
      </c>
      <c r="AC315" s="37" t="s">
        <v>39</v>
      </c>
      <c r="AD315" s="37" t="s">
        <v>39</v>
      </c>
      <c r="AE315" s="37" t="s">
        <v>39</v>
      </c>
      <c r="AF315" s="121"/>
      <c r="AG315" s="119"/>
    </row>
    <row r="316" spans="1:256" s="118" customFormat="1" ht="67.5" customHeight="1" x14ac:dyDescent="0.25">
      <c r="A316" s="121"/>
      <c r="B316" s="121"/>
      <c r="C316" s="36">
        <v>42976</v>
      </c>
      <c r="D316" s="99">
        <v>90</v>
      </c>
      <c r="E316" s="103">
        <v>17</v>
      </c>
      <c r="F316" s="37" t="s">
        <v>274</v>
      </c>
      <c r="G316" s="37" t="s">
        <v>704</v>
      </c>
      <c r="H316" s="17" t="str">
        <f t="shared" ca="1" si="37"/>
        <v>Ativo</v>
      </c>
      <c r="I316" s="36">
        <v>42976</v>
      </c>
      <c r="J316" s="36">
        <v>44801</v>
      </c>
      <c r="K316" s="37" t="str">
        <f>IF(G316="","",IF(G316&lt;&gt;"Repasse","NA",IF(G316="Repasse","Responsabilidade Diretoria de Contabilidade")))</f>
        <v>NA</v>
      </c>
      <c r="L316" s="37" t="s">
        <v>39</v>
      </c>
      <c r="M316" s="17" t="s">
        <v>705</v>
      </c>
      <c r="N316" s="37" t="s">
        <v>1475</v>
      </c>
      <c r="O316" s="27" t="s">
        <v>1476</v>
      </c>
      <c r="P316" s="37" t="s">
        <v>1477</v>
      </c>
      <c r="Q316" s="101" t="s">
        <v>39</v>
      </c>
      <c r="R316" s="101" t="s">
        <v>39</v>
      </c>
      <c r="S316" s="36">
        <v>42997</v>
      </c>
      <c r="T316" s="36" t="s">
        <v>44</v>
      </c>
      <c r="U316" s="109" t="s">
        <v>39</v>
      </c>
      <c r="V316" s="102" t="s">
        <v>39</v>
      </c>
      <c r="W316" s="27" t="s">
        <v>39</v>
      </c>
      <c r="X316" s="37" t="s">
        <v>1104</v>
      </c>
      <c r="Y316" s="36" t="s">
        <v>39</v>
      </c>
      <c r="Z316" s="36" t="s">
        <v>39</v>
      </c>
      <c r="AA316" s="37" t="s">
        <v>39</v>
      </c>
      <c r="AB316" s="37" t="s">
        <v>39</v>
      </c>
      <c r="AC316" s="37" t="s">
        <v>39</v>
      </c>
      <c r="AD316" s="37" t="s">
        <v>39</v>
      </c>
      <c r="AE316" s="37" t="s">
        <v>39</v>
      </c>
      <c r="AF316" s="121"/>
      <c r="AG316" s="119"/>
    </row>
    <row r="317" spans="1:256" ht="145.5" customHeight="1" x14ac:dyDescent="0.25">
      <c r="A317" s="19" t="s">
        <v>1478</v>
      </c>
      <c r="B317" s="19"/>
      <c r="C317" s="36">
        <v>42999</v>
      </c>
      <c r="D317" s="99">
        <v>91</v>
      </c>
      <c r="E317" s="103">
        <v>17</v>
      </c>
      <c r="F317" s="37" t="s">
        <v>274</v>
      </c>
      <c r="G317" s="37" t="s">
        <v>724</v>
      </c>
      <c r="H317" s="17" t="str">
        <f t="shared" ca="1" si="37"/>
        <v>Concluído</v>
      </c>
      <c r="I317" s="36">
        <v>42999</v>
      </c>
      <c r="J317" s="36">
        <v>44196</v>
      </c>
      <c r="K317" s="37" t="str">
        <f t="shared" ref="K317:K322" si="38">IF(G317="","",IF(G317&lt;&gt;"Repasse","NA",IF(G317="Repasse","Resp. DCON")))</f>
        <v>NA</v>
      </c>
      <c r="L317" s="37" t="s">
        <v>39</v>
      </c>
      <c r="M317" s="27" t="s">
        <v>1479</v>
      </c>
      <c r="N317" s="37" t="s">
        <v>1480</v>
      </c>
      <c r="O317" s="27" t="s">
        <v>1481</v>
      </c>
      <c r="P317" s="37" t="s">
        <v>1482</v>
      </c>
      <c r="Q317" s="101" t="s">
        <v>39</v>
      </c>
      <c r="R317" s="101" t="s">
        <v>39</v>
      </c>
      <c r="S317" s="36">
        <v>43000</v>
      </c>
      <c r="T317" s="36" t="s">
        <v>44</v>
      </c>
      <c r="U317" s="109" t="s">
        <v>39</v>
      </c>
      <c r="V317" s="102" t="s">
        <v>39</v>
      </c>
      <c r="W317" s="27" t="s">
        <v>39</v>
      </c>
      <c r="X317" s="37" t="s">
        <v>1483</v>
      </c>
      <c r="Y317" s="36">
        <v>42913</v>
      </c>
      <c r="Z317" s="36">
        <v>42998</v>
      </c>
      <c r="AA317" s="37" t="s">
        <v>1484</v>
      </c>
      <c r="AB317" s="37" t="s">
        <v>1485</v>
      </c>
      <c r="AC317" s="37" t="s">
        <v>1486</v>
      </c>
      <c r="AD317" s="37" t="s">
        <v>1487</v>
      </c>
      <c r="AE317" s="37" t="s">
        <v>39</v>
      </c>
      <c r="AF317" s="19"/>
    </row>
    <row r="318" spans="1:256" ht="57" customHeight="1" x14ac:dyDescent="0.25">
      <c r="A318" s="19"/>
      <c r="B318" s="19"/>
      <c r="C318" s="105">
        <v>42991</v>
      </c>
      <c r="D318" s="106">
        <v>93</v>
      </c>
      <c r="E318" s="110">
        <v>17</v>
      </c>
      <c r="F318" s="107" t="s">
        <v>274</v>
      </c>
      <c r="G318" s="107" t="s">
        <v>704</v>
      </c>
      <c r="H318" s="17" t="str">
        <f t="shared" ca="1" si="37"/>
        <v>Ativo</v>
      </c>
      <c r="I318" s="105">
        <v>42991</v>
      </c>
      <c r="J318" s="105">
        <v>44816</v>
      </c>
      <c r="K318" s="108" t="str">
        <f t="shared" si="38"/>
        <v>NA</v>
      </c>
      <c r="L318" s="108" t="s">
        <v>39</v>
      </c>
      <c r="M318" s="17" t="s">
        <v>705</v>
      </c>
      <c r="N318" s="107" t="s">
        <v>1488</v>
      </c>
      <c r="O318" s="107" t="s">
        <v>1489</v>
      </c>
      <c r="P318" s="107" t="s">
        <v>1490</v>
      </c>
      <c r="Q318" s="111" t="s">
        <v>39</v>
      </c>
      <c r="R318" s="111" t="s">
        <v>39</v>
      </c>
      <c r="S318" s="56">
        <v>43011</v>
      </c>
      <c r="T318" s="105" t="s">
        <v>44</v>
      </c>
      <c r="U318" s="115" t="s">
        <v>39</v>
      </c>
      <c r="V318" s="112" t="s">
        <v>39</v>
      </c>
      <c r="W318" s="107" t="s">
        <v>39</v>
      </c>
      <c r="X318" s="107" t="s">
        <v>1008</v>
      </c>
      <c r="Y318" s="105" t="s">
        <v>39</v>
      </c>
      <c r="Z318" s="105" t="s">
        <v>39</v>
      </c>
      <c r="AA318" s="107" t="s">
        <v>39</v>
      </c>
      <c r="AB318" s="107" t="s">
        <v>39</v>
      </c>
      <c r="AC318" s="107" t="s">
        <v>39</v>
      </c>
      <c r="AD318" s="107" t="s">
        <v>39</v>
      </c>
      <c r="AE318" s="107" t="s">
        <v>39</v>
      </c>
      <c r="AF318" s="19"/>
    </row>
    <row r="319" spans="1:256" ht="52.5" customHeight="1" x14ac:dyDescent="0.25">
      <c r="A319" s="19"/>
      <c r="B319" s="19"/>
      <c r="C319" s="105">
        <v>42993</v>
      </c>
      <c r="D319" s="106">
        <v>94</v>
      </c>
      <c r="E319" s="110">
        <v>17</v>
      </c>
      <c r="F319" s="107" t="s">
        <v>274</v>
      </c>
      <c r="G319" s="107" t="s">
        <v>704</v>
      </c>
      <c r="H319" s="17" t="str">
        <f t="shared" ca="1" si="37"/>
        <v>Ativo</v>
      </c>
      <c r="I319" s="105">
        <v>42993</v>
      </c>
      <c r="J319" s="105">
        <v>44818</v>
      </c>
      <c r="K319" s="108" t="str">
        <f t="shared" si="38"/>
        <v>NA</v>
      </c>
      <c r="L319" s="108" t="s">
        <v>39</v>
      </c>
      <c r="M319" s="17" t="s">
        <v>705</v>
      </c>
      <c r="N319" s="107" t="s">
        <v>1491</v>
      </c>
      <c r="O319" s="107" t="s">
        <v>1492</v>
      </c>
      <c r="P319" s="107" t="s">
        <v>1493</v>
      </c>
      <c r="Q319" s="111" t="s">
        <v>39</v>
      </c>
      <c r="R319" s="111" t="s">
        <v>39</v>
      </c>
      <c r="S319" s="56">
        <v>43011</v>
      </c>
      <c r="T319" s="105" t="s">
        <v>44</v>
      </c>
      <c r="U319" s="115" t="s">
        <v>39</v>
      </c>
      <c r="V319" s="112" t="s">
        <v>39</v>
      </c>
      <c r="W319" s="107" t="s">
        <v>39</v>
      </c>
      <c r="X319" s="107" t="s">
        <v>1008</v>
      </c>
      <c r="Y319" s="105" t="s">
        <v>39</v>
      </c>
      <c r="Z319" s="105" t="s">
        <v>39</v>
      </c>
      <c r="AA319" s="107" t="s">
        <v>39</v>
      </c>
      <c r="AB319" s="107" t="s">
        <v>39</v>
      </c>
      <c r="AC319" s="107" t="s">
        <v>39</v>
      </c>
      <c r="AD319" s="107" t="s">
        <v>39</v>
      </c>
      <c r="AE319" s="107" t="s">
        <v>39</v>
      </c>
      <c r="AF319" s="19"/>
    </row>
    <row r="320" spans="1:256" s="118" customFormat="1" ht="102" customHeight="1" x14ac:dyDescent="0.25">
      <c r="A320" s="121"/>
      <c r="B320" s="121"/>
      <c r="C320" s="36">
        <v>43012</v>
      </c>
      <c r="D320" s="99">
        <v>95</v>
      </c>
      <c r="E320" s="103">
        <v>17</v>
      </c>
      <c r="F320" s="37" t="s">
        <v>36</v>
      </c>
      <c r="G320" s="37" t="s">
        <v>37</v>
      </c>
      <c r="H320" s="17" t="str">
        <f t="shared" ca="1" si="37"/>
        <v>Ativo</v>
      </c>
      <c r="I320" s="36">
        <v>43012</v>
      </c>
      <c r="J320" s="36">
        <v>44837</v>
      </c>
      <c r="K320" s="37" t="str">
        <f t="shared" si="38"/>
        <v>NA</v>
      </c>
      <c r="L320" s="37" t="s">
        <v>39</v>
      </c>
      <c r="M320" s="27" t="s">
        <v>134</v>
      </c>
      <c r="N320" s="37" t="s">
        <v>1494</v>
      </c>
      <c r="O320" s="27" t="s">
        <v>1495</v>
      </c>
      <c r="P320" s="37" t="s">
        <v>1496</v>
      </c>
      <c r="Q320" s="101" t="s">
        <v>39</v>
      </c>
      <c r="R320" s="101" t="s">
        <v>39</v>
      </c>
      <c r="S320" s="36">
        <v>43013</v>
      </c>
      <c r="T320" s="36" t="s">
        <v>44</v>
      </c>
      <c r="U320" s="109" t="s">
        <v>39</v>
      </c>
      <c r="V320" s="102" t="s">
        <v>39</v>
      </c>
      <c r="W320" s="27" t="s">
        <v>39</v>
      </c>
      <c r="X320" s="37" t="s">
        <v>206</v>
      </c>
      <c r="Y320" s="36">
        <v>42947</v>
      </c>
      <c r="Z320" s="36">
        <v>42920</v>
      </c>
      <c r="AA320" s="37" t="s">
        <v>1497</v>
      </c>
      <c r="AB320" s="37" t="s">
        <v>39</v>
      </c>
      <c r="AC320" s="37" t="s">
        <v>39</v>
      </c>
      <c r="AD320" s="37" t="s">
        <v>39</v>
      </c>
      <c r="AE320" s="37" t="s">
        <v>39</v>
      </c>
      <c r="AF320" s="121"/>
      <c r="AG320" s="119"/>
    </row>
    <row r="321" spans="1:256" s="118" customFormat="1" ht="134.25" customHeight="1" x14ac:dyDescent="0.25">
      <c r="A321" s="121" t="s">
        <v>1498</v>
      </c>
      <c r="B321" s="121"/>
      <c r="C321" s="36">
        <v>43012</v>
      </c>
      <c r="D321" s="99">
        <v>96</v>
      </c>
      <c r="E321" s="103">
        <v>17</v>
      </c>
      <c r="F321" s="37" t="s">
        <v>274</v>
      </c>
      <c r="G321" s="37" t="s">
        <v>724</v>
      </c>
      <c r="H321" s="17" t="str">
        <f t="shared" ca="1" si="37"/>
        <v>Concluído</v>
      </c>
      <c r="I321" s="36">
        <v>43012</v>
      </c>
      <c r="J321" s="36">
        <v>44196</v>
      </c>
      <c r="K321" s="37" t="str">
        <f t="shared" si="38"/>
        <v>NA</v>
      </c>
      <c r="L321" s="37" t="s">
        <v>39</v>
      </c>
      <c r="M321" s="27" t="s">
        <v>1499</v>
      </c>
      <c r="N321" s="37" t="s">
        <v>1500</v>
      </c>
      <c r="O321" s="27" t="s">
        <v>1501</v>
      </c>
      <c r="P321" s="37" t="s">
        <v>1502</v>
      </c>
      <c r="Q321" s="101" t="s">
        <v>39</v>
      </c>
      <c r="R321" s="101" t="s">
        <v>39</v>
      </c>
      <c r="S321" s="36">
        <v>43013</v>
      </c>
      <c r="T321" s="36" t="s">
        <v>65</v>
      </c>
      <c r="U321" s="109" t="s">
        <v>39</v>
      </c>
      <c r="V321" s="102" t="s">
        <v>39</v>
      </c>
      <c r="W321" s="27" t="s">
        <v>39</v>
      </c>
      <c r="X321" s="37" t="s">
        <v>206</v>
      </c>
      <c r="Y321" s="36">
        <v>42935</v>
      </c>
      <c r="Z321" s="36">
        <v>43012</v>
      </c>
      <c r="AA321" s="37" t="s">
        <v>1503</v>
      </c>
      <c r="AB321" s="37" t="s">
        <v>1504</v>
      </c>
      <c r="AC321" s="102" t="s">
        <v>1505</v>
      </c>
      <c r="AD321" s="102" t="s">
        <v>1506</v>
      </c>
      <c r="AE321" s="37" t="s">
        <v>39</v>
      </c>
      <c r="AF321" s="121"/>
      <c r="AG321" s="119"/>
    </row>
    <row r="322" spans="1:256" ht="96" customHeight="1" x14ac:dyDescent="0.25">
      <c r="A322" s="19" t="s">
        <v>1507</v>
      </c>
      <c r="B322" s="19"/>
      <c r="C322" s="105">
        <v>43014</v>
      </c>
      <c r="D322" s="106">
        <v>97</v>
      </c>
      <c r="E322" s="107">
        <v>2017</v>
      </c>
      <c r="F322" s="107" t="s">
        <v>36</v>
      </c>
      <c r="G322" s="107" t="s">
        <v>37</v>
      </c>
      <c r="H322" s="17" t="str">
        <f t="shared" ca="1" si="37"/>
        <v>Concluído</v>
      </c>
      <c r="I322" s="105">
        <v>43014</v>
      </c>
      <c r="J322" s="105">
        <v>44109</v>
      </c>
      <c r="K322" s="108" t="str">
        <f t="shared" si="38"/>
        <v>NA</v>
      </c>
      <c r="L322" s="108" t="s">
        <v>39</v>
      </c>
      <c r="M322" s="107" t="s">
        <v>1508</v>
      </c>
      <c r="N322" s="107" t="s">
        <v>1509</v>
      </c>
      <c r="O322" s="107" t="s">
        <v>1510</v>
      </c>
      <c r="P322" s="107" t="s">
        <v>1511</v>
      </c>
      <c r="Q322" s="107" t="s">
        <v>39</v>
      </c>
      <c r="R322" s="107" t="s">
        <v>39</v>
      </c>
      <c r="S322" s="56">
        <v>43039</v>
      </c>
      <c r="T322" s="46" t="s">
        <v>65</v>
      </c>
      <c r="U322" s="107" t="s">
        <v>39</v>
      </c>
      <c r="V322" s="107" t="s">
        <v>39</v>
      </c>
      <c r="W322" s="107" t="s">
        <v>39</v>
      </c>
      <c r="X322" s="107" t="s">
        <v>279</v>
      </c>
      <c r="Y322" s="105" t="s">
        <v>39</v>
      </c>
      <c r="Z322" s="105" t="s">
        <v>39</v>
      </c>
      <c r="AA322" s="107" t="s">
        <v>1512</v>
      </c>
      <c r="AB322" s="107" t="s">
        <v>39</v>
      </c>
      <c r="AC322" s="107" t="s">
        <v>39</v>
      </c>
      <c r="AD322" s="107" t="s">
        <v>39</v>
      </c>
      <c r="AE322" s="107" t="s">
        <v>39</v>
      </c>
      <c r="AF322" s="19"/>
    </row>
    <row r="323" spans="1:256" ht="78" customHeight="1" x14ac:dyDescent="0.25">
      <c r="A323" s="19"/>
      <c r="B323" s="19"/>
      <c r="C323" s="36">
        <v>43012</v>
      </c>
      <c r="D323" s="99">
        <v>99</v>
      </c>
      <c r="E323" s="103">
        <v>17</v>
      </c>
      <c r="F323" s="37" t="s">
        <v>274</v>
      </c>
      <c r="G323" s="37" t="s">
        <v>704</v>
      </c>
      <c r="H323" s="17" t="str">
        <f t="shared" ref="H323:H330" ca="1" si="39">IF(J323="","",IF(J323="cancelado","Cancelado",IF(J323="prazo indeterminado","Ativo",IF(TODAY()-J323&gt;0,"Concluído","Ativo"))))</f>
        <v>Ativo</v>
      </c>
      <c r="I323" s="36">
        <v>43012</v>
      </c>
      <c r="J323" s="36">
        <v>44837</v>
      </c>
      <c r="K323" s="37" t="str">
        <f t="shared" ref="K323:K329" si="40">IF(G323="","",IF(G323&lt;&gt;"Repasse","NA",IF(G323="Repasse","Responsabilidade Diretoria de Contabilidade")))</f>
        <v>NA</v>
      </c>
      <c r="L323" s="37" t="s">
        <v>39</v>
      </c>
      <c r="M323" s="17" t="s">
        <v>705</v>
      </c>
      <c r="N323" s="37" t="s">
        <v>1513</v>
      </c>
      <c r="O323" s="27" t="s">
        <v>1514</v>
      </c>
      <c r="P323" s="37" t="s">
        <v>1515</v>
      </c>
      <c r="Q323" s="101" t="s">
        <v>39</v>
      </c>
      <c r="R323" s="101" t="s">
        <v>39</v>
      </c>
      <c r="S323" s="36">
        <v>43025</v>
      </c>
      <c r="T323" s="36" t="s">
        <v>44</v>
      </c>
      <c r="U323" s="109" t="s">
        <v>39</v>
      </c>
      <c r="V323" s="102" t="s">
        <v>39</v>
      </c>
      <c r="W323" s="27" t="s">
        <v>39</v>
      </c>
      <c r="X323" s="37" t="s">
        <v>709</v>
      </c>
      <c r="Y323" s="36" t="s">
        <v>39</v>
      </c>
      <c r="Z323" s="36" t="s">
        <v>39</v>
      </c>
      <c r="AA323" s="37" t="s">
        <v>39</v>
      </c>
      <c r="AB323" s="37" t="s">
        <v>39</v>
      </c>
      <c r="AC323" s="37" t="s">
        <v>39</v>
      </c>
      <c r="AD323" s="37" t="s">
        <v>39</v>
      </c>
      <c r="AE323" s="37" t="s">
        <v>39</v>
      </c>
      <c r="AF323" s="19"/>
    </row>
    <row r="324" spans="1:256" ht="100.5" customHeight="1" x14ac:dyDescent="0.25">
      <c r="A324" s="19"/>
      <c r="B324" s="19"/>
      <c r="C324" s="105">
        <v>43017</v>
      </c>
      <c r="D324" s="106">
        <v>100</v>
      </c>
      <c r="E324" s="107">
        <v>2017</v>
      </c>
      <c r="F324" s="107" t="s">
        <v>36</v>
      </c>
      <c r="G324" s="107" t="s">
        <v>37</v>
      </c>
      <c r="H324" s="17" t="str">
        <f t="shared" ca="1" si="39"/>
        <v>Ativo</v>
      </c>
      <c r="I324" s="105">
        <v>43017</v>
      </c>
      <c r="J324" s="105">
        <v>44842</v>
      </c>
      <c r="K324" s="108" t="str">
        <f t="shared" si="40"/>
        <v>NA</v>
      </c>
      <c r="L324" s="108" t="s">
        <v>39</v>
      </c>
      <c r="M324" s="107" t="s">
        <v>1516</v>
      </c>
      <c r="N324" s="107" t="s">
        <v>1517</v>
      </c>
      <c r="O324" s="107" t="s">
        <v>1518</v>
      </c>
      <c r="P324" s="107" t="s">
        <v>1519</v>
      </c>
      <c r="Q324" s="107" t="s">
        <v>39</v>
      </c>
      <c r="R324" s="107" t="s">
        <v>39</v>
      </c>
      <c r="S324" s="56">
        <v>43029</v>
      </c>
      <c r="T324" s="46" t="s">
        <v>44</v>
      </c>
      <c r="U324" s="107" t="s">
        <v>39</v>
      </c>
      <c r="V324" s="107" t="s">
        <v>39</v>
      </c>
      <c r="W324" s="107" t="s">
        <v>39</v>
      </c>
      <c r="X324" s="107" t="s">
        <v>1520</v>
      </c>
      <c r="Y324" s="105">
        <v>43017</v>
      </c>
      <c r="Z324" s="105">
        <v>43027</v>
      </c>
      <c r="AA324" s="107" t="s">
        <v>39</v>
      </c>
      <c r="AB324" s="107" t="s">
        <v>39</v>
      </c>
      <c r="AC324" s="107" t="s">
        <v>39</v>
      </c>
      <c r="AD324" s="107" t="s">
        <v>39</v>
      </c>
      <c r="AE324" s="107" t="s">
        <v>39</v>
      </c>
      <c r="AF324" s="19"/>
    </row>
    <row r="325" spans="1:256" ht="222.75" customHeight="1" x14ac:dyDescent="0.25">
      <c r="A325" s="19"/>
      <c r="B325" s="19"/>
      <c r="C325" s="36">
        <v>43032</v>
      </c>
      <c r="D325" s="99">
        <v>102</v>
      </c>
      <c r="E325" s="103">
        <v>17</v>
      </c>
      <c r="F325" s="37" t="s">
        <v>36</v>
      </c>
      <c r="G325" s="37" t="s">
        <v>327</v>
      </c>
      <c r="H325" s="17" t="str">
        <f t="shared" ca="1" si="39"/>
        <v>Ativo</v>
      </c>
      <c r="I325" s="36">
        <v>43032</v>
      </c>
      <c r="J325" s="36" t="s">
        <v>38</v>
      </c>
      <c r="K325" s="37" t="str">
        <f t="shared" si="40"/>
        <v>NA</v>
      </c>
      <c r="L325" s="37" t="s">
        <v>39</v>
      </c>
      <c r="M325" s="27" t="s">
        <v>1521</v>
      </c>
      <c r="N325" s="37" t="s">
        <v>1522</v>
      </c>
      <c r="O325" s="27" t="s">
        <v>1523</v>
      </c>
      <c r="P325" s="37" t="s">
        <v>1524</v>
      </c>
      <c r="Q325" s="101" t="s">
        <v>39</v>
      </c>
      <c r="R325" s="101" t="s">
        <v>39</v>
      </c>
      <c r="S325" s="36">
        <v>43033</v>
      </c>
      <c r="T325" s="36" t="s">
        <v>44</v>
      </c>
      <c r="U325" s="109" t="s">
        <v>39</v>
      </c>
      <c r="V325" s="102" t="s">
        <v>39</v>
      </c>
      <c r="W325" s="27" t="s">
        <v>39</v>
      </c>
      <c r="X325" s="37" t="s">
        <v>1423</v>
      </c>
      <c r="Y325" s="36" t="s">
        <v>39</v>
      </c>
      <c r="Z325" s="36" t="s">
        <v>39</v>
      </c>
      <c r="AA325" s="37" t="s">
        <v>1424</v>
      </c>
      <c r="AB325" s="37" t="s">
        <v>39</v>
      </c>
      <c r="AC325" s="37" t="s">
        <v>39</v>
      </c>
      <c r="AD325" s="37" t="s">
        <v>39</v>
      </c>
      <c r="AE325" s="37" t="s">
        <v>39</v>
      </c>
      <c r="AF325" s="19"/>
    </row>
    <row r="326" spans="1:256" ht="72.75" customHeight="1" x14ac:dyDescent="0.25">
      <c r="A326" s="19"/>
      <c r="B326" s="19"/>
      <c r="C326" s="36">
        <v>43018</v>
      </c>
      <c r="D326" s="99">
        <v>103</v>
      </c>
      <c r="E326" s="103">
        <v>17</v>
      </c>
      <c r="F326" s="37" t="s">
        <v>274</v>
      </c>
      <c r="G326" s="37" t="s">
        <v>704</v>
      </c>
      <c r="H326" s="17" t="str">
        <f t="shared" ca="1" si="39"/>
        <v>Ativo</v>
      </c>
      <c r="I326" s="36">
        <v>43018</v>
      </c>
      <c r="J326" s="36">
        <v>44843</v>
      </c>
      <c r="K326" s="37" t="str">
        <f t="shared" si="40"/>
        <v>NA</v>
      </c>
      <c r="L326" s="37" t="s">
        <v>39</v>
      </c>
      <c r="M326" s="17" t="s">
        <v>705</v>
      </c>
      <c r="N326" s="37" t="s">
        <v>1525</v>
      </c>
      <c r="O326" s="27" t="s">
        <v>1526</v>
      </c>
      <c r="P326" s="37" t="s">
        <v>1527</v>
      </c>
      <c r="Q326" s="101" t="s">
        <v>39</v>
      </c>
      <c r="R326" s="101" t="s">
        <v>39</v>
      </c>
      <c r="S326" s="36">
        <v>43041</v>
      </c>
      <c r="T326" s="36" t="s">
        <v>44</v>
      </c>
      <c r="U326" s="109" t="s">
        <v>39</v>
      </c>
      <c r="V326" s="102" t="s">
        <v>39</v>
      </c>
      <c r="W326" s="27" t="s">
        <v>39</v>
      </c>
      <c r="X326" s="37" t="s">
        <v>709</v>
      </c>
      <c r="Y326" s="36" t="s">
        <v>39</v>
      </c>
      <c r="Z326" s="36" t="s">
        <v>39</v>
      </c>
      <c r="AA326" s="37" t="s">
        <v>39</v>
      </c>
      <c r="AB326" s="37" t="s">
        <v>39</v>
      </c>
      <c r="AC326" s="37" t="s">
        <v>39</v>
      </c>
      <c r="AD326" s="37" t="s">
        <v>39</v>
      </c>
      <c r="AE326" s="37" t="s">
        <v>39</v>
      </c>
      <c r="AF326" s="19"/>
    </row>
    <row r="327" spans="1:256" ht="130.5" customHeight="1" x14ac:dyDescent="0.25">
      <c r="A327" s="19" t="s">
        <v>1528</v>
      </c>
      <c r="B327" s="19"/>
      <c r="C327" s="105">
        <v>43028</v>
      </c>
      <c r="D327" s="106">
        <v>104</v>
      </c>
      <c r="E327" s="107">
        <v>2017</v>
      </c>
      <c r="F327" s="107" t="s">
        <v>36</v>
      </c>
      <c r="G327" s="107" t="s">
        <v>37</v>
      </c>
      <c r="H327" s="17" t="str">
        <f t="shared" ca="1" si="39"/>
        <v>Concluído</v>
      </c>
      <c r="I327" s="105">
        <v>43138</v>
      </c>
      <c r="J327" s="105">
        <v>44152</v>
      </c>
      <c r="K327" s="108" t="str">
        <f t="shared" si="40"/>
        <v>NA</v>
      </c>
      <c r="L327" s="108" t="s">
        <v>39</v>
      </c>
      <c r="M327" s="107" t="s">
        <v>1529</v>
      </c>
      <c r="N327" s="107" t="s">
        <v>1530</v>
      </c>
      <c r="O327" s="107" t="s">
        <v>1531</v>
      </c>
      <c r="P327" s="107" t="s">
        <v>1532</v>
      </c>
      <c r="Q327" s="107" t="s">
        <v>39</v>
      </c>
      <c r="R327" s="107" t="s">
        <v>39</v>
      </c>
      <c r="S327" s="56">
        <v>43166</v>
      </c>
      <c r="T327" s="46" t="s">
        <v>44</v>
      </c>
      <c r="U327" s="107" t="s">
        <v>39</v>
      </c>
      <c r="V327" s="107" t="s">
        <v>39</v>
      </c>
      <c r="W327" s="107" t="s">
        <v>39</v>
      </c>
      <c r="X327" s="107" t="s">
        <v>1533</v>
      </c>
      <c r="Y327" s="105">
        <v>43028</v>
      </c>
      <c r="Z327" s="105" t="s">
        <v>1534</v>
      </c>
      <c r="AA327" s="107" t="s">
        <v>1535</v>
      </c>
      <c r="AB327" s="107" t="s">
        <v>39</v>
      </c>
      <c r="AC327" s="107" t="s">
        <v>39</v>
      </c>
      <c r="AD327" s="107" t="s">
        <v>39</v>
      </c>
      <c r="AE327" s="107" t="s">
        <v>39</v>
      </c>
      <c r="AF327" s="19"/>
    </row>
    <row r="328" spans="1:256" ht="69" customHeight="1" x14ac:dyDescent="0.25">
      <c r="A328" s="19"/>
      <c r="B328" s="19"/>
      <c r="C328" s="36">
        <v>43013</v>
      </c>
      <c r="D328" s="99">
        <v>105</v>
      </c>
      <c r="E328" s="103">
        <v>17</v>
      </c>
      <c r="F328" s="37" t="s">
        <v>274</v>
      </c>
      <c r="G328" s="37" t="s">
        <v>704</v>
      </c>
      <c r="H328" s="17" t="str">
        <f t="shared" ca="1" si="39"/>
        <v>Ativo</v>
      </c>
      <c r="I328" s="36">
        <v>43013</v>
      </c>
      <c r="J328" s="36">
        <v>44838</v>
      </c>
      <c r="K328" s="37" t="str">
        <f t="shared" si="40"/>
        <v>NA</v>
      </c>
      <c r="L328" s="37" t="s">
        <v>39</v>
      </c>
      <c r="M328" s="17" t="s">
        <v>705</v>
      </c>
      <c r="N328" s="37" t="s">
        <v>1536</v>
      </c>
      <c r="O328" s="27" t="s">
        <v>1537</v>
      </c>
      <c r="P328" s="37" t="s">
        <v>1538</v>
      </c>
      <c r="Q328" s="101" t="s">
        <v>39</v>
      </c>
      <c r="R328" s="101" t="s">
        <v>39</v>
      </c>
      <c r="S328" s="36">
        <v>43041</v>
      </c>
      <c r="T328" s="36" t="s">
        <v>44</v>
      </c>
      <c r="U328" s="109" t="s">
        <v>39</v>
      </c>
      <c r="V328" s="102" t="s">
        <v>39</v>
      </c>
      <c r="W328" s="27" t="s">
        <v>39</v>
      </c>
      <c r="X328" s="37" t="s">
        <v>709</v>
      </c>
      <c r="Y328" s="36" t="s">
        <v>39</v>
      </c>
      <c r="Z328" s="36" t="s">
        <v>39</v>
      </c>
      <c r="AA328" s="37" t="s">
        <v>39</v>
      </c>
      <c r="AB328" s="37" t="s">
        <v>39</v>
      </c>
      <c r="AC328" s="37" t="s">
        <v>39</v>
      </c>
      <c r="AD328" s="37" t="s">
        <v>39</v>
      </c>
      <c r="AE328" s="37" t="s">
        <v>39</v>
      </c>
      <c r="AF328" s="19"/>
    </row>
    <row r="329" spans="1:256" ht="104.25" customHeight="1" x14ac:dyDescent="0.25">
      <c r="A329" s="19"/>
      <c r="B329" s="19"/>
      <c r="C329" s="105">
        <v>43039</v>
      </c>
      <c r="D329" s="106">
        <v>106</v>
      </c>
      <c r="E329" s="107">
        <v>2017</v>
      </c>
      <c r="F329" s="107" t="s">
        <v>36</v>
      </c>
      <c r="G329" s="107" t="s">
        <v>37</v>
      </c>
      <c r="H329" s="17" t="str">
        <f t="shared" ca="1" si="39"/>
        <v>Ativo</v>
      </c>
      <c r="I329" s="105">
        <v>43039</v>
      </c>
      <c r="J329" s="105">
        <v>44864</v>
      </c>
      <c r="K329" s="108" t="str">
        <f t="shared" si="40"/>
        <v>NA</v>
      </c>
      <c r="L329" s="108" t="s">
        <v>39</v>
      </c>
      <c r="M329" s="107" t="s">
        <v>1539</v>
      </c>
      <c r="N329" s="107" t="s">
        <v>1540</v>
      </c>
      <c r="O329" s="107" t="s">
        <v>1541</v>
      </c>
      <c r="P329" s="107" t="s">
        <v>1542</v>
      </c>
      <c r="Q329" s="107" t="s">
        <v>39</v>
      </c>
      <c r="R329" s="107" t="s">
        <v>39</v>
      </c>
      <c r="S329" s="56">
        <v>43071</v>
      </c>
      <c r="T329" s="46" t="s">
        <v>44</v>
      </c>
      <c r="U329" s="107" t="s">
        <v>39</v>
      </c>
      <c r="V329" s="107" t="s">
        <v>39</v>
      </c>
      <c r="W329" s="107" t="s">
        <v>39</v>
      </c>
      <c r="X329" s="107" t="s">
        <v>279</v>
      </c>
      <c r="Y329" s="105">
        <v>43039</v>
      </c>
      <c r="Z329" s="105" t="s">
        <v>1534</v>
      </c>
      <c r="AA329" s="107" t="s">
        <v>1543</v>
      </c>
      <c r="AB329" s="107" t="s">
        <v>39</v>
      </c>
      <c r="AC329" s="107" t="s">
        <v>39</v>
      </c>
      <c r="AD329" s="107" t="s">
        <v>39</v>
      </c>
      <c r="AE329" s="107" t="s">
        <v>39</v>
      </c>
      <c r="AF329" s="19"/>
    </row>
    <row r="330" spans="1:256" s="129" customFormat="1" ht="238.5" customHeight="1" x14ac:dyDescent="0.25">
      <c r="A330" s="19"/>
      <c r="B330" s="19"/>
      <c r="C330" s="23">
        <v>43034</v>
      </c>
      <c r="D330" s="24">
        <v>107</v>
      </c>
      <c r="E330" s="104">
        <v>17</v>
      </c>
      <c r="F330" s="27" t="s">
        <v>36</v>
      </c>
      <c r="G330" s="113" t="s">
        <v>37</v>
      </c>
      <c r="H330" s="17" t="str">
        <f t="shared" ca="1" si="39"/>
        <v>Ativo</v>
      </c>
      <c r="I330" s="23">
        <v>43034</v>
      </c>
      <c r="J330" s="23">
        <v>44859</v>
      </c>
      <c r="K330" s="113" t="str">
        <f>IF(G330="","",IF(G330&lt;&gt;"Repasse","NA",IF(G330="Repasse","Resp. DCON")))</f>
        <v>NA</v>
      </c>
      <c r="L330" s="113" t="s">
        <v>39</v>
      </c>
      <c r="M330" s="27" t="s">
        <v>1544</v>
      </c>
      <c r="N330" s="27" t="s">
        <v>1545</v>
      </c>
      <c r="O330" s="27" t="s">
        <v>1546</v>
      </c>
      <c r="P330" s="113" t="s">
        <v>1547</v>
      </c>
      <c r="Q330" s="114" t="s">
        <v>39</v>
      </c>
      <c r="R330" s="114" t="s">
        <v>39</v>
      </c>
      <c r="S330" s="23">
        <v>43056</v>
      </c>
      <c r="T330" s="23" t="s">
        <v>44</v>
      </c>
      <c r="U330" s="29" t="s">
        <v>39</v>
      </c>
      <c r="V330" s="30" t="s">
        <v>39</v>
      </c>
      <c r="W330" s="27" t="s">
        <v>39</v>
      </c>
      <c r="X330" s="27" t="s">
        <v>1548</v>
      </c>
      <c r="Y330" s="23" t="s">
        <v>39</v>
      </c>
      <c r="Z330" s="23" t="s">
        <v>1534</v>
      </c>
      <c r="AA330" s="27" t="s">
        <v>39</v>
      </c>
      <c r="AB330" s="27" t="s">
        <v>39</v>
      </c>
      <c r="AC330" s="27" t="s">
        <v>39</v>
      </c>
      <c r="AD330" s="113" t="s">
        <v>39</v>
      </c>
      <c r="AE330" s="113" t="s">
        <v>39</v>
      </c>
      <c r="AF330" s="19"/>
      <c r="AG330" s="128"/>
      <c r="AH330" s="128"/>
      <c r="AI330" s="128"/>
      <c r="AJ330" s="128"/>
      <c r="AK330" s="128"/>
      <c r="AL330" s="128"/>
      <c r="AM330" s="128"/>
      <c r="AN330" s="128"/>
      <c r="AO330" s="128"/>
      <c r="AP330" s="128"/>
      <c r="AQ330" s="128"/>
      <c r="AR330" s="128"/>
      <c r="AS330" s="128"/>
      <c r="AT330" s="128"/>
      <c r="AU330" s="128"/>
      <c r="AV330" s="128"/>
      <c r="AW330" s="128"/>
      <c r="AX330" s="128"/>
      <c r="AY330" s="128"/>
      <c r="AZ330" s="128"/>
      <c r="BA330" s="128"/>
      <c r="BB330" s="128"/>
      <c r="BC330" s="128"/>
      <c r="BD330" s="128"/>
      <c r="BE330" s="128"/>
      <c r="BF330" s="128"/>
      <c r="BG330" s="128"/>
      <c r="BH330" s="128"/>
      <c r="BI330" s="128"/>
      <c r="BJ330" s="128"/>
      <c r="BK330" s="128"/>
      <c r="BL330" s="128"/>
      <c r="BM330" s="128"/>
      <c r="BN330" s="128"/>
      <c r="BO330" s="128"/>
      <c r="BP330" s="128"/>
      <c r="BQ330" s="128"/>
      <c r="BR330" s="128"/>
      <c r="BS330" s="128"/>
      <c r="BT330" s="128"/>
      <c r="BU330" s="128"/>
      <c r="BV330" s="128"/>
      <c r="BW330" s="128"/>
      <c r="BX330" s="128"/>
      <c r="BY330" s="128"/>
      <c r="BZ330" s="128"/>
      <c r="CA330" s="128"/>
      <c r="CB330" s="128"/>
      <c r="CC330" s="128"/>
      <c r="CD330" s="128"/>
      <c r="CE330" s="128"/>
      <c r="CF330" s="128"/>
      <c r="CG330" s="128"/>
      <c r="CH330" s="128"/>
      <c r="CI330" s="128"/>
      <c r="CJ330" s="128"/>
      <c r="CK330" s="128"/>
      <c r="CL330" s="128"/>
      <c r="CM330" s="128"/>
      <c r="CN330" s="128"/>
      <c r="CO330" s="128"/>
      <c r="CP330" s="128"/>
      <c r="CQ330" s="128"/>
      <c r="CR330" s="128"/>
      <c r="CS330" s="128"/>
      <c r="CT330" s="128"/>
      <c r="CU330" s="128"/>
      <c r="CV330" s="128"/>
      <c r="CW330" s="128"/>
      <c r="CX330" s="128"/>
      <c r="CY330" s="128"/>
      <c r="CZ330" s="128"/>
      <c r="DA330" s="128"/>
      <c r="DB330" s="128"/>
      <c r="DC330" s="128"/>
      <c r="DD330" s="128"/>
      <c r="DE330" s="128"/>
      <c r="DF330" s="128"/>
      <c r="DG330" s="128"/>
      <c r="DH330" s="128"/>
      <c r="DI330" s="128"/>
      <c r="DJ330" s="128"/>
      <c r="DK330" s="128"/>
      <c r="DL330" s="128"/>
      <c r="DM330" s="128"/>
      <c r="DN330" s="128"/>
      <c r="DO330" s="128"/>
      <c r="DP330" s="128"/>
      <c r="DQ330" s="128"/>
      <c r="DR330" s="128"/>
      <c r="DS330" s="128"/>
      <c r="DT330" s="128"/>
      <c r="DU330" s="128"/>
      <c r="DV330" s="128"/>
      <c r="DW330" s="128"/>
      <c r="DX330" s="128"/>
      <c r="DY330" s="128"/>
      <c r="DZ330" s="128"/>
      <c r="EA330" s="128"/>
      <c r="EB330" s="128"/>
      <c r="EC330" s="128"/>
      <c r="ED330" s="128"/>
      <c r="EE330" s="128"/>
      <c r="EF330" s="128"/>
      <c r="EG330" s="128"/>
      <c r="EH330" s="128"/>
      <c r="EI330" s="128"/>
      <c r="EJ330" s="128"/>
      <c r="EK330" s="128"/>
      <c r="EL330" s="128"/>
      <c r="EM330" s="128"/>
      <c r="EN330" s="128"/>
      <c r="EO330" s="128"/>
      <c r="EP330" s="128"/>
      <c r="EQ330" s="128"/>
      <c r="ER330" s="128"/>
      <c r="ES330" s="128"/>
      <c r="ET330" s="128"/>
      <c r="EU330" s="128"/>
      <c r="EV330" s="128"/>
      <c r="EW330" s="128"/>
      <c r="EX330" s="128"/>
      <c r="EY330" s="128"/>
      <c r="EZ330" s="128"/>
      <c r="FA330" s="128"/>
      <c r="FB330" s="128"/>
      <c r="FC330" s="128"/>
      <c r="FD330" s="128"/>
      <c r="FE330" s="128"/>
      <c r="FF330" s="128"/>
      <c r="FG330" s="128"/>
      <c r="FH330" s="128"/>
      <c r="FI330" s="128"/>
      <c r="FJ330" s="128"/>
      <c r="FK330" s="128"/>
      <c r="FL330" s="128"/>
      <c r="FM330" s="128"/>
      <c r="FN330" s="128"/>
      <c r="FO330" s="128"/>
      <c r="FP330" s="128"/>
      <c r="FQ330" s="128"/>
      <c r="FR330" s="128"/>
      <c r="FS330" s="128"/>
      <c r="FT330" s="128"/>
      <c r="FU330" s="128"/>
      <c r="FV330" s="128"/>
      <c r="FW330" s="128"/>
      <c r="FX330" s="128"/>
      <c r="FY330" s="128"/>
      <c r="FZ330" s="128"/>
      <c r="GA330" s="128"/>
      <c r="GB330" s="128"/>
      <c r="GC330" s="128"/>
      <c r="GD330" s="128"/>
      <c r="GE330" s="128"/>
      <c r="GF330" s="128"/>
      <c r="GG330" s="128"/>
      <c r="GH330" s="128"/>
      <c r="GI330" s="128"/>
      <c r="GJ330" s="128"/>
      <c r="GK330" s="128"/>
      <c r="GL330" s="128"/>
      <c r="GM330" s="128"/>
      <c r="GN330" s="128"/>
      <c r="GO330" s="128"/>
      <c r="GP330" s="128"/>
      <c r="GQ330" s="128"/>
      <c r="GR330" s="128"/>
      <c r="GS330" s="128"/>
      <c r="GT330" s="128"/>
      <c r="GU330" s="128"/>
      <c r="GV330" s="128"/>
      <c r="GW330" s="128"/>
      <c r="GX330" s="128"/>
      <c r="GY330" s="128"/>
      <c r="GZ330" s="128"/>
      <c r="HA330" s="128"/>
      <c r="HB330" s="128"/>
      <c r="HC330" s="128"/>
      <c r="HD330" s="128"/>
      <c r="HE330" s="128"/>
      <c r="HF330" s="128"/>
      <c r="HG330" s="128"/>
      <c r="HH330" s="128"/>
      <c r="HI330" s="128"/>
      <c r="HJ330" s="128"/>
      <c r="HK330" s="128"/>
      <c r="HL330" s="128"/>
      <c r="HM330" s="128"/>
      <c r="HN330" s="128"/>
      <c r="HO330" s="128"/>
      <c r="HP330" s="128"/>
      <c r="HQ330" s="128"/>
      <c r="HR330" s="128"/>
      <c r="HS330" s="128"/>
      <c r="HT330" s="128"/>
      <c r="HU330" s="128"/>
      <c r="HV330" s="128"/>
      <c r="HW330" s="128"/>
      <c r="HX330" s="128"/>
      <c r="HY330" s="128"/>
      <c r="HZ330" s="128"/>
      <c r="IA330" s="128"/>
      <c r="IB330" s="128"/>
      <c r="IC330" s="128"/>
      <c r="ID330" s="128"/>
      <c r="IE330" s="128"/>
      <c r="IF330" s="128"/>
      <c r="IG330" s="128"/>
      <c r="IH330" s="128"/>
      <c r="II330" s="128"/>
      <c r="IJ330" s="128"/>
      <c r="IK330" s="128"/>
      <c r="IL330" s="128"/>
      <c r="IM330" s="128"/>
      <c r="IN330" s="128"/>
      <c r="IO330" s="128"/>
      <c r="IP330" s="128"/>
      <c r="IQ330" s="128"/>
      <c r="IR330" s="128"/>
      <c r="IS330" s="128"/>
      <c r="IT330" s="128"/>
      <c r="IU330" s="128"/>
      <c r="IV330" s="128"/>
    </row>
    <row r="331" spans="1:256" s="118" customFormat="1" ht="192" customHeight="1" x14ac:dyDescent="0.25">
      <c r="A331" s="121"/>
      <c r="B331" s="121"/>
      <c r="C331" s="36">
        <v>42908</v>
      </c>
      <c r="D331" s="99">
        <v>109</v>
      </c>
      <c r="E331" s="103">
        <v>17</v>
      </c>
      <c r="F331" s="37" t="s">
        <v>36</v>
      </c>
      <c r="G331" s="37" t="s">
        <v>37</v>
      </c>
      <c r="H331" s="17" t="str">
        <f t="shared" ref="H331:H337" ca="1" si="41">IF(J331="","",IF(J331="cancelado","Cancelado",IF(J331="prazo indeterminado","Ativo",IF(TODAY()-J331&gt;0,"Concluído","Ativo"))))</f>
        <v>Concluído</v>
      </c>
      <c r="I331" s="36">
        <v>42908</v>
      </c>
      <c r="J331" s="36">
        <v>44733</v>
      </c>
      <c r="K331" s="37" t="str">
        <f>IF(G331="","",IF(G331&lt;&gt;"Repasse","NA",IF(G331="Repasse","Resp. DCON")))</f>
        <v>NA</v>
      </c>
      <c r="L331" s="37" t="s">
        <v>39</v>
      </c>
      <c r="M331" s="27" t="s">
        <v>1549</v>
      </c>
      <c r="N331" s="37" t="s">
        <v>984</v>
      </c>
      <c r="O331" s="27" t="s">
        <v>985</v>
      </c>
      <c r="P331" s="37" t="s">
        <v>986</v>
      </c>
      <c r="Q331" s="101" t="s">
        <v>39</v>
      </c>
      <c r="R331" s="101" t="s">
        <v>39</v>
      </c>
      <c r="S331" s="36">
        <v>43060</v>
      </c>
      <c r="T331" s="36" t="s">
        <v>44</v>
      </c>
      <c r="U331" s="109" t="s">
        <v>39</v>
      </c>
      <c r="V331" s="102" t="s">
        <v>39</v>
      </c>
      <c r="W331" s="27" t="s">
        <v>39</v>
      </c>
      <c r="X331" s="37" t="s">
        <v>1550</v>
      </c>
      <c r="Y331" s="36" t="s">
        <v>39</v>
      </c>
      <c r="Z331" s="36" t="s">
        <v>39</v>
      </c>
      <c r="AA331" s="37" t="s">
        <v>1551</v>
      </c>
      <c r="AB331" s="37" t="s">
        <v>39</v>
      </c>
      <c r="AC331" s="37" t="s">
        <v>39</v>
      </c>
      <c r="AD331" s="37" t="s">
        <v>39</v>
      </c>
      <c r="AE331" s="37" t="s">
        <v>39</v>
      </c>
      <c r="AF331" s="121"/>
      <c r="AG331" s="119"/>
    </row>
    <row r="332" spans="1:256" ht="72" customHeight="1" x14ac:dyDescent="0.25">
      <c r="A332" s="19"/>
      <c r="B332" s="19"/>
      <c r="C332" s="36">
        <v>43045</v>
      </c>
      <c r="D332" s="99">
        <v>110</v>
      </c>
      <c r="E332" s="103">
        <v>17</v>
      </c>
      <c r="F332" s="37" t="s">
        <v>274</v>
      </c>
      <c r="G332" s="37" t="s">
        <v>704</v>
      </c>
      <c r="H332" s="17" t="str">
        <f t="shared" ca="1" si="41"/>
        <v>Ativo</v>
      </c>
      <c r="I332" s="36">
        <v>43045</v>
      </c>
      <c r="J332" s="36">
        <v>44870</v>
      </c>
      <c r="K332" s="37" t="str">
        <f t="shared" ref="K332:K338" si="42">IF(G332="","",IF(G332&lt;&gt;"Repasse","NA",IF(G332="Repasse","Responsabilidade Diretoria de Contabilidade")))</f>
        <v>NA</v>
      </c>
      <c r="L332" s="37" t="s">
        <v>39</v>
      </c>
      <c r="M332" s="17" t="s">
        <v>705</v>
      </c>
      <c r="N332" s="37" t="s">
        <v>1552</v>
      </c>
      <c r="O332" s="37" t="s">
        <v>1553</v>
      </c>
      <c r="P332" s="37" t="s">
        <v>1554</v>
      </c>
      <c r="Q332" s="101" t="s">
        <v>39</v>
      </c>
      <c r="R332" s="101" t="s">
        <v>39</v>
      </c>
      <c r="S332" s="36">
        <v>43062</v>
      </c>
      <c r="T332" s="36" t="s">
        <v>44</v>
      </c>
      <c r="U332" s="109" t="s">
        <v>39</v>
      </c>
      <c r="V332" s="102" t="s">
        <v>39</v>
      </c>
      <c r="W332" s="27" t="s">
        <v>39</v>
      </c>
      <c r="X332" s="37" t="s">
        <v>709</v>
      </c>
      <c r="Y332" s="36" t="s">
        <v>39</v>
      </c>
      <c r="Z332" s="36" t="s">
        <v>39</v>
      </c>
      <c r="AA332" s="37" t="s">
        <v>39</v>
      </c>
      <c r="AB332" s="37" t="s">
        <v>39</v>
      </c>
      <c r="AC332" s="37" t="s">
        <v>39</v>
      </c>
      <c r="AD332" s="37" t="s">
        <v>39</v>
      </c>
      <c r="AE332" s="37" t="s">
        <v>39</v>
      </c>
      <c r="AF332" s="19"/>
    </row>
    <row r="333" spans="1:256" ht="66" customHeight="1" x14ac:dyDescent="0.25">
      <c r="A333" s="19"/>
      <c r="B333" s="19"/>
      <c r="C333" s="36">
        <v>43056</v>
      </c>
      <c r="D333" s="99">
        <v>111</v>
      </c>
      <c r="E333" s="103">
        <v>17</v>
      </c>
      <c r="F333" s="37" t="s">
        <v>274</v>
      </c>
      <c r="G333" s="37" t="s">
        <v>704</v>
      </c>
      <c r="H333" s="17" t="str">
        <f t="shared" ca="1" si="41"/>
        <v>Ativo</v>
      </c>
      <c r="I333" s="36">
        <v>43056</v>
      </c>
      <c r="J333" s="36">
        <v>44881</v>
      </c>
      <c r="K333" s="37" t="str">
        <f t="shared" si="42"/>
        <v>NA</v>
      </c>
      <c r="L333" s="37" t="s">
        <v>39</v>
      </c>
      <c r="M333" s="17" t="s">
        <v>705</v>
      </c>
      <c r="N333" s="37" t="s">
        <v>1555</v>
      </c>
      <c r="O333" s="37" t="s">
        <v>1556</v>
      </c>
      <c r="P333" s="37" t="s">
        <v>1557</v>
      </c>
      <c r="Q333" s="101" t="s">
        <v>39</v>
      </c>
      <c r="R333" s="101" t="s">
        <v>39</v>
      </c>
      <c r="S333" s="36">
        <v>43062</v>
      </c>
      <c r="T333" s="36" t="s">
        <v>44</v>
      </c>
      <c r="U333" s="109" t="s">
        <v>39</v>
      </c>
      <c r="V333" s="102" t="s">
        <v>39</v>
      </c>
      <c r="W333" s="27" t="s">
        <v>39</v>
      </c>
      <c r="X333" s="37" t="s">
        <v>709</v>
      </c>
      <c r="Y333" s="36" t="s">
        <v>39</v>
      </c>
      <c r="Z333" s="36" t="s">
        <v>39</v>
      </c>
      <c r="AA333" s="37" t="s">
        <v>39</v>
      </c>
      <c r="AB333" s="37" t="s">
        <v>39</v>
      </c>
      <c r="AC333" s="37" t="s">
        <v>39</v>
      </c>
      <c r="AD333" s="37" t="s">
        <v>39</v>
      </c>
      <c r="AE333" s="37" t="s">
        <v>39</v>
      </c>
      <c r="AF333" s="19"/>
    </row>
    <row r="334" spans="1:256" s="129" customFormat="1" ht="220.5" customHeight="1" x14ac:dyDescent="0.25">
      <c r="A334" s="19"/>
      <c r="B334" s="19"/>
      <c r="C334" s="105">
        <v>43069</v>
      </c>
      <c r="D334" s="106">
        <v>112</v>
      </c>
      <c r="E334" s="107">
        <v>2017</v>
      </c>
      <c r="F334" s="107" t="s">
        <v>36</v>
      </c>
      <c r="G334" s="107" t="s">
        <v>327</v>
      </c>
      <c r="H334" s="17" t="str">
        <f t="shared" ca="1" si="41"/>
        <v>Ativo</v>
      </c>
      <c r="I334" s="105">
        <v>43069</v>
      </c>
      <c r="J334" s="105" t="s">
        <v>38</v>
      </c>
      <c r="K334" s="108" t="str">
        <f t="shared" si="42"/>
        <v>NA</v>
      </c>
      <c r="L334" s="108" t="s">
        <v>39</v>
      </c>
      <c r="M334" s="107" t="s">
        <v>1171</v>
      </c>
      <c r="N334" s="37" t="s">
        <v>1558</v>
      </c>
      <c r="O334" s="27" t="s">
        <v>1559</v>
      </c>
      <c r="P334" s="37" t="s">
        <v>1560</v>
      </c>
      <c r="Q334" s="27" t="s">
        <v>39</v>
      </c>
      <c r="R334" s="27" t="s">
        <v>39</v>
      </c>
      <c r="S334" s="36">
        <v>43070</v>
      </c>
      <c r="T334" s="36" t="s">
        <v>44</v>
      </c>
      <c r="U334" s="27" t="s">
        <v>39</v>
      </c>
      <c r="V334" s="27" t="s">
        <v>39</v>
      </c>
      <c r="W334" s="27" t="s">
        <v>39</v>
      </c>
      <c r="X334" s="37" t="s">
        <v>1179</v>
      </c>
      <c r="Y334" s="19" t="s">
        <v>39</v>
      </c>
      <c r="Z334" s="19" t="s">
        <v>39</v>
      </c>
      <c r="AA334" s="37" t="s">
        <v>260</v>
      </c>
      <c r="AB334" s="37" t="s">
        <v>39</v>
      </c>
      <c r="AC334" s="37" t="s">
        <v>39</v>
      </c>
      <c r="AD334" s="37" t="s">
        <v>39</v>
      </c>
      <c r="AE334" s="37" t="s">
        <v>39</v>
      </c>
      <c r="AF334" s="19"/>
      <c r="AG334" s="128"/>
      <c r="AH334" s="128"/>
      <c r="AI334" s="128"/>
      <c r="AJ334" s="128"/>
      <c r="AK334" s="128"/>
      <c r="AL334" s="128"/>
      <c r="AM334" s="128"/>
      <c r="AN334" s="128"/>
      <c r="AO334" s="128"/>
      <c r="AP334" s="128"/>
      <c r="AQ334" s="128"/>
      <c r="AR334" s="128"/>
      <c r="AS334" s="128"/>
      <c r="AT334" s="128"/>
      <c r="AU334" s="128"/>
      <c r="AV334" s="128"/>
      <c r="AW334" s="128"/>
      <c r="AX334" s="128"/>
      <c r="AY334" s="128"/>
      <c r="AZ334" s="128"/>
      <c r="BA334" s="128"/>
      <c r="BB334" s="128"/>
      <c r="BC334" s="128"/>
      <c r="BD334" s="128"/>
      <c r="BE334" s="128"/>
      <c r="BF334" s="128"/>
      <c r="BG334" s="128"/>
      <c r="BH334" s="128"/>
      <c r="BI334" s="128"/>
      <c r="BJ334" s="128"/>
      <c r="BK334" s="128"/>
      <c r="BL334" s="128"/>
      <c r="BM334" s="128"/>
      <c r="BN334" s="128"/>
      <c r="BO334" s="128"/>
      <c r="BP334" s="128"/>
      <c r="BQ334" s="128"/>
      <c r="BR334" s="128"/>
      <c r="BS334" s="128"/>
      <c r="BT334" s="128"/>
      <c r="BU334" s="128"/>
      <c r="BV334" s="128"/>
      <c r="BW334" s="128"/>
      <c r="BX334" s="128"/>
      <c r="BY334" s="128"/>
      <c r="BZ334" s="128"/>
      <c r="CA334" s="128"/>
      <c r="CB334" s="128"/>
      <c r="CC334" s="128"/>
      <c r="CD334" s="128"/>
      <c r="CE334" s="128"/>
      <c r="CF334" s="128"/>
      <c r="CG334" s="128"/>
      <c r="CH334" s="128"/>
      <c r="CI334" s="128"/>
      <c r="CJ334" s="128"/>
      <c r="CK334" s="128"/>
      <c r="CL334" s="128"/>
      <c r="CM334" s="128"/>
      <c r="CN334" s="128"/>
      <c r="CO334" s="128"/>
      <c r="CP334" s="128"/>
      <c r="CQ334" s="128"/>
      <c r="CR334" s="128"/>
      <c r="CS334" s="128"/>
      <c r="CT334" s="128"/>
      <c r="CU334" s="128"/>
      <c r="CV334" s="128"/>
      <c r="CW334" s="128"/>
      <c r="CX334" s="128"/>
      <c r="CY334" s="128"/>
      <c r="CZ334" s="128"/>
      <c r="DA334" s="128"/>
      <c r="DB334" s="128"/>
      <c r="DC334" s="128"/>
      <c r="DD334" s="128"/>
      <c r="DE334" s="128"/>
      <c r="DF334" s="128"/>
      <c r="DG334" s="128"/>
      <c r="DH334" s="128"/>
      <c r="DI334" s="128"/>
      <c r="DJ334" s="128"/>
      <c r="DK334" s="128"/>
      <c r="DL334" s="128"/>
      <c r="DM334" s="128"/>
      <c r="DN334" s="128"/>
      <c r="DO334" s="128"/>
      <c r="DP334" s="128"/>
      <c r="DQ334" s="128"/>
      <c r="DR334" s="128"/>
      <c r="DS334" s="128"/>
      <c r="DT334" s="128"/>
      <c r="DU334" s="128"/>
      <c r="DV334" s="128"/>
      <c r="DW334" s="128"/>
      <c r="DX334" s="128"/>
      <c r="DY334" s="128"/>
      <c r="DZ334" s="128"/>
      <c r="EA334" s="128"/>
      <c r="EB334" s="128"/>
      <c r="EC334" s="128"/>
      <c r="ED334" s="128"/>
      <c r="EE334" s="128"/>
      <c r="EF334" s="128"/>
      <c r="EG334" s="128"/>
      <c r="EH334" s="128"/>
      <c r="EI334" s="128"/>
      <c r="EJ334" s="128"/>
      <c r="EK334" s="128"/>
      <c r="EL334" s="128"/>
      <c r="EM334" s="128"/>
      <c r="EN334" s="128"/>
      <c r="EO334" s="128"/>
      <c r="EP334" s="128"/>
      <c r="EQ334" s="128"/>
      <c r="ER334" s="128"/>
      <c r="ES334" s="128"/>
      <c r="ET334" s="128"/>
      <c r="EU334" s="128"/>
      <c r="EV334" s="128"/>
      <c r="EW334" s="128"/>
      <c r="EX334" s="128"/>
      <c r="EY334" s="128"/>
      <c r="EZ334" s="128"/>
      <c r="FA334" s="128"/>
      <c r="FB334" s="128"/>
      <c r="FC334" s="128"/>
      <c r="FD334" s="128"/>
      <c r="FE334" s="128"/>
      <c r="FF334" s="128"/>
      <c r="FG334" s="128"/>
      <c r="FH334" s="128"/>
      <c r="FI334" s="128"/>
      <c r="FJ334" s="128"/>
      <c r="FK334" s="128"/>
      <c r="FL334" s="128"/>
      <c r="FM334" s="128"/>
      <c r="FN334" s="128"/>
      <c r="FO334" s="128"/>
      <c r="FP334" s="128"/>
      <c r="FQ334" s="128"/>
      <c r="FR334" s="128"/>
      <c r="FS334" s="128"/>
      <c r="FT334" s="128"/>
      <c r="FU334" s="128"/>
      <c r="FV334" s="128"/>
      <c r="FW334" s="128"/>
      <c r="FX334" s="128"/>
      <c r="FY334" s="128"/>
      <c r="FZ334" s="128"/>
      <c r="GA334" s="128"/>
      <c r="GB334" s="128"/>
      <c r="GC334" s="128"/>
      <c r="GD334" s="128"/>
      <c r="GE334" s="128"/>
      <c r="GF334" s="128"/>
      <c r="GG334" s="128"/>
      <c r="GH334" s="128"/>
      <c r="GI334" s="128"/>
      <c r="GJ334" s="128"/>
      <c r="GK334" s="128"/>
      <c r="GL334" s="128"/>
      <c r="GM334" s="128"/>
      <c r="GN334" s="128"/>
      <c r="GO334" s="128"/>
      <c r="GP334" s="128"/>
      <c r="GQ334" s="128"/>
      <c r="GR334" s="128"/>
      <c r="GS334" s="128"/>
      <c r="GT334" s="128"/>
      <c r="GU334" s="128"/>
      <c r="GV334" s="128"/>
      <c r="GW334" s="128"/>
      <c r="GX334" s="128"/>
      <c r="GY334" s="128"/>
      <c r="GZ334" s="128"/>
      <c r="HA334" s="128"/>
      <c r="HB334" s="128"/>
      <c r="HC334" s="128"/>
      <c r="HD334" s="128"/>
      <c r="HE334" s="128"/>
      <c r="HF334" s="128"/>
      <c r="HG334" s="128"/>
      <c r="HH334" s="128"/>
      <c r="HI334" s="128"/>
      <c r="HJ334" s="128"/>
      <c r="HK334" s="128"/>
      <c r="HL334" s="128"/>
      <c r="HM334" s="128"/>
      <c r="HN334" s="128"/>
      <c r="HO334" s="128"/>
      <c r="HP334" s="128"/>
      <c r="HQ334" s="128"/>
      <c r="HR334" s="128"/>
      <c r="HS334" s="128"/>
      <c r="HT334" s="128"/>
      <c r="HU334" s="128"/>
      <c r="HV334" s="128"/>
      <c r="HW334" s="128"/>
      <c r="HX334" s="128"/>
      <c r="HY334" s="128"/>
      <c r="HZ334" s="128"/>
      <c r="IA334" s="128"/>
      <c r="IB334" s="128"/>
      <c r="IC334" s="128"/>
      <c r="ID334" s="128"/>
      <c r="IE334" s="128"/>
      <c r="IF334" s="128"/>
      <c r="IG334" s="128"/>
      <c r="IH334" s="128"/>
      <c r="II334" s="128"/>
      <c r="IJ334" s="128"/>
      <c r="IK334" s="128"/>
      <c r="IL334" s="128"/>
      <c r="IM334" s="128"/>
      <c r="IN334" s="128"/>
      <c r="IO334" s="128"/>
      <c r="IP334" s="128"/>
      <c r="IQ334" s="128"/>
      <c r="IR334" s="128"/>
      <c r="IS334" s="128"/>
      <c r="IT334" s="128"/>
      <c r="IU334" s="128"/>
      <c r="IV334" s="128"/>
    </row>
    <row r="335" spans="1:256" ht="216" customHeight="1" x14ac:dyDescent="0.25">
      <c r="A335" s="19"/>
      <c r="B335" s="19"/>
      <c r="C335" s="36">
        <v>43074</v>
      </c>
      <c r="D335" s="99">
        <v>113</v>
      </c>
      <c r="E335" s="103">
        <v>17</v>
      </c>
      <c r="F335" s="37" t="s">
        <v>36</v>
      </c>
      <c r="G335" s="37" t="s">
        <v>327</v>
      </c>
      <c r="H335" s="17" t="str">
        <f t="shared" ca="1" si="41"/>
        <v>Ativo</v>
      </c>
      <c r="I335" s="36">
        <v>43074</v>
      </c>
      <c r="J335" s="36" t="s">
        <v>38</v>
      </c>
      <c r="K335" s="37" t="str">
        <f t="shared" si="42"/>
        <v>NA</v>
      </c>
      <c r="L335" s="37" t="s">
        <v>39</v>
      </c>
      <c r="M335" s="27" t="s">
        <v>1521</v>
      </c>
      <c r="N335" s="37" t="s">
        <v>1561</v>
      </c>
      <c r="O335" s="27" t="s">
        <v>1562</v>
      </c>
      <c r="P335" s="37" t="s">
        <v>1563</v>
      </c>
      <c r="Q335" s="101" t="s">
        <v>39</v>
      </c>
      <c r="R335" s="101" t="s">
        <v>39</v>
      </c>
      <c r="S335" s="36">
        <v>43075</v>
      </c>
      <c r="T335" s="36" t="s">
        <v>44</v>
      </c>
      <c r="U335" s="109" t="s">
        <v>39</v>
      </c>
      <c r="V335" s="102" t="s">
        <v>39</v>
      </c>
      <c r="W335" s="27" t="s">
        <v>39</v>
      </c>
      <c r="X335" s="37" t="s">
        <v>1564</v>
      </c>
      <c r="Y335" s="36" t="s">
        <v>39</v>
      </c>
      <c r="Z335" s="36" t="s">
        <v>39</v>
      </c>
      <c r="AA335" s="37" t="s">
        <v>1424</v>
      </c>
      <c r="AB335" s="37" t="s">
        <v>39</v>
      </c>
      <c r="AC335" s="37" t="s">
        <v>39</v>
      </c>
      <c r="AD335" s="37" t="s">
        <v>39</v>
      </c>
      <c r="AE335" s="37" t="s">
        <v>39</v>
      </c>
      <c r="AF335" s="19"/>
    </row>
    <row r="336" spans="1:256" ht="140.25" customHeight="1" x14ac:dyDescent="0.25">
      <c r="A336" s="19" t="s">
        <v>1565</v>
      </c>
      <c r="B336" s="19"/>
      <c r="C336" s="36">
        <v>43082</v>
      </c>
      <c r="D336" s="99">
        <v>114</v>
      </c>
      <c r="E336" s="103">
        <v>17</v>
      </c>
      <c r="F336" s="37" t="s">
        <v>274</v>
      </c>
      <c r="G336" s="37" t="s">
        <v>724</v>
      </c>
      <c r="H336" s="17" t="str">
        <f t="shared" ca="1" si="41"/>
        <v>Concluído</v>
      </c>
      <c r="I336" s="36">
        <v>43082</v>
      </c>
      <c r="J336" s="36">
        <v>44196</v>
      </c>
      <c r="K336" s="37" t="str">
        <f t="shared" si="42"/>
        <v>NA</v>
      </c>
      <c r="L336" s="37" t="s">
        <v>39</v>
      </c>
      <c r="M336" s="27" t="s">
        <v>1566</v>
      </c>
      <c r="N336" s="37" t="s">
        <v>459</v>
      </c>
      <c r="O336" s="27" t="s">
        <v>460</v>
      </c>
      <c r="P336" s="37" t="s">
        <v>1567</v>
      </c>
      <c r="Q336" s="101" t="s">
        <v>39</v>
      </c>
      <c r="R336" s="101" t="s">
        <v>39</v>
      </c>
      <c r="S336" s="36">
        <v>43083</v>
      </c>
      <c r="T336" s="36" t="s">
        <v>44</v>
      </c>
      <c r="U336" s="109" t="s">
        <v>39</v>
      </c>
      <c r="V336" s="102" t="s">
        <v>39</v>
      </c>
      <c r="W336" s="27" t="s">
        <v>39</v>
      </c>
      <c r="X336" s="37" t="s">
        <v>187</v>
      </c>
      <c r="Y336" s="36">
        <v>43073</v>
      </c>
      <c r="Z336" s="36">
        <v>43080</v>
      </c>
      <c r="AA336" s="37" t="s">
        <v>1568</v>
      </c>
      <c r="AB336" s="37" t="s">
        <v>1569</v>
      </c>
      <c r="AC336" s="37" t="s">
        <v>1570</v>
      </c>
      <c r="AD336" s="37" t="s">
        <v>1571</v>
      </c>
      <c r="AE336" s="37" t="s">
        <v>39</v>
      </c>
      <c r="AF336" s="19"/>
    </row>
    <row r="337" spans="1:256" s="118" customFormat="1" ht="174" customHeight="1" x14ac:dyDescent="0.25">
      <c r="A337" s="121"/>
      <c r="B337" s="121"/>
      <c r="C337" s="36">
        <v>43083</v>
      </c>
      <c r="D337" s="99">
        <v>115</v>
      </c>
      <c r="E337" s="103">
        <v>17</v>
      </c>
      <c r="F337" s="37" t="s">
        <v>36</v>
      </c>
      <c r="G337" s="37" t="s">
        <v>327</v>
      </c>
      <c r="H337" s="17" t="str">
        <f t="shared" ca="1" si="41"/>
        <v>Ativo</v>
      </c>
      <c r="I337" s="36">
        <v>43083</v>
      </c>
      <c r="J337" s="36">
        <v>44908</v>
      </c>
      <c r="K337" s="37" t="str">
        <f t="shared" si="42"/>
        <v>NA</v>
      </c>
      <c r="L337" s="37" t="s">
        <v>39</v>
      </c>
      <c r="M337" s="27" t="s">
        <v>1572</v>
      </c>
      <c r="N337" s="37" t="s">
        <v>1027</v>
      </c>
      <c r="O337" s="27" t="s">
        <v>1028</v>
      </c>
      <c r="P337" s="37" t="s">
        <v>1573</v>
      </c>
      <c r="Q337" s="101" t="s">
        <v>39</v>
      </c>
      <c r="R337" s="101" t="s">
        <v>39</v>
      </c>
      <c r="S337" s="36">
        <v>43084</v>
      </c>
      <c r="T337" s="36" t="s">
        <v>44</v>
      </c>
      <c r="U337" s="109" t="s">
        <v>39</v>
      </c>
      <c r="V337" s="102" t="s">
        <v>39</v>
      </c>
      <c r="W337" s="27" t="s">
        <v>39</v>
      </c>
      <c r="X337" s="37" t="s">
        <v>1574</v>
      </c>
      <c r="Y337" s="36" t="s">
        <v>39</v>
      </c>
      <c r="Z337" s="36">
        <v>43083</v>
      </c>
      <c r="AA337" s="37" t="s">
        <v>1575</v>
      </c>
      <c r="AB337" s="37" t="s">
        <v>39</v>
      </c>
      <c r="AC337" s="37" t="s">
        <v>39</v>
      </c>
      <c r="AD337" s="37" t="s">
        <v>39</v>
      </c>
      <c r="AE337" s="37" t="s">
        <v>39</v>
      </c>
      <c r="AF337" s="121"/>
      <c r="AG337" s="119"/>
    </row>
    <row r="338" spans="1:256" ht="222" customHeight="1" x14ac:dyDescent="0.25">
      <c r="A338" s="19"/>
      <c r="B338" s="19"/>
      <c r="C338" s="105">
        <v>43088</v>
      </c>
      <c r="D338" s="106">
        <v>117</v>
      </c>
      <c r="E338" s="110">
        <v>17</v>
      </c>
      <c r="F338" s="107" t="s">
        <v>36</v>
      </c>
      <c r="G338" s="107" t="s">
        <v>327</v>
      </c>
      <c r="H338" s="17" t="str">
        <f ca="1">IF(J338="","",IF(J338="cancelado","Cancelado",IF(J338="prazo indeterminado","Ativo",IF(TODAY()-J338&gt;0,"Concluído","Ativo"))))</f>
        <v>Ativo</v>
      </c>
      <c r="I338" s="105">
        <v>43088</v>
      </c>
      <c r="J338" s="105" t="s">
        <v>38</v>
      </c>
      <c r="K338" s="108" t="str">
        <f t="shared" si="42"/>
        <v>NA</v>
      </c>
      <c r="L338" s="108" t="s">
        <v>39</v>
      </c>
      <c r="M338" s="107" t="s">
        <v>445</v>
      </c>
      <c r="N338" s="107" t="s">
        <v>1576</v>
      </c>
      <c r="O338" s="107" t="s">
        <v>1577</v>
      </c>
      <c r="P338" s="107" t="s">
        <v>1578</v>
      </c>
      <c r="Q338" s="107" t="s">
        <v>39</v>
      </c>
      <c r="R338" s="107" t="s">
        <v>39</v>
      </c>
      <c r="S338" s="56">
        <v>43090</v>
      </c>
      <c r="T338" s="105" t="s">
        <v>44</v>
      </c>
      <c r="U338" s="107" t="s">
        <v>39</v>
      </c>
      <c r="V338" s="107" t="s">
        <v>39</v>
      </c>
      <c r="W338" s="107" t="s">
        <v>39</v>
      </c>
      <c r="X338" s="107" t="s">
        <v>1579</v>
      </c>
      <c r="Y338" s="46" t="s">
        <v>39</v>
      </c>
      <c r="Z338" s="46" t="s">
        <v>39</v>
      </c>
      <c r="AA338" s="107" t="s">
        <v>260</v>
      </c>
      <c r="AB338" s="107" t="s">
        <v>39</v>
      </c>
      <c r="AC338" s="107" t="s">
        <v>39</v>
      </c>
      <c r="AD338" s="107" t="s">
        <v>39</v>
      </c>
      <c r="AE338" s="107" t="s">
        <v>39</v>
      </c>
      <c r="AF338" s="19"/>
    </row>
    <row r="339" spans="1:256" ht="334.5" customHeight="1" x14ac:dyDescent="0.25">
      <c r="A339" s="19"/>
      <c r="B339" s="19"/>
      <c r="C339" s="36">
        <v>43063</v>
      </c>
      <c r="D339" s="99">
        <v>118</v>
      </c>
      <c r="E339" s="103">
        <v>17</v>
      </c>
      <c r="F339" s="37" t="s">
        <v>36</v>
      </c>
      <c r="G339" s="37" t="s">
        <v>37</v>
      </c>
      <c r="H339" s="17" t="str">
        <f ca="1">IF(J339="","",IF(J339="cancelado","Cancelado",IF(J339="prazo indeterminado","Ativo",IF(TODAY()-J339&gt;0,"Concluído","Ativo"))))</f>
        <v>Ativo</v>
      </c>
      <c r="I339" s="36">
        <v>43063</v>
      </c>
      <c r="J339" s="36">
        <v>44888</v>
      </c>
      <c r="K339" s="37" t="str">
        <f>IF(G339="","",IF(G339&lt;&gt;"Repasse","NA",IF(G339="Repasse","Responsabilidade Diretoria de Contabilidade")))</f>
        <v>NA</v>
      </c>
      <c r="L339" s="37" t="s">
        <v>39</v>
      </c>
      <c r="M339" s="27" t="s">
        <v>1580</v>
      </c>
      <c r="N339" s="37" t="s">
        <v>1581</v>
      </c>
      <c r="O339" s="27" t="s">
        <v>1582</v>
      </c>
      <c r="P339" s="37" t="s">
        <v>1583</v>
      </c>
      <c r="Q339" s="101" t="s">
        <v>39</v>
      </c>
      <c r="R339" s="101" t="s">
        <v>39</v>
      </c>
      <c r="S339" s="36">
        <v>43090</v>
      </c>
      <c r="T339" s="36" t="s">
        <v>44</v>
      </c>
      <c r="U339" s="109" t="s">
        <v>39</v>
      </c>
      <c r="V339" s="102" t="s">
        <v>39</v>
      </c>
      <c r="W339" s="27" t="s">
        <v>39</v>
      </c>
      <c r="X339" s="37" t="s">
        <v>1584</v>
      </c>
      <c r="Y339" s="36" t="s">
        <v>39</v>
      </c>
      <c r="Z339" s="36" t="s">
        <v>39</v>
      </c>
      <c r="AA339" s="37" t="s">
        <v>39</v>
      </c>
      <c r="AB339" s="37" t="s">
        <v>39</v>
      </c>
      <c r="AC339" s="37" t="s">
        <v>39</v>
      </c>
      <c r="AD339" s="37" t="s">
        <v>39</v>
      </c>
      <c r="AE339" s="37" t="s">
        <v>39</v>
      </c>
      <c r="AF339" s="19"/>
    </row>
    <row r="340" spans="1:256" ht="57.75" customHeight="1" x14ac:dyDescent="0.25">
      <c r="A340" s="19"/>
      <c r="B340" s="19"/>
      <c r="C340" s="36">
        <v>43074</v>
      </c>
      <c r="D340" s="99">
        <v>119</v>
      </c>
      <c r="E340" s="103">
        <v>17</v>
      </c>
      <c r="F340" s="37" t="s">
        <v>274</v>
      </c>
      <c r="G340" s="37" t="s">
        <v>704</v>
      </c>
      <c r="H340" s="17" t="str">
        <f ca="1">IF(J340="","",IF(J340="cancelado","Cancelado",IF(J340="prazo indeterminado","Ativo",IF(TODAY()-J340&gt;0,"Concluído","Ativo"))))</f>
        <v>Ativo</v>
      </c>
      <c r="I340" s="36">
        <v>43074</v>
      </c>
      <c r="J340" s="36">
        <v>44899</v>
      </c>
      <c r="K340" s="37" t="str">
        <f>IF(G340="","",IF(G340&lt;&gt;"Repasse","NA",IF(G340="Repasse","Resp. DCON")))</f>
        <v>NA</v>
      </c>
      <c r="L340" s="37" t="s">
        <v>39</v>
      </c>
      <c r="M340" s="17" t="s">
        <v>705</v>
      </c>
      <c r="N340" s="37" t="s">
        <v>1585</v>
      </c>
      <c r="O340" s="27" t="s">
        <v>1586</v>
      </c>
      <c r="P340" s="37" t="s">
        <v>1587</v>
      </c>
      <c r="Q340" s="101" t="s">
        <v>39</v>
      </c>
      <c r="R340" s="101" t="s">
        <v>39</v>
      </c>
      <c r="S340" s="36">
        <v>43091</v>
      </c>
      <c r="T340" s="36" t="s">
        <v>44</v>
      </c>
      <c r="U340" s="109" t="s">
        <v>39</v>
      </c>
      <c r="V340" s="102" t="s">
        <v>39</v>
      </c>
      <c r="W340" s="27" t="s">
        <v>39</v>
      </c>
      <c r="X340" s="37" t="s">
        <v>769</v>
      </c>
      <c r="Y340" s="36" t="s">
        <v>39</v>
      </c>
      <c r="Z340" s="36" t="s">
        <v>39</v>
      </c>
      <c r="AA340" s="102" t="s">
        <v>39</v>
      </c>
      <c r="AB340" s="102" t="s">
        <v>39</v>
      </c>
      <c r="AC340" s="102" t="s">
        <v>39</v>
      </c>
      <c r="AD340" s="102" t="s">
        <v>39</v>
      </c>
      <c r="AE340" s="37" t="s">
        <v>39</v>
      </c>
      <c r="AF340" s="19"/>
    </row>
    <row r="341" spans="1:256" ht="129.75" customHeight="1" x14ac:dyDescent="0.25">
      <c r="A341" s="19" t="s">
        <v>1588</v>
      </c>
      <c r="B341" s="19"/>
      <c r="C341" s="36">
        <v>43088</v>
      </c>
      <c r="D341" s="99">
        <v>120</v>
      </c>
      <c r="E341" s="103">
        <v>17</v>
      </c>
      <c r="F341" s="37" t="s">
        <v>274</v>
      </c>
      <c r="G341" s="37" t="s">
        <v>724</v>
      </c>
      <c r="H341" s="17" t="str">
        <f ca="1">IF(J341="","",IF(J341="cancelado","Cancelado",IF(J341="prazo indeterminado","Ativo",IF(TODAY()-J341&gt;0,"Concluído","Ativo"))))</f>
        <v>Concluído</v>
      </c>
      <c r="I341" s="36">
        <v>43088</v>
      </c>
      <c r="J341" s="36">
        <v>44196</v>
      </c>
      <c r="K341" s="37" t="str">
        <f>IF(G341="","",IF(G341&lt;&gt;"Repasse","NA",IF(G341="Repasse","Responsabilidade Diretoria de Contabilidade")))</f>
        <v>NA</v>
      </c>
      <c r="L341" s="37" t="s">
        <v>39</v>
      </c>
      <c r="M341" s="27" t="s">
        <v>1589</v>
      </c>
      <c r="N341" s="37" t="s">
        <v>1590</v>
      </c>
      <c r="O341" s="27" t="s">
        <v>1591</v>
      </c>
      <c r="P341" s="37" t="s">
        <v>1592</v>
      </c>
      <c r="Q341" s="101" t="s">
        <v>39</v>
      </c>
      <c r="R341" s="101" t="s">
        <v>39</v>
      </c>
      <c r="S341" s="36">
        <v>43096</v>
      </c>
      <c r="T341" s="36" t="s">
        <v>44</v>
      </c>
      <c r="U341" s="109" t="s">
        <v>39</v>
      </c>
      <c r="V341" s="102" t="s">
        <v>39</v>
      </c>
      <c r="W341" s="27" t="s">
        <v>39</v>
      </c>
      <c r="X341" s="37" t="s">
        <v>187</v>
      </c>
      <c r="Y341" s="36">
        <v>43091</v>
      </c>
      <c r="Z341" s="36">
        <v>43131</v>
      </c>
      <c r="AA341" s="37" t="s">
        <v>1593</v>
      </c>
      <c r="AB341" s="37" t="s">
        <v>1594</v>
      </c>
      <c r="AC341" s="117">
        <v>2171473</v>
      </c>
      <c r="AD341" s="37" t="s">
        <v>1595</v>
      </c>
      <c r="AE341" s="37" t="s">
        <v>39</v>
      </c>
      <c r="AF341" s="19"/>
    </row>
    <row r="342" spans="1:256" ht="126.75" customHeight="1" x14ac:dyDescent="0.25">
      <c r="A342" s="19"/>
      <c r="B342" s="19"/>
      <c r="C342" s="23">
        <v>43052</v>
      </c>
      <c r="D342" s="24">
        <v>121</v>
      </c>
      <c r="E342" s="104">
        <v>17</v>
      </c>
      <c r="F342" s="27" t="s">
        <v>36</v>
      </c>
      <c r="G342" s="113" t="s">
        <v>37</v>
      </c>
      <c r="H342" s="17" t="str">
        <f ca="1">IF(J342="","",IF(J342="cancelado","Cancelado",IF(J342="prazo indeterminado","Ativo",IF(TODAY()-J342&gt;0,"Concluído","Ativo"))))</f>
        <v>Ativo</v>
      </c>
      <c r="I342" s="23">
        <v>43061</v>
      </c>
      <c r="J342" s="23">
        <v>44801</v>
      </c>
      <c r="K342" s="113" t="str">
        <f>IF(G342="","",IF(G342&lt;&gt;"Repasse","NA",IF(G342="Repasse","Responsabilidade Diretoria de Contabilidade")))</f>
        <v>NA</v>
      </c>
      <c r="L342" s="113" t="s">
        <v>39</v>
      </c>
      <c r="M342" s="27" t="s">
        <v>1596</v>
      </c>
      <c r="N342" s="27" t="s">
        <v>842</v>
      </c>
      <c r="O342" s="27" t="s">
        <v>843</v>
      </c>
      <c r="P342" s="113" t="s">
        <v>1597</v>
      </c>
      <c r="Q342" s="114" t="s">
        <v>39</v>
      </c>
      <c r="R342" s="114" t="s">
        <v>39</v>
      </c>
      <c r="S342" s="23">
        <v>43105</v>
      </c>
      <c r="T342" s="23" t="s">
        <v>44</v>
      </c>
      <c r="U342" s="29" t="s">
        <v>39</v>
      </c>
      <c r="V342" s="30" t="s">
        <v>39</v>
      </c>
      <c r="W342" s="27" t="s">
        <v>39</v>
      </c>
      <c r="X342" s="27" t="s">
        <v>1030</v>
      </c>
      <c r="Y342" s="23" t="s">
        <v>39</v>
      </c>
      <c r="Z342" s="23" t="s">
        <v>39</v>
      </c>
      <c r="AA342" s="27" t="s">
        <v>39</v>
      </c>
      <c r="AB342" s="27" t="s">
        <v>39</v>
      </c>
      <c r="AC342" s="27" t="s">
        <v>39</v>
      </c>
      <c r="AD342" s="113" t="s">
        <v>39</v>
      </c>
      <c r="AE342" s="113" t="s">
        <v>39</v>
      </c>
      <c r="AF342" s="19"/>
    </row>
    <row r="343" spans="1:256" ht="169.5" customHeight="1" x14ac:dyDescent="0.25">
      <c r="A343" s="19"/>
      <c r="B343" s="19"/>
      <c r="C343" s="36">
        <v>43095</v>
      </c>
      <c r="D343" s="99">
        <v>123</v>
      </c>
      <c r="E343" s="103">
        <v>17</v>
      </c>
      <c r="F343" s="37" t="s">
        <v>36</v>
      </c>
      <c r="G343" s="37" t="s">
        <v>37</v>
      </c>
      <c r="H343" s="17" t="str">
        <f t="shared" ref="H343:H348" ca="1" si="43">IF(J343="","",IF(J343="cancelado","Cancelado",IF(J343="prazo indeterminado","Ativo",IF(TODAY()-J343&gt;0,"Concluído","Ativo"))))</f>
        <v>Ativo</v>
      </c>
      <c r="I343" s="36">
        <v>43095</v>
      </c>
      <c r="J343" s="36">
        <v>44920</v>
      </c>
      <c r="K343" s="37" t="str">
        <f>IF(G343="","",IF(G343&lt;&gt;"Repasse","NA",IF(G343="Repasse","Responsabilidade Diretoria de Contabilidade")))</f>
        <v>NA</v>
      </c>
      <c r="L343" s="37" t="s">
        <v>39</v>
      </c>
      <c r="M343" s="27" t="s">
        <v>1598</v>
      </c>
      <c r="N343" s="37" t="s">
        <v>1599</v>
      </c>
      <c r="O343" s="27" t="s">
        <v>1600</v>
      </c>
      <c r="P343" s="37" t="s">
        <v>1601</v>
      </c>
      <c r="Q343" s="101" t="s">
        <v>39</v>
      </c>
      <c r="R343" s="101" t="s">
        <v>39</v>
      </c>
      <c r="S343" s="36">
        <v>43109</v>
      </c>
      <c r="T343" s="36" t="s">
        <v>44</v>
      </c>
      <c r="U343" s="109" t="s">
        <v>39</v>
      </c>
      <c r="V343" s="102" t="s">
        <v>39</v>
      </c>
      <c r="W343" s="27" t="s">
        <v>39</v>
      </c>
      <c r="X343" s="37" t="s">
        <v>271</v>
      </c>
      <c r="Y343" s="36">
        <v>43081</v>
      </c>
      <c r="Z343" s="36">
        <v>42740</v>
      </c>
      <c r="AA343" s="37" t="s">
        <v>1602</v>
      </c>
      <c r="AB343" s="37" t="s">
        <v>39</v>
      </c>
      <c r="AC343" s="37" t="s">
        <v>39</v>
      </c>
      <c r="AD343" s="37" t="s">
        <v>39</v>
      </c>
      <c r="AE343" s="37" t="s">
        <v>39</v>
      </c>
      <c r="AF343" s="19"/>
    </row>
    <row r="344" spans="1:256" s="118" customFormat="1" ht="132.75" customHeight="1" x14ac:dyDescent="0.25">
      <c r="A344" s="121" t="s">
        <v>1603</v>
      </c>
      <c r="B344" s="121"/>
      <c r="C344" s="36">
        <v>43116</v>
      </c>
      <c r="D344" s="99">
        <v>1</v>
      </c>
      <c r="E344" s="103">
        <v>18</v>
      </c>
      <c r="F344" s="37" t="s">
        <v>274</v>
      </c>
      <c r="G344" s="37" t="s">
        <v>724</v>
      </c>
      <c r="H344" s="17" t="str">
        <f t="shared" ca="1" si="43"/>
        <v>Concluído</v>
      </c>
      <c r="I344" s="36">
        <v>43116</v>
      </c>
      <c r="J344" s="36">
        <v>44196</v>
      </c>
      <c r="K344" s="37" t="str">
        <f>IF(G344="","",IF(G344&lt;&gt;"Repasse","NA",IF(G344="Repasse","Resp. DCON")))</f>
        <v>NA</v>
      </c>
      <c r="L344" s="37" t="s">
        <v>39</v>
      </c>
      <c r="M344" s="27" t="s">
        <v>1604</v>
      </c>
      <c r="N344" s="37" t="s">
        <v>1605</v>
      </c>
      <c r="O344" s="27" t="s">
        <v>1606</v>
      </c>
      <c r="P344" s="37" t="s">
        <v>1607</v>
      </c>
      <c r="Q344" s="101" t="s">
        <v>39</v>
      </c>
      <c r="R344" s="101" t="s">
        <v>39</v>
      </c>
      <c r="S344" s="36">
        <v>43117</v>
      </c>
      <c r="T344" s="36" t="s">
        <v>1608</v>
      </c>
      <c r="U344" s="109" t="s">
        <v>39</v>
      </c>
      <c r="V344" s="102" t="s">
        <v>39</v>
      </c>
      <c r="W344" s="27" t="s">
        <v>39</v>
      </c>
      <c r="X344" s="37" t="s">
        <v>206</v>
      </c>
      <c r="Y344" s="36">
        <v>42935</v>
      </c>
      <c r="Z344" s="36">
        <v>43116</v>
      </c>
      <c r="AA344" s="37" t="s">
        <v>1609</v>
      </c>
      <c r="AB344" s="37" t="s">
        <v>1610</v>
      </c>
      <c r="AC344" s="37" t="s">
        <v>1611</v>
      </c>
      <c r="AD344" s="37" t="s">
        <v>1612</v>
      </c>
      <c r="AE344" s="37" t="s">
        <v>39</v>
      </c>
      <c r="AF344" s="121"/>
      <c r="AG344" s="119"/>
    </row>
    <row r="345" spans="1:256" s="118" customFormat="1" ht="132.75" customHeight="1" x14ac:dyDescent="0.25">
      <c r="A345" s="121" t="s">
        <v>1613</v>
      </c>
      <c r="B345" s="121"/>
      <c r="C345" s="36">
        <v>43416</v>
      </c>
      <c r="D345" s="99">
        <v>1</v>
      </c>
      <c r="E345" s="103">
        <v>18</v>
      </c>
      <c r="F345" s="37" t="s">
        <v>1614</v>
      </c>
      <c r="G345" s="37" t="s">
        <v>37</v>
      </c>
      <c r="H345" s="17" t="str">
        <f t="shared" ca="1" si="43"/>
        <v>Concluído</v>
      </c>
      <c r="I345" s="36">
        <v>43416</v>
      </c>
      <c r="J345" s="36">
        <v>44206</v>
      </c>
      <c r="K345" s="37" t="s">
        <v>39</v>
      </c>
      <c r="L345" s="37" t="s">
        <v>39</v>
      </c>
      <c r="M345" s="37" t="s">
        <v>1615</v>
      </c>
      <c r="N345" s="27" t="s">
        <v>1616</v>
      </c>
      <c r="O345" s="37" t="s">
        <v>1617</v>
      </c>
      <c r="P345" s="27" t="s">
        <v>1618</v>
      </c>
      <c r="Q345" s="101">
        <v>243910</v>
      </c>
      <c r="R345" s="101" t="s">
        <v>39</v>
      </c>
      <c r="S345" s="36">
        <v>43417</v>
      </c>
      <c r="T345" s="36" t="s">
        <v>65</v>
      </c>
      <c r="U345" s="109" t="s">
        <v>39</v>
      </c>
      <c r="V345" s="36" t="s">
        <v>1619</v>
      </c>
      <c r="W345" s="109" t="s">
        <v>1620</v>
      </c>
      <c r="X345" s="102" t="s">
        <v>1621</v>
      </c>
      <c r="Y345" s="36">
        <v>43396</v>
      </c>
      <c r="Z345" s="36">
        <v>43412</v>
      </c>
      <c r="AA345" s="36" t="s">
        <v>1622</v>
      </c>
      <c r="AB345" s="37" t="s">
        <v>39</v>
      </c>
      <c r="AC345" s="37" t="s">
        <v>39</v>
      </c>
      <c r="AD345" s="37" t="s">
        <v>39</v>
      </c>
      <c r="AE345" s="37" t="s">
        <v>39</v>
      </c>
      <c r="AF345" s="121"/>
      <c r="AG345" s="119"/>
    </row>
    <row r="346" spans="1:256" s="138" customFormat="1" ht="92.25" customHeight="1" x14ac:dyDescent="0.25">
      <c r="A346" s="121"/>
      <c r="B346" s="121"/>
      <c r="C346" s="36">
        <v>43124</v>
      </c>
      <c r="D346" s="99">
        <v>2</v>
      </c>
      <c r="E346" s="103">
        <v>18</v>
      </c>
      <c r="F346" s="37" t="s">
        <v>36</v>
      </c>
      <c r="G346" s="37" t="s">
        <v>37</v>
      </c>
      <c r="H346" s="17" t="str">
        <f t="shared" ca="1" si="43"/>
        <v>Ativo</v>
      </c>
      <c r="I346" s="36">
        <v>43124</v>
      </c>
      <c r="J346" s="36">
        <v>44949</v>
      </c>
      <c r="K346" s="37" t="str">
        <f>IF(G346="","",IF(G346&lt;&gt;"Repasse","NA",IF(G346="Repasse","Responsabilidade Diretoria de Contabilidade")))</f>
        <v>NA</v>
      </c>
      <c r="L346" s="37" t="s">
        <v>39</v>
      </c>
      <c r="M346" s="27" t="s">
        <v>1623</v>
      </c>
      <c r="N346" s="37" t="s">
        <v>1624</v>
      </c>
      <c r="O346" s="27" t="s">
        <v>1489</v>
      </c>
      <c r="P346" s="37" t="s">
        <v>1490</v>
      </c>
      <c r="Q346" s="101" t="s">
        <v>39</v>
      </c>
      <c r="R346" s="101" t="s">
        <v>39</v>
      </c>
      <c r="S346" s="36">
        <v>43125</v>
      </c>
      <c r="T346" s="36" t="s">
        <v>44</v>
      </c>
      <c r="U346" s="109" t="s">
        <v>39</v>
      </c>
      <c r="V346" s="102" t="s">
        <v>39</v>
      </c>
      <c r="W346" s="27" t="s">
        <v>39</v>
      </c>
      <c r="X346" s="37" t="s">
        <v>206</v>
      </c>
      <c r="Y346" s="36">
        <v>43081</v>
      </c>
      <c r="Z346" s="36">
        <v>43124</v>
      </c>
      <c r="AA346" s="37" t="s">
        <v>1350</v>
      </c>
      <c r="AB346" s="37" t="s">
        <v>39</v>
      </c>
      <c r="AC346" s="37" t="s">
        <v>39</v>
      </c>
      <c r="AD346" s="37" t="s">
        <v>39</v>
      </c>
      <c r="AE346" s="37" t="s">
        <v>39</v>
      </c>
      <c r="AF346" s="121"/>
      <c r="AG346" s="134"/>
      <c r="AH346" s="134"/>
      <c r="AI346" s="134"/>
      <c r="AJ346" s="134"/>
      <c r="AK346" s="134"/>
      <c r="AL346" s="134"/>
      <c r="AM346" s="134"/>
      <c r="AN346" s="134"/>
      <c r="AO346" s="134"/>
      <c r="AP346" s="134"/>
      <c r="AQ346" s="134"/>
      <c r="AR346" s="134"/>
      <c r="AS346" s="134"/>
      <c r="AT346" s="134"/>
      <c r="AU346" s="134"/>
      <c r="AV346" s="134"/>
      <c r="AW346" s="134"/>
      <c r="AX346" s="134"/>
      <c r="AY346" s="134"/>
      <c r="AZ346" s="134"/>
      <c r="BA346" s="134"/>
      <c r="BB346" s="134"/>
      <c r="BC346" s="134"/>
      <c r="BD346" s="134"/>
      <c r="BE346" s="134"/>
      <c r="BF346" s="134"/>
      <c r="BG346" s="134"/>
      <c r="BH346" s="134"/>
      <c r="BI346" s="134"/>
      <c r="BJ346" s="134"/>
      <c r="BK346" s="134"/>
      <c r="BL346" s="134"/>
      <c r="BM346" s="134"/>
      <c r="BN346" s="134"/>
      <c r="BO346" s="134"/>
      <c r="BP346" s="134"/>
      <c r="BQ346" s="134"/>
      <c r="BR346" s="134"/>
      <c r="BS346" s="134"/>
      <c r="BT346" s="134"/>
      <c r="BU346" s="134"/>
      <c r="BV346" s="134"/>
      <c r="BW346" s="134"/>
      <c r="BX346" s="134"/>
      <c r="BY346" s="134"/>
      <c r="BZ346" s="134"/>
      <c r="CA346" s="134"/>
      <c r="CB346" s="134"/>
      <c r="CC346" s="134"/>
      <c r="CD346" s="134"/>
      <c r="CE346" s="134"/>
      <c r="CF346" s="134"/>
      <c r="CG346" s="134"/>
      <c r="CH346" s="134"/>
      <c r="CI346" s="134"/>
      <c r="CJ346" s="134"/>
      <c r="CK346" s="134"/>
      <c r="CL346" s="134"/>
      <c r="CM346" s="134"/>
      <c r="CN346" s="134"/>
      <c r="CO346" s="134"/>
      <c r="CP346" s="134"/>
      <c r="CQ346" s="134"/>
      <c r="CR346" s="134"/>
      <c r="CS346" s="134"/>
      <c r="CT346" s="134"/>
      <c r="CU346" s="134"/>
      <c r="CV346" s="134"/>
      <c r="CW346" s="134"/>
      <c r="CX346" s="134"/>
      <c r="CY346" s="134"/>
      <c r="CZ346" s="134"/>
      <c r="DA346" s="134"/>
      <c r="DB346" s="134"/>
      <c r="DC346" s="134"/>
      <c r="DD346" s="134"/>
      <c r="DE346" s="134"/>
      <c r="DF346" s="134"/>
      <c r="DG346" s="134"/>
      <c r="DH346" s="134"/>
      <c r="DI346" s="134"/>
      <c r="DJ346" s="134"/>
      <c r="DK346" s="134"/>
      <c r="DL346" s="134"/>
      <c r="DM346" s="134"/>
      <c r="DN346" s="134"/>
      <c r="DO346" s="134"/>
      <c r="DP346" s="134"/>
      <c r="DQ346" s="134"/>
      <c r="DR346" s="134"/>
      <c r="DS346" s="134"/>
      <c r="DT346" s="134"/>
      <c r="DU346" s="134"/>
      <c r="DV346" s="134"/>
      <c r="DW346" s="134"/>
      <c r="DX346" s="134"/>
      <c r="DY346" s="134"/>
      <c r="DZ346" s="134"/>
      <c r="EA346" s="134"/>
      <c r="EB346" s="134"/>
      <c r="EC346" s="134"/>
      <c r="ED346" s="134"/>
      <c r="EE346" s="134"/>
      <c r="EF346" s="134"/>
      <c r="EG346" s="134"/>
      <c r="EH346" s="134"/>
      <c r="EI346" s="134"/>
      <c r="EJ346" s="134"/>
      <c r="EK346" s="134"/>
      <c r="EL346" s="134"/>
      <c r="EM346" s="134"/>
      <c r="EN346" s="134"/>
      <c r="EO346" s="134"/>
      <c r="EP346" s="134"/>
      <c r="EQ346" s="134"/>
      <c r="ER346" s="134"/>
      <c r="ES346" s="134"/>
      <c r="ET346" s="134"/>
      <c r="EU346" s="134"/>
      <c r="EV346" s="134"/>
      <c r="EW346" s="134"/>
      <c r="EX346" s="134"/>
      <c r="EY346" s="134"/>
      <c r="EZ346" s="134"/>
      <c r="FA346" s="134"/>
      <c r="FB346" s="134"/>
      <c r="FC346" s="134"/>
      <c r="FD346" s="134"/>
      <c r="FE346" s="134"/>
      <c r="FF346" s="134"/>
      <c r="FG346" s="134"/>
    </row>
    <row r="347" spans="1:256" s="129" customFormat="1" ht="65.25" customHeight="1" x14ac:dyDescent="0.25">
      <c r="A347" s="19"/>
      <c r="B347" s="19"/>
      <c r="C347" s="36">
        <v>43126</v>
      </c>
      <c r="D347" s="99">
        <v>3</v>
      </c>
      <c r="E347" s="103">
        <v>18</v>
      </c>
      <c r="F347" s="37" t="s">
        <v>274</v>
      </c>
      <c r="G347" s="37" t="s">
        <v>704</v>
      </c>
      <c r="H347" s="17" t="str">
        <f t="shared" ca="1" si="43"/>
        <v>Ativo</v>
      </c>
      <c r="I347" s="36">
        <v>43126</v>
      </c>
      <c r="J347" s="36">
        <v>44951</v>
      </c>
      <c r="K347" s="37" t="str">
        <f>IF(G347="","",IF(G347&lt;&gt;"Repasse","NA",IF(G347="Repasse","Responsabilidade Diretoria de Contabilidade")))</f>
        <v>NA</v>
      </c>
      <c r="L347" s="37" t="s">
        <v>39</v>
      </c>
      <c r="M347" s="17" t="s">
        <v>705</v>
      </c>
      <c r="N347" s="37" t="s">
        <v>1625</v>
      </c>
      <c r="O347" s="27" t="s">
        <v>142</v>
      </c>
      <c r="P347" s="37" t="s">
        <v>1626</v>
      </c>
      <c r="Q347" s="101" t="s">
        <v>39</v>
      </c>
      <c r="R347" s="101" t="s">
        <v>39</v>
      </c>
      <c r="S347" s="36">
        <v>43138</v>
      </c>
      <c r="T347" s="36" t="s">
        <v>44</v>
      </c>
      <c r="U347" s="109" t="s">
        <v>39</v>
      </c>
      <c r="V347" s="102" t="s">
        <v>39</v>
      </c>
      <c r="W347" s="27" t="s">
        <v>39</v>
      </c>
      <c r="X347" s="37" t="s">
        <v>801</v>
      </c>
      <c r="Y347" s="36" t="s">
        <v>39</v>
      </c>
      <c r="Z347" s="36" t="s">
        <v>39</v>
      </c>
      <c r="AA347" s="37" t="s">
        <v>39</v>
      </c>
      <c r="AB347" s="37" t="s">
        <v>39</v>
      </c>
      <c r="AC347" s="37" t="s">
        <v>39</v>
      </c>
      <c r="AD347" s="37" t="s">
        <v>39</v>
      </c>
      <c r="AE347" s="37" t="s">
        <v>39</v>
      </c>
      <c r="AF347" s="19"/>
      <c r="AG347" s="128"/>
      <c r="AH347" s="128"/>
      <c r="AI347" s="128"/>
      <c r="AJ347" s="128"/>
      <c r="AK347" s="128"/>
      <c r="AL347" s="128"/>
      <c r="AM347" s="128"/>
      <c r="AN347" s="128"/>
      <c r="AO347" s="128"/>
      <c r="AP347" s="128"/>
      <c r="AQ347" s="128"/>
      <c r="AR347" s="128"/>
      <c r="AS347" s="128"/>
      <c r="AT347" s="128"/>
      <c r="AU347" s="128"/>
      <c r="AV347" s="128"/>
      <c r="AW347" s="128"/>
      <c r="AX347" s="128"/>
      <c r="AY347" s="128"/>
      <c r="AZ347" s="128"/>
      <c r="BA347" s="128"/>
      <c r="BB347" s="128"/>
      <c r="BC347" s="128"/>
      <c r="BD347" s="128"/>
      <c r="BE347" s="128"/>
      <c r="BF347" s="128"/>
      <c r="BG347" s="128"/>
      <c r="BH347" s="128"/>
      <c r="BI347" s="128"/>
      <c r="BJ347" s="128"/>
      <c r="BK347" s="128"/>
      <c r="BL347" s="128"/>
      <c r="BM347" s="128"/>
      <c r="BN347" s="128"/>
      <c r="BO347" s="128"/>
      <c r="BP347" s="128"/>
      <c r="BQ347" s="128"/>
      <c r="BR347" s="128"/>
      <c r="BS347" s="128"/>
      <c r="BT347" s="128"/>
      <c r="BU347" s="128"/>
      <c r="BV347" s="128"/>
      <c r="BW347" s="128"/>
      <c r="BX347" s="128"/>
      <c r="BY347" s="128"/>
      <c r="BZ347" s="128"/>
      <c r="CA347" s="128"/>
      <c r="CB347" s="128"/>
      <c r="CC347" s="128"/>
      <c r="CD347" s="128"/>
      <c r="CE347" s="128"/>
      <c r="CF347" s="128"/>
      <c r="CG347" s="128"/>
      <c r="CH347" s="128"/>
      <c r="CI347" s="128"/>
      <c r="CJ347" s="128"/>
      <c r="CK347" s="128"/>
      <c r="CL347" s="128"/>
      <c r="CM347" s="128"/>
      <c r="CN347" s="128"/>
      <c r="CO347" s="128"/>
      <c r="CP347" s="128"/>
      <c r="CQ347" s="128"/>
      <c r="CR347" s="128"/>
      <c r="CS347" s="128"/>
      <c r="CT347" s="128"/>
      <c r="CU347" s="128"/>
      <c r="CV347" s="128"/>
      <c r="CW347" s="128"/>
      <c r="CX347" s="128"/>
      <c r="CY347" s="128"/>
      <c r="CZ347" s="128"/>
      <c r="DA347" s="128"/>
      <c r="DB347" s="128"/>
      <c r="DC347" s="128"/>
      <c r="DD347" s="128"/>
      <c r="DE347" s="128"/>
      <c r="DF347" s="128"/>
      <c r="DG347" s="128"/>
      <c r="DH347" s="128"/>
      <c r="DI347" s="128"/>
      <c r="DJ347" s="128"/>
      <c r="DK347" s="128"/>
      <c r="DL347" s="128"/>
      <c r="DM347" s="128"/>
      <c r="DN347" s="128"/>
      <c r="DO347" s="128"/>
      <c r="DP347" s="128"/>
      <c r="DQ347" s="128"/>
      <c r="DR347" s="128"/>
      <c r="DS347" s="128"/>
      <c r="DT347" s="128"/>
      <c r="DU347" s="128"/>
      <c r="DV347" s="128"/>
      <c r="DW347" s="128"/>
      <c r="DX347" s="128"/>
      <c r="DY347" s="128"/>
      <c r="DZ347" s="128"/>
      <c r="EA347" s="128"/>
      <c r="EB347" s="128"/>
      <c r="EC347" s="128"/>
      <c r="ED347" s="128"/>
      <c r="EE347" s="128"/>
      <c r="EF347" s="128"/>
      <c r="EG347" s="128"/>
      <c r="EH347" s="128"/>
      <c r="EI347" s="128"/>
      <c r="EJ347" s="128"/>
      <c r="EK347" s="128"/>
      <c r="EL347" s="128"/>
      <c r="EM347" s="128"/>
      <c r="EN347" s="128"/>
      <c r="EO347" s="128"/>
      <c r="EP347" s="128"/>
      <c r="EQ347" s="128"/>
      <c r="ER347" s="128"/>
      <c r="ES347" s="128"/>
      <c r="ET347" s="128"/>
      <c r="EU347" s="128"/>
      <c r="EV347" s="128"/>
      <c r="EW347" s="128"/>
      <c r="EX347" s="128"/>
      <c r="EY347" s="128"/>
      <c r="EZ347" s="128"/>
      <c r="FA347" s="128"/>
      <c r="FB347" s="128"/>
      <c r="FC347" s="128"/>
      <c r="FD347" s="128"/>
      <c r="FE347" s="128"/>
      <c r="FF347" s="128"/>
      <c r="FG347" s="128"/>
      <c r="FH347" s="128"/>
      <c r="FI347" s="128"/>
      <c r="FJ347" s="128"/>
      <c r="FK347" s="128"/>
      <c r="FL347" s="128"/>
      <c r="FM347" s="128"/>
      <c r="FN347" s="128"/>
      <c r="FO347" s="128"/>
      <c r="FP347" s="128"/>
      <c r="FQ347" s="128"/>
      <c r="FR347" s="128"/>
      <c r="FS347" s="128"/>
      <c r="FT347" s="128"/>
      <c r="FU347" s="128"/>
      <c r="FV347" s="128"/>
      <c r="FW347" s="128"/>
      <c r="FX347" s="128"/>
      <c r="FY347" s="128"/>
      <c r="FZ347" s="128"/>
      <c r="GA347" s="128"/>
      <c r="GB347" s="128"/>
      <c r="GC347" s="128"/>
      <c r="GD347" s="128"/>
      <c r="GE347" s="128"/>
      <c r="GF347" s="128"/>
      <c r="GG347" s="128"/>
      <c r="GH347" s="128"/>
      <c r="GI347" s="128"/>
      <c r="GJ347" s="128"/>
      <c r="GK347" s="128"/>
      <c r="GL347" s="128"/>
      <c r="GM347" s="128"/>
      <c r="GN347" s="128"/>
      <c r="GO347" s="128"/>
      <c r="GP347" s="128"/>
      <c r="GQ347" s="128"/>
      <c r="GR347" s="128"/>
      <c r="GS347" s="128"/>
      <c r="GT347" s="128"/>
      <c r="GU347" s="128"/>
      <c r="GV347" s="128"/>
      <c r="GW347" s="128"/>
      <c r="GX347" s="128"/>
      <c r="GY347" s="128"/>
      <c r="GZ347" s="128"/>
      <c r="HA347" s="128"/>
      <c r="HB347" s="128"/>
      <c r="HC347" s="128"/>
      <c r="HD347" s="128"/>
      <c r="HE347" s="128"/>
      <c r="HF347" s="128"/>
      <c r="HG347" s="128"/>
      <c r="HH347" s="128"/>
      <c r="HI347" s="128"/>
      <c r="HJ347" s="128"/>
      <c r="HK347" s="128"/>
      <c r="HL347" s="128"/>
      <c r="HM347" s="128"/>
      <c r="HN347" s="128"/>
      <c r="HO347" s="128"/>
      <c r="HP347" s="128"/>
      <c r="HQ347" s="128"/>
      <c r="HR347" s="128"/>
      <c r="HS347" s="128"/>
      <c r="HT347" s="128"/>
      <c r="HU347" s="128"/>
      <c r="HV347" s="128"/>
      <c r="HW347" s="128"/>
      <c r="HX347" s="128"/>
      <c r="HY347" s="128"/>
      <c r="HZ347" s="128"/>
      <c r="IA347" s="128"/>
      <c r="IB347" s="128"/>
      <c r="IC347" s="128"/>
      <c r="ID347" s="128"/>
      <c r="IE347" s="128"/>
      <c r="IF347" s="128"/>
      <c r="IG347" s="128"/>
      <c r="IH347" s="128"/>
      <c r="II347" s="128"/>
      <c r="IJ347" s="128"/>
      <c r="IK347" s="128"/>
      <c r="IL347" s="128"/>
      <c r="IM347" s="128"/>
      <c r="IN347" s="128"/>
      <c r="IO347" s="128"/>
      <c r="IP347" s="128"/>
      <c r="IQ347" s="128"/>
      <c r="IR347" s="128"/>
      <c r="IS347" s="128"/>
      <c r="IT347" s="128"/>
      <c r="IU347" s="128"/>
      <c r="IV347" s="128"/>
    </row>
    <row r="348" spans="1:256" ht="219.75" customHeight="1" x14ac:dyDescent="0.25">
      <c r="A348" s="19"/>
      <c r="B348" s="19"/>
      <c r="C348" s="105">
        <v>43132</v>
      </c>
      <c r="D348" s="106">
        <v>4</v>
      </c>
      <c r="E348" s="107">
        <v>2018</v>
      </c>
      <c r="F348" s="107" t="s">
        <v>36</v>
      </c>
      <c r="G348" s="107" t="s">
        <v>327</v>
      </c>
      <c r="H348" s="17" t="str">
        <f t="shared" ca="1" si="43"/>
        <v>Ativo</v>
      </c>
      <c r="I348" s="105">
        <v>43132</v>
      </c>
      <c r="J348" s="105">
        <v>44957</v>
      </c>
      <c r="K348" s="108" t="s">
        <v>39</v>
      </c>
      <c r="L348" s="108" t="s">
        <v>39</v>
      </c>
      <c r="M348" s="76" t="s">
        <v>445</v>
      </c>
      <c r="N348" s="107" t="s">
        <v>1627</v>
      </c>
      <c r="O348" s="107" t="s">
        <v>1628</v>
      </c>
      <c r="P348" s="107" t="s">
        <v>1629</v>
      </c>
      <c r="Q348" s="107" t="s">
        <v>39</v>
      </c>
      <c r="R348" s="107" t="s">
        <v>39</v>
      </c>
      <c r="S348" s="56">
        <v>43139</v>
      </c>
      <c r="T348" s="46" t="s">
        <v>44</v>
      </c>
      <c r="U348" s="107" t="s">
        <v>39</v>
      </c>
      <c r="V348" s="107" t="s">
        <v>39</v>
      </c>
      <c r="W348" s="107" t="s">
        <v>39</v>
      </c>
      <c r="X348" s="107" t="s">
        <v>1630</v>
      </c>
      <c r="Y348" s="105" t="s">
        <v>39</v>
      </c>
      <c r="Z348" s="105" t="s">
        <v>39</v>
      </c>
      <c r="AA348" s="107" t="s">
        <v>489</v>
      </c>
      <c r="AB348" s="107" t="s">
        <v>39</v>
      </c>
      <c r="AC348" s="107" t="s">
        <v>39</v>
      </c>
      <c r="AD348" s="107" t="s">
        <v>39</v>
      </c>
      <c r="AE348" s="107" t="s">
        <v>39</v>
      </c>
      <c r="AF348" s="19"/>
    </row>
    <row r="349" spans="1:256" s="118" customFormat="1" ht="224.25" customHeight="1" x14ac:dyDescent="0.25">
      <c r="A349" s="121" t="s">
        <v>1631</v>
      </c>
      <c r="B349" s="121"/>
      <c r="C349" s="36">
        <v>43159</v>
      </c>
      <c r="D349" s="99">
        <v>6</v>
      </c>
      <c r="E349" s="103">
        <v>18</v>
      </c>
      <c r="F349" s="37" t="s">
        <v>36</v>
      </c>
      <c r="G349" s="37" t="s">
        <v>37</v>
      </c>
      <c r="H349" s="17" t="str">
        <f t="shared" ref="H349:H365" ca="1" si="44">IF(J349="","",IF(J349="cancelado","Cancelado",IF(J349="prazo indeterminado","Ativo",IF(TODAY()-J349&gt;0,"Concluído","Ativo"))))</f>
        <v>Ativo</v>
      </c>
      <c r="I349" s="36">
        <v>43159</v>
      </c>
      <c r="J349" s="36">
        <v>44984</v>
      </c>
      <c r="K349" s="37" t="str">
        <f>IF(G349="","",IF(G349&lt;&gt;"Repasse","NA",IF(G349="Repasse","Responsabilidade Diretoria de Contabilidade")))</f>
        <v>NA</v>
      </c>
      <c r="L349" s="37" t="s">
        <v>39</v>
      </c>
      <c r="M349" s="27" t="s">
        <v>1632</v>
      </c>
      <c r="N349" s="37" t="s">
        <v>1633</v>
      </c>
      <c r="O349" s="27" t="s">
        <v>1634</v>
      </c>
      <c r="P349" s="37" t="s">
        <v>1635</v>
      </c>
      <c r="Q349" s="101" t="s">
        <v>39</v>
      </c>
      <c r="R349" s="101" t="s">
        <v>39</v>
      </c>
      <c r="S349" s="36">
        <v>43165</v>
      </c>
      <c r="T349" s="36" t="s">
        <v>65</v>
      </c>
      <c r="U349" s="109" t="s">
        <v>39</v>
      </c>
      <c r="V349" s="102" t="s">
        <v>39</v>
      </c>
      <c r="W349" s="27" t="s">
        <v>39</v>
      </c>
      <c r="X349" s="37" t="s">
        <v>937</v>
      </c>
      <c r="Y349" s="36">
        <v>43150</v>
      </c>
      <c r="Z349" s="36">
        <v>43245</v>
      </c>
      <c r="AA349" s="37" t="s">
        <v>1636</v>
      </c>
      <c r="AB349" s="37" t="s">
        <v>39</v>
      </c>
      <c r="AC349" s="37" t="s">
        <v>39</v>
      </c>
      <c r="AD349" s="37" t="s">
        <v>39</v>
      </c>
      <c r="AE349" s="37" t="s">
        <v>39</v>
      </c>
      <c r="AF349" s="121"/>
      <c r="AG349" s="119"/>
    </row>
    <row r="350" spans="1:256" s="129" customFormat="1" ht="45" customHeight="1" x14ac:dyDescent="0.25">
      <c r="A350" s="19"/>
      <c r="B350" s="19"/>
      <c r="C350" s="105">
        <v>43131</v>
      </c>
      <c r="D350" s="106">
        <v>7</v>
      </c>
      <c r="E350" s="110">
        <v>18</v>
      </c>
      <c r="F350" s="107" t="s">
        <v>274</v>
      </c>
      <c r="G350" s="107" t="s">
        <v>704</v>
      </c>
      <c r="H350" s="17" t="str">
        <f t="shared" ca="1" si="44"/>
        <v>Ativo</v>
      </c>
      <c r="I350" s="105">
        <v>43131</v>
      </c>
      <c r="J350" s="105">
        <v>44956</v>
      </c>
      <c r="K350" s="108" t="str">
        <f>IF(G350="","",IF(G350&lt;&gt;"Repasse","NA",IF(G350="Repasse","Responsabilidade Diretoria de Contabilidade")))</f>
        <v>NA</v>
      </c>
      <c r="L350" s="108" t="s">
        <v>39</v>
      </c>
      <c r="M350" s="17" t="s">
        <v>705</v>
      </c>
      <c r="N350" s="107" t="s">
        <v>1637</v>
      </c>
      <c r="O350" s="107" t="s">
        <v>1638</v>
      </c>
      <c r="P350" s="107" t="s">
        <v>1639</v>
      </c>
      <c r="Q350" s="111" t="s">
        <v>39</v>
      </c>
      <c r="R350" s="111" t="s">
        <v>39</v>
      </c>
      <c r="S350" s="56">
        <v>43154</v>
      </c>
      <c r="T350" s="105" t="s">
        <v>44</v>
      </c>
      <c r="U350" s="115" t="s">
        <v>39</v>
      </c>
      <c r="V350" s="112" t="s">
        <v>39</v>
      </c>
      <c r="W350" s="107" t="s">
        <v>39</v>
      </c>
      <c r="X350" s="107" t="s">
        <v>1008</v>
      </c>
      <c r="Y350" s="105" t="s">
        <v>39</v>
      </c>
      <c r="Z350" s="105" t="s">
        <v>39</v>
      </c>
      <c r="AA350" s="107" t="s">
        <v>39</v>
      </c>
      <c r="AB350" s="107" t="s">
        <v>39</v>
      </c>
      <c r="AC350" s="107" t="s">
        <v>39</v>
      </c>
      <c r="AD350" s="107" t="s">
        <v>39</v>
      </c>
      <c r="AE350" s="107" t="s">
        <v>39</v>
      </c>
      <c r="AF350" s="19"/>
      <c r="AG350" s="128"/>
      <c r="AH350" s="128"/>
      <c r="AI350" s="128"/>
      <c r="AJ350" s="128"/>
      <c r="AK350" s="128"/>
      <c r="AL350" s="128"/>
      <c r="AM350" s="128"/>
      <c r="AN350" s="128"/>
      <c r="AO350" s="128"/>
      <c r="AP350" s="128"/>
      <c r="AQ350" s="128"/>
      <c r="AR350" s="128"/>
      <c r="AS350" s="128"/>
      <c r="AT350" s="128"/>
      <c r="AU350" s="128"/>
      <c r="AV350" s="128"/>
      <c r="AW350" s="128"/>
      <c r="AX350" s="128"/>
      <c r="AY350" s="128"/>
      <c r="AZ350" s="128"/>
      <c r="BA350" s="128"/>
      <c r="BB350" s="128"/>
      <c r="BC350" s="128"/>
      <c r="BD350" s="128"/>
      <c r="BE350" s="128"/>
      <c r="BF350" s="128"/>
      <c r="BG350" s="128"/>
      <c r="BH350" s="128"/>
      <c r="BI350" s="128"/>
      <c r="BJ350" s="128"/>
      <c r="BK350" s="128"/>
      <c r="BL350" s="128"/>
      <c r="BM350" s="128"/>
      <c r="BN350" s="128"/>
      <c r="BO350" s="128"/>
      <c r="BP350" s="128"/>
      <c r="BQ350" s="128"/>
      <c r="BR350" s="128"/>
      <c r="BS350" s="128"/>
      <c r="BT350" s="128"/>
      <c r="BU350" s="128"/>
      <c r="BV350" s="128"/>
      <c r="BW350" s="128"/>
      <c r="BX350" s="128"/>
      <c r="BY350" s="128"/>
      <c r="BZ350" s="128"/>
      <c r="CA350" s="128"/>
      <c r="CB350" s="128"/>
      <c r="CC350" s="128"/>
      <c r="CD350" s="128"/>
      <c r="CE350" s="128"/>
      <c r="CF350" s="128"/>
      <c r="CG350" s="128"/>
      <c r="CH350" s="128"/>
      <c r="CI350" s="128"/>
      <c r="CJ350" s="128"/>
      <c r="CK350" s="128"/>
      <c r="CL350" s="128"/>
      <c r="CM350" s="128"/>
      <c r="CN350" s="128"/>
      <c r="CO350" s="128"/>
      <c r="CP350" s="128"/>
      <c r="CQ350" s="128"/>
      <c r="CR350" s="128"/>
      <c r="CS350" s="128"/>
      <c r="CT350" s="128"/>
      <c r="CU350" s="128"/>
      <c r="CV350" s="128"/>
      <c r="CW350" s="128"/>
      <c r="CX350" s="128"/>
      <c r="CY350" s="128"/>
      <c r="CZ350" s="128"/>
      <c r="DA350" s="128"/>
      <c r="DB350" s="128"/>
      <c r="DC350" s="128"/>
      <c r="DD350" s="128"/>
      <c r="DE350" s="128"/>
      <c r="DF350" s="128"/>
      <c r="DG350" s="128"/>
      <c r="DH350" s="128"/>
      <c r="DI350" s="128"/>
      <c r="DJ350" s="128"/>
      <c r="DK350" s="128"/>
      <c r="DL350" s="128"/>
      <c r="DM350" s="128"/>
      <c r="DN350" s="128"/>
      <c r="DO350" s="128"/>
      <c r="DP350" s="128"/>
      <c r="DQ350" s="128"/>
      <c r="DR350" s="128"/>
      <c r="DS350" s="128"/>
      <c r="DT350" s="128"/>
      <c r="DU350" s="128"/>
      <c r="DV350" s="128"/>
      <c r="DW350" s="128"/>
      <c r="DX350" s="128"/>
      <c r="DY350" s="128"/>
      <c r="DZ350" s="128"/>
      <c r="EA350" s="128"/>
      <c r="EB350" s="128"/>
      <c r="EC350" s="128"/>
      <c r="ED350" s="128"/>
      <c r="EE350" s="128"/>
      <c r="EF350" s="128"/>
      <c r="EG350" s="128"/>
      <c r="EH350" s="128"/>
      <c r="EI350" s="128"/>
      <c r="EJ350" s="128"/>
      <c r="EK350" s="128"/>
      <c r="EL350" s="128"/>
      <c r="EM350" s="128"/>
      <c r="EN350" s="128"/>
      <c r="EO350" s="128"/>
      <c r="EP350" s="128"/>
      <c r="EQ350" s="128"/>
      <c r="ER350" s="128"/>
      <c r="ES350" s="128"/>
      <c r="ET350" s="128"/>
      <c r="EU350" s="128"/>
      <c r="EV350" s="128"/>
      <c r="EW350" s="128"/>
      <c r="EX350" s="128"/>
      <c r="EY350" s="128"/>
      <c r="EZ350" s="128"/>
      <c r="FA350" s="128"/>
      <c r="FB350" s="128"/>
      <c r="FC350" s="128"/>
      <c r="FD350" s="128"/>
      <c r="FE350" s="128"/>
      <c r="FF350" s="128"/>
      <c r="FG350" s="128"/>
      <c r="FH350" s="128"/>
      <c r="FI350" s="128"/>
      <c r="FJ350" s="128"/>
      <c r="FK350" s="128"/>
      <c r="FL350" s="128"/>
      <c r="FM350" s="128"/>
      <c r="FN350" s="128"/>
      <c r="FO350" s="128"/>
      <c r="FP350" s="128"/>
      <c r="FQ350" s="128"/>
      <c r="FR350" s="128"/>
      <c r="FS350" s="128"/>
      <c r="FT350" s="128"/>
      <c r="FU350" s="128"/>
      <c r="FV350" s="128"/>
      <c r="FW350" s="128"/>
      <c r="FX350" s="128"/>
      <c r="FY350" s="128"/>
      <c r="FZ350" s="128"/>
      <c r="GA350" s="128"/>
      <c r="GB350" s="128"/>
      <c r="GC350" s="128"/>
      <c r="GD350" s="128"/>
      <c r="GE350" s="128"/>
      <c r="GF350" s="128"/>
      <c r="GG350" s="128"/>
      <c r="GH350" s="128"/>
      <c r="GI350" s="128"/>
      <c r="GJ350" s="128"/>
      <c r="GK350" s="128"/>
      <c r="GL350" s="128"/>
      <c r="GM350" s="128"/>
      <c r="GN350" s="128"/>
      <c r="GO350" s="128"/>
      <c r="GP350" s="128"/>
      <c r="GQ350" s="128"/>
      <c r="GR350" s="128"/>
      <c r="GS350" s="128"/>
      <c r="GT350" s="128"/>
      <c r="GU350" s="128"/>
      <c r="GV350" s="128"/>
      <c r="GW350" s="128"/>
      <c r="GX350" s="128"/>
      <c r="GY350" s="128"/>
      <c r="GZ350" s="128"/>
      <c r="HA350" s="128"/>
      <c r="HB350" s="128"/>
      <c r="HC350" s="128"/>
      <c r="HD350" s="128"/>
      <c r="HE350" s="128"/>
      <c r="HF350" s="128"/>
      <c r="HG350" s="128"/>
      <c r="HH350" s="128"/>
      <c r="HI350" s="128"/>
      <c r="HJ350" s="128"/>
      <c r="HK350" s="128"/>
      <c r="HL350" s="128"/>
      <c r="HM350" s="128"/>
      <c r="HN350" s="128"/>
      <c r="HO350" s="128"/>
      <c r="HP350" s="128"/>
      <c r="HQ350" s="128"/>
      <c r="HR350" s="128"/>
      <c r="HS350" s="128"/>
      <c r="HT350" s="128"/>
      <c r="HU350" s="128"/>
      <c r="HV350" s="128"/>
      <c r="HW350" s="128"/>
      <c r="HX350" s="128"/>
      <c r="HY350" s="128"/>
      <c r="HZ350" s="128"/>
      <c r="IA350" s="128"/>
      <c r="IB350" s="128"/>
      <c r="IC350" s="128"/>
      <c r="ID350" s="128"/>
      <c r="IE350" s="128"/>
      <c r="IF350" s="128"/>
      <c r="IG350" s="128"/>
      <c r="IH350" s="128"/>
      <c r="II350" s="128"/>
      <c r="IJ350" s="128"/>
      <c r="IK350" s="128"/>
      <c r="IL350" s="128"/>
      <c r="IM350" s="128"/>
      <c r="IN350" s="128"/>
      <c r="IO350" s="128"/>
      <c r="IP350" s="128"/>
      <c r="IQ350" s="128"/>
      <c r="IR350" s="128"/>
      <c r="IS350" s="128"/>
      <c r="IT350" s="128"/>
      <c r="IU350" s="128"/>
      <c r="IV350" s="128"/>
    </row>
    <row r="351" spans="1:256" ht="220.5" customHeight="1" x14ac:dyDescent="0.25">
      <c r="A351" s="19"/>
      <c r="B351" s="19"/>
      <c r="C351" s="105">
        <v>43157</v>
      </c>
      <c r="D351" s="106">
        <v>8</v>
      </c>
      <c r="E351" s="107">
        <v>2018</v>
      </c>
      <c r="F351" s="107" t="s">
        <v>36</v>
      </c>
      <c r="G351" s="107" t="s">
        <v>327</v>
      </c>
      <c r="H351" s="17" t="str">
        <f t="shared" ca="1" si="44"/>
        <v>Ativo</v>
      </c>
      <c r="I351" s="105">
        <v>43157</v>
      </c>
      <c r="J351" s="105" t="s">
        <v>38</v>
      </c>
      <c r="K351" s="108" t="s">
        <v>39</v>
      </c>
      <c r="L351" s="108" t="s">
        <v>39</v>
      </c>
      <c r="M351" s="107" t="s">
        <v>328</v>
      </c>
      <c r="N351" s="107" t="s">
        <v>1640</v>
      </c>
      <c r="O351" s="107" t="s">
        <v>1641</v>
      </c>
      <c r="P351" s="107" t="s">
        <v>1642</v>
      </c>
      <c r="Q351" s="107" t="s">
        <v>39</v>
      </c>
      <c r="R351" s="107" t="s">
        <v>39</v>
      </c>
      <c r="S351" s="56">
        <v>43159</v>
      </c>
      <c r="T351" s="46" t="s">
        <v>44</v>
      </c>
      <c r="U351" s="107" t="s">
        <v>39</v>
      </c>
      <c r="V351" s="107" t="s">
        <v>39</v>
      </c>
      <c r="W351" s="107" t="s">
        <v>39</v>
      </c>
      <c r="X351" s="107" t="s">
        <v>1179</v>
      </c>
      <c r="Y351" s="105" t="s">
        <v>39</v>
      </c>
      <c r="Z351" s="105" t="s">
        <v>39</v>
      </c>
      <c r="AA351" s="107" t="s">
        <v>260</v>
      </c>
      <c r="AB351" s="107" t="s">
        <v>39</v>
      </c>
      <c r="AC351" s="107" t="s">
        <v>39</v>
      </c>
      <c r="AD351" s="107" t="s">
        <v>39</v>
      </c>
      <c r="AE351" s="107" t="s">
        <v>39</v>
      </c>
      <c r="AF351" s="19"/>
    </row>
    <row r="352" spans="1:256" s="129" customFormat="1" ht="96.75" customHeight="1" x14ac:dyDescent="0.25">
      <c r="A352" s="19"/>
      <c r="B352" s="19"/>
      <c r="C352" s="105">
        <v>43151</v>
      </c>
      <c r="D352" s="106">
        <v>9</v>
      </c>
      <c r="E352" s="107">
        <v>2018</v>
      </c>
      <c r="F352" s="107" t="s">
        <v>36</v>
      </c>
      <c r="G352" s="107" t="s">
        <v>37</v>
      </c>
      <c r="H352" s="17" t="str">
        <f t="shared" ca="1" si="44"/>
        <v>Ativo</v>
      </c>
      <c r="I352" s="105">
        <v>43151</v>
      </c>
      <c r="J352" s="105">
        <v>44976</v>
      </c>
      <c r="K352" s="108" t="str">
        <f>IF(G352="","",IF(G352&lt;&gt;"Repasse","NA",IF(G352="Repasse","Responsabilidade Diretoria de Contabilidade")))</f>
        <v>NA</v>
      </c>
      <c r="L352" s="108" t="s">
        <v>39</v>
      </c>
      <c r="M352" s="107" t="s">
        <v>1643</v>
      </c>
      <c r="N352" s="107" t="s">
        <v>1644</v>
      </c>
      <c r="O352" s="107" t="s">
        <v>1645</v>
      </c>
      <c r="P352" s="107" t="s">
        <v>1646</v>
      </c>
      <c r="Q352" s="107" t="s">
        <v>39</v>
      </c>
      <c r="R352" s="107" t="s">
        <v>39</v>
      </c>
      <c r="S352" s="56">
        <v>43166</v>
      </c>
      <c r="T352" s="46" t="s">
        <v>44</v>
      </c>
      <c r="U352" s="107" t="s">
        <v>39</v>
      </c>
      <c r="V352" s="107" t="s">
        <v>39</v>
      </c>
      <c r="W352" s="107" t="s">
        <v>39</v>
      </c>
      <c r="X352" s="107" t="s">
        <v>279</v>
      </c>
      <c r="Y352" s="105">
        <v>43040</v>
      </c>
      <c r="Z352" s="105">
        <v>43159</v>
      </c>
      <c r="AA352" s="107" t="s">
        <v>1647</v>
      </c>
      <c r="AB352" s="107" t="s">
        <v>39</v>
      </c>
      <c r="AC352" s="107" t="s">
        <v>39</v>
      </c>
      <c r="AD352" s="107" t="s">
        <v>39</v>
      </c>
      <c r="AE352" s="107" t="s">
        <v>39</v>
      </c>
      <c r="AF352" s="19"/>
      <c r="AG352" s="128"/>
      <c r="AH352" s="128"/>
      <c r="AI352" s="128"/>
      <c r="AJ352" s="128"/>
      <c r="AK352" s="128"/>
      <c r="AL352" s="128"/>
      <c r="AM352" s="128"/>
      <c r="AN352" s="128"/>
      <c r="AO352" s="128"/>
      <c r="AP352" s="128"/>
      <c r="AQ352" s="128"/>
      <c r="AR352" s="128"/>
      <c r="AS352" s="128"/>
      <c r="AT352" s="128"/>
      <c r="AU352" s="128"/>
      <c r="AV352" s="128"/>
      <c r="AW352" s="128"/>
      <c r="AX352" s="128"/>
      <c r="AY352" s="128"/>
      <c r="AZ352" s="128"/>
      <c r="BA352" s="128"/>
      <c r="BB352" s="128"/>
      <c r="BC352" s="128"/>
      <c r="BD352" s="128"/>
      <c r="BE352" s="128"/>
      <c r="BF352" s="128"/>
      <c r="BG352" s="128"/>
      <c r="BH352" s="128"/>
      <c r="BI352" s="128"/>
      <c r="BJ352" s="128"/>
      <c r="BK352" s="128"/>
      <c r="BL352" s="128"/>
      <c r="BM352" s="128"/>
      <c r="BN352" s="128"/>
      <c r="BO352" s="128"/>
      <c r="BP352" s="128"/>
      <c r="BQ352" s="128"/>
      <c r="BR352" s="128"/>
      <c r="BS352" s="128"/>
      <c r="BT352" s="128"/>
      <c r="BU352" s="128"/>
      <c r="BV352" s="128"/>
      <c r="BW352" s="128"/>
      <c r="BX352" s="128"/>
      <c r="BY352" s="128"/>
      <c r="BZ352" s="128"/>
      <c r="CA352" s="128"/>
      <c r="CB352" s="128"/>
      <c r="CC352" s="128"/>
      <c r="CD352" s="128"/>
      <c r="CE352" s="128"/>
      <c r="CF352" s="128"/>
      <c r="CG352" s="128"/>
      <c r="CH352" s="128"/>
      <c r="CI352" s="128"/>
      <c r="CJ352" s="128"/>
      <c r="CK352" s="128"/>
      <c r="CL352" s="128"/>
      <c r="CM352" s="128"/>
      <c r="CN352" s="128"/>
      <c r="CO352" s="128"/>
      <c r="CP352" s="128"/>
      <c r="CQ352" s="128"/>
      <c r="CR352" s="128"/>
      <c r="CS352" s="128"/>
      <c r="CT352" s="128"/>
      <c r="CU352" s="128"/>
      <c r="CV352" s="128"/>
      <c r="CW352" s="128"/>
      <c r="CX352" s="128"/>
      <c r="CY352" s="128"/>
      <c r="CZ352" s="128"/>
      <c r="DA352" s="128"/>
      <c r="DB352" s="128"/>
      <c r="DC352" s="128"/>
      <c r="DD352" s="128"/>
      <c r="DE352" s="128"/>
      <c r="DF352" s="128"/>
      <c r="DG352" s="128"/>
      <c r="DH352" s="128"/>
      <c r="DI352" s="128"/>
      <c r="DJ352" s="128"/>
      <c r="DK352" s="128"/>
      <c r="DL352" s="128"/>
      <c r="DM352" s="128"/>
      <c r="DN352" s="128"/>
      <c r="DO352" s="128"/>
      <c r="DP352" s="128"/>
      <c r="DQ352" s="128"/>
      <c r="DR352" s="128"/>
      <c r="DS352" s="128"/>
      <c r="DT352" s="128"/>
      <c r="DU352" s="128"/>
      <c r="DV352" s="128"/>
      <c r="DW352" s="128"/>
      <c r="DX352" s="128"/>
      <c r="DY352" s="128"/>
      <c r="DZ352" s="128"/>
      <c r="EA352" s="128"/>
      <c r="EB352" s="128"/>
      <c r="EC352" s="128"/>
      <c r="ED352" s="128"/>
      <c r="EE352" s="128"/>
      <c r="EF352" s="128"/>
      <c r="EG352" s="128"/>
      <c r="EH352" s="128"/>
      <c r="EI352" s="128"/>
      <c r="EJ352" s="128"/>
      <c r="EK352" s="128"/>
      <c r="EL352" s="128"/>
      <c r="EM352" s="128"/>
      <c r="EN352" s="128"/>
      <c r="EO352" s="128"/>
      <c r="EP352" s="128"/>
      <c r="EQ352" s="128"/>
      <c r="ER352" s="128"/>
      <c r="ES352" s="128"/>
      <c r="ET352" s="128"/>
      <c r="EU352" s="128"/>
      <c r="EV352" s="128"/>
      <c r="EW352" s="128"/>
      <c r="EX352" s="128"/>
      <c r="EY352" s="128"/>
      <c r="EZ352" s="128"/>
      <c r="FA352" s="128"/>
      <c r="FB352" s="128"/>
      <c r="FC352" s="128"/>
      <c r="FD352" s="128"/>
      <c r="FE352" s="128"/>
      <c r="FF352" s="128"/>
      <c r="FG352" s="128"/>
      <c r="FH352" s="128"/>
      <c r="FI352" s="128"/>
      <c r="FJ352" s="128"/>
      <c r="FK352" s="128"/>
      <c r="FL352" s="128"/>
      <c r="FM352" s="128"/>
      <c r="FN352" s="128"/>
      <c r="FO352" s="128"/>
      <c r="FP352" s="128"/>
      <c r="FQ352" s="128"/>
      <c r="FR352" s="128"/>
      <c r="FS352" s="128"/>
      <c r="FT352" s="128"/>
      <c r="FU352" s="128"/>
      <c r="FV352" s="128"/>
      <c r="FW352" s="128"/>
      <c r="FX352" s="128"/>
      <c r="FY352" s="128"/>
      <c r="FZ352" s="128"/>
      <c r="GA352" s="128"/>
      <c r="GB352" s="128"/>
      <c r="GC352" s="128"/>
      <c r="GD352" s="128"/>
      <c r="GE352" s="128"/>
      <c r="GF352" s="128"/>
      <c r="GG352" s="128"/>
      <c r="GH352" s="128"/>
      <c r="GI352" s="128"/>
      <c r="GJ352" s="128"/>
      <c r="GK352" s="128"/>
      <c r="GL352" s="128"/>
      <c r="GM352" s="128"/>
      <c r="GN352" s="128"/>
      <c r="GO352" s="128"/>
      <c r="GP352" s="128"/>
      <c r="GQ352" s="128"/>
      <c r="GR352" s="128"/>
      <c r="GS352" s="128"/>
      <c r="GT352" s="128"/>
      <c r="GU352" s="128"/>
      <c r="GV352" s="128"/>
      <c r="GW352" s="128"/>
      <c r="GX352" s="128"/>
      <c r="GY352" s="128"/>
      <c r="GZ352" s="128"/>
      <c r="HA352" s="128"/>
      <c r="HB352" s="128"/>
      <c r="HC352" s="128"/>
      <c r="HD352" s="128"/>
      <c r="HE352" s="128"/>
      <c r="HF352" s="128"/>
      <c r="HG352" s="128"/>
      <c r="HH352" s="128"/>
      <c r="HI352" s="128"/>
      <c r="HJ352" s="128"/>
      <c r="HK352" s="128"/>
      <c r="HL352" s="128"/>
      <c r="HM352" s="128"/>
      <c r="HN352" s="128"/>
      <c r="HO352" s="128"/>
      <c r="HP352" s="128"/>
      <c r="HQ352" s="128"/>
      <c r="HR352" s="128"/>
      <c r="HS352" s="128"/>
      <c r="HT352" s="128"/>
      <c r="HU352" s="128"/>
      <c r="HV352" s="128"/>
      <c r="HW352" s="128"/>
      <c r="HX352" s="128"/>
      <c r="HY352" s="128"/>
      <c r="HZ352" s="128"/>
      <c r="IA352" s="128"/>
      <c r="IB352" s="128"/>
      <c r="IC352" s="128"/>
      <c r="ID352" s="128"/>
      <c r="IE352" s="128"/>
      <c r="IF352" s="128"/>
      <c r="IG352" s="128"/>
      <c r="IH352" s="128"/>
      <c r="II352" s="128"/>
      <c r="IJ352" s="128"/>
      <c r="IK352" s="128"/>
      <c r="IL352" s="128"/>
      <c r="IM352" s="128"/>
      <c r="IN352" s="128"/>
      <c r="IO352" s="128"/>
      <c r="IP352" s="128"/>
      <c r="IQ352" s="128"/>
      <c r="IR352" s="128"/>
      <c r="IS352" s="128"/>
      <c r="IT352" s="128"/>
      <c r="IU352" s="128"/>
      <c r="IV352" s="128"/>
    </row>
    <row r="353" spans="1:256" s="118" customFormat="1" ht="90.75" customHeight="1" x14ac:dyDescent="0.25">
      <c r="A353" s="121"/>
      <c r="B353" s="121"/>
      <c r="C353" s="36">
        <v>43160</v>
      </c>
      <c r="D353" s="99">
        <v>10</v>
      </c>
      <c r="E353" s="103">
        <v>18</v>
      </c>
      <c r="F353" s="37" t="s">
        <v>36</v>
      </c>
      <c r="G353" s="37" t="s">
        <v>37</v>
      </c>
      <c r="H353" s="17" t="str">
        <f t="shared" ca="1" si="44"/>
        <v>Ativo</v>
      </c>
      <c r="I353" s="36">
        <v>43160</v>
      </c>
      <c r="J353" s="36">
        <v>44985</v>
      </c>
      <c r="K353" s="37" t="str">
        <f>IF(G353="","",IF(G353&lt;&gt;"Repasse","NA",IF(G353="Repasse","Resp. DCON")))</f>
        <v>NA</v>
      </c>
      <c r="L353" s="37" t="s">
        <v>39</v>
      </c>
      <c r="M353" s="27" t="s">
        <v>1012</v>
      </c>
      <c r="N353" s="37" t="s">
        <v>1648</v>
      </c>
      <c r="O353" s="27" t="s">
        <v>1649</v>
      </c>
      <c r="P353" s="37" t="s">
        <v>1650</v>
      </c>
      <c r="Q353" s="101" t="s">
        <v>39</v>
      </c>
      <c r="R353" s="101" t="s">
        <v>39</v>
      </c>
      <c r="S353" s="36">
        <v>43162</v>
      </c>
      <c r="T353" s="36" t="s">
        <v>44</v>
      </c>
      <c r="U353" s="109" t="s">
        <v>39</v>
      </c>
      <c r="V353" s="102" t="s">
        <v>39</v>
      </c>
      <c r="W353" s="27" t="s">
        <v>39</v>
      </c>
      <c r="X353" s="37" t="s">
        <v>206</v>
      </c>
      <c r="Y353" s="36">
        <v>42944</v>
      </c>
      <c r="Z353" s="36">
        <v>43160</v>
      </c>
      <c r="AA353" s="37" t="s">
        <v>1651</v>
      </c>
      <c r="AB353" s="37" t="s">
        <v>39</v>
      </c>
      <c r="AC353" s="37" t="s">
        <v>39</v>
      </c>
      <c r="AD353" s="37" t="s">
        <v>39</v>
      </c>
      <c r="AE353" s="37" t="s">
        <v>39</v>
      </c>
      <c r="AF353" s="121"/>
      <c r="AG353" s="119"/>
    </row>
    <row r="354" spans="1:256" s="118" customFormat="1" ht="53.25" customHeight="1" x14ac:dyDescent="0.25">
      <c r="A354" s="121"/>
      <c r="B354" s="121"/>
      <c r="C354" s="36">
        <v>43174</v>
      </c>
      <c r="D354" s="99">
        <v>11</v>
      </c>
      <c r="E354" s="103">
        <v>18</v>
      </c>
      <c r="F354" s="37" t="s">
        <v>274</v>
      </c>
      <c r="G354" s="37" t="s">
        <v>704</v>
      </c>
      <c r="H354" s="17" t="str">
        <f t="shared" ca="1" si="44"/>
        <v>Ativo</v>
      </c>
      <c r="I354" s="36">
        <v>43174</v>
      </c>
      <c r="J354" s="36">
        <v>44999</v>
      </c>
      <c r="K354" s="37" t="str">
        <f>IF(G354="","",IF(G354&lt;&gt;"Repasse","NA",IF(G354="Repasse","Responsabilidade Diretoria de Contabilidade")))</f>
        <v>NA</v>
      </c>
      <c r="L354" s="37" t="s">
        <v>39</v>
      </c>
      <c r="M354" s="17" t="s">
        <v>705</v>
      </c>
      <c r="N354" s="37" t="s">
        <v>1652</v>
      </c>
      <c r="O354" s="37" t="s">
        <v>1653</v>
      </c>
      <c r="P354" s="37" t="s">
        <v>1654</v>
      </c>
      <c r="Q354" s="101" t="s">
        <v>39</v>
      </c>
      <c r="R354" s="101" t="s">
        <v>39</v>
      </c>
      <c r="S354" s="36">
        <v>43175</v>
      </c>
      <c r="T354" s="36" t="s">
        <v>44</v>
      </c>
      <c r="U354" s="109" t="s">
        <v>39</v>
      </c>
      <c r="V354" s="102" t="s">
        <v>39</v>
      </c>
      <c r="W354" s="27" t="s">
        <v>39</v>
      </c>
      <c r="X354" s="37" t="s">
        <v>1104</v>
      </c>
      <c r="Y354" s="36" t="s">
        <v>39</v>
      </c>
      <c r="Z354" s="36" t="s">
        <v>39</v>
      </c>
      <c r="AA354" s="37" t="s">
        <v>39</v>
      </c>
      <c r="AB354" s="37" t="s">
        <v>39</v>
      </c>
      <c r="AC354" s="37" t="s">
        <v>39</v>
      </c>
      <c r="AD354" s="37" t="s">
        <v>39</v>
      </c>
      <c r="AE354" s="37" t="s">
        <v>39</v>
      </c>
      <c r="AF354" s="121"/>
      <c r="AG354" s="119"/>
    </row>
    <row r="355" spans="1:256" ht="114" customHeight="1" x14ac:dyDescent="0.25">
      <c r="A355" s="19"/>
      <c r="B355" s="19"/>
      <c r="C355" s="105">
        <v>43175</v>
      </c>
      <c r="D355" s="106">
        <v>12</v>
      </c>
      <c r="E355" s="110">
        <v>18</v>
      </c>
      <c r="F355" s="107" t="s">
        <v>36</v>
      </c>
      <c r="G355" s="107" t="s">
        <v>37</v>
      </c>
      <c r="H355" s="17" t="str">
        <f t="shared" ca="1" si="44"/>
        <v>Ativo</v>
      </c>
      <c r="I355" s="105">
        <v>43175</v>
      </c>
      <c r="J355" s="105">
        <v>45000</v>
      </c>
      <c r="K355" s="108" t="s">
        <v>39</v>
      </c>
      <c r="L355" s="108" t="s">
        <v>39</v>
      </c>
      <c r="M355" s="107" t="s">
        <v>1655</v>
      </c>
      <c r="N355" s="107" t="s">
        <v>1656</v>
      </c>
      <c r="O355" s="107" t="s">
        <v>1657</v>
      </c>
      <c r="P355" s="107" t="s">
        <v>1658</v>
      </c>
      <c r="Q355" s="111" t="s">
        <v>39</v>
      </c>
      <c r="R355" s="111" t="s">
        <v>39</v>
      </c>
      <c r="S355" s="56">
        <v>43180</v>
      </c>
      <c r="T355" s="105" t="s">
        <v>44</v>
      </c>
      <c r="U355" s="115" t="s">
        <v>39</v>
      </c>
      <c r="V355" s="112" t="s">
        <v>39</v>
      </c>
      <c r="W355" s="107" t="s">
        <v>39</v>
      </c>
      <c r="X355" s="107" t="s">
        <v>279</v>
      </c>
      <c r="Y355" s="105">
        <v>43059</v>
      </c>
      <c r="Z355" s="105">
        <v>43174</v>
      </c>
      <c r="AA355" s="107" t="s">
        <v>1659</v>
      </c>
      <c r="AB355" s="107" t="s">
        <v>39</v>
      </c>
      <c r="AC355" s="107" t="s">
        <v>39</v>
      </c>
      <c r="AD355" s="107" t="s">
        <v>39</v>
      </c>
      <c r="AE355" s="112" t="s">
        <v>39</v>
      </c>
      <c r="AF355" s="19"/>
    </row>
    <row r="356" spans="1:256" ht="208.5" customHeight="1" x14ac:dyDescent="0.25">
      <c r="A356" s="19"/>
      <c r="B356" s="19"/>
      <c r="C356" s="105">
        <v>43147</v>
      </c>
      <c r="D356" s="106">
        <v>13</v>
      </c>
      <c r="E356" s="110">
        <v>18</v>
      </c>
      <c r="F356" s="107" t="s">
        <v>36</v>
      </c>
      <c r="G356" s="107" t="s">
        <v>37</v>
      </c>
      <c r="H356" s="17" t="str">
        <f t="shared" ca="1" si="44"/>
        <v>Concluído</v>
      </c>
      <c r="I356" s="105">
        <v>43152</v>
      </c>
      <c r="J356" s="105">
        <v>44425</v>
      </c>
      <c r="K356" s="108" t="s">
        <v>39</v>
      </c>
      <c r="L356" s="108" t="s">
        <v>39</v>
      </c>
      <c r="M356" s="107" t="s">
        <v>1660</v>
      </c>
      <c r="N356" s="107" t="s">
        <v>842</v>
      </c>
      <c r="O356" s="107" t="s">
        <v>843</v>
      </c>
      <c r="P356" s="107" t="s">
        <v>1661</v>
      </c>
      <c r="Q356" s="111" t="s">
        <v>39</v>
      </c>
      <c r="R356" s="111" t="s">
        <v>39</v>
      </c>
      <c r="S356" s="56">
        <v>43176</v>
      </c>
      <c r="T356" s="105" t="s">
        <v>44</v>
      </c>
      <c r="U356" s="115" t="s">
        <v>39</v>
      </c>
      <c r="V356" s="112" t="s">
        <v>39</v>
      </c>
      <c r="W356" s="107" t="s">
        <v>39</v>
      </c>
      <c r="X356" s="107" t="s">
        <v>1520</v>
      </c>
      <c r="Y356" s="105">
        <v>43069</v>
      </c>
      <c r="Z356" s="105" t="s">
        <v>1662</v>
      </c>
      <c r="AA356" s="107" t="s">
        <v>1647</v>
      </c>
      <c r="AB356" s="107" t="s">
        <v>39</v>
      </c>
      <c r="AC356" s="107" t="s">
        <v>39</v>
      </c>
      <c r="AD356" s="107" t="s">
        <v>39</v>
      </c>
      <c r="AE356" s="107" t="s">
        <v>39</v>
      </c>
      <c r="AF356" s="19"/>
    </row>
    <row r="357" spans="1:256" s="118" customFormat="1" ht="80.25" customHeight="1" x14ac:dyDescent="0.25">
      <c r="A357" s="121"/>
      <c r="B357" s="121"/>
      <c r="C357" s="36">
        <v>43178</v>
      </c>
      <c r="D357" s="99">
        <v>14</v>
      </c>
      <c r="E357" s="103">
        <v>18</v>
      </c>
      <c r="F357" s="37" t="s">
        <v>274</v>
      </c>
      <c r="G357" s="37" t="s">
        <v>704</v>
      </c>
      <c r="H357" s="17" t="str">
        <f t="shared" ca="1" si="44"/>
        <v>Ativo</v>
      </c>
      <c r="I357" s="36">
        <v>43178</v>
      </c>
      <c r="J357" s="36">
        <v>45003</v>
      </c>
      <c r="K357" s="37" t="str">
        <f>IF(G357="","",IF(G357&lt;&gt;"Repasse","NA",IF(G357="Repasse","Responsabilidade Diretoria de Contabilidade")))</f>
        <v>NA</v>
      </c>
      <c r="L357" s="37" t="s">
        <v>39</v>
      </c>
      <c r="M357" s="17" t="s">
        <v>705</v>
      </c>
      <c r="N357" s="27" t="s">
        <v>459</v>
      </c>
      <c r="O357" s="27" t="s">
        <v>460</v>
      </c>
      <c r="P357" s="27" t="s">
        <v>1567</v>
      </c>
      <c r="Q357" s="101" t="s">
        <v>39</v>
      </c>
      <c r="R357" s="101" t="s">
        <v>39</v>
      </c>
      <c r="S357" s="36">
        <v>43180</v>
      </c>
      <c r="T357" s="36" t="s">
        <v>44</v>
      </c>
      <c r="U357" s="109" t="s">
        <v>39</v>
      </c>
      <c r="V357" s="102" t="s">
        <v>39</v>
      </c>
      <c r="W357" s="27" t="s">
        <v>39</v>
      </c>
      <c r="X357" s="37" t="s">
        <v>1245</v>
      </c>
      <c r="Y357" s="36" t="s">
        <v>39</v>
      </c>
      <c r="Z357" s="36" t="s">
        <v>39</v>
      </c>
      <c r="AA357" s="37" t="s">
        <v>39</v>
      </c>
      <c r="AB357" s="37" t="s">
        <v>39</v>
      </c>
      <c r="AC357" s="37" t="s">
        <v>39</v>
      </c>
      <c r="AD357" s="37" t="s">
        <v>39</v>
      </c>
      <c r="AE357" s="37" t="s">
        <v>39</v>
      </c>
      <c r="AF357" s="121"/>
      <c r="AG357" s="119"/>
    </row>
    <row r="358" spans="1:256" ht="134.25" customHeight="1" x14ac:dyDescent="0.25">
      <c r="A358" s="19"/>
      <c r="B358" s="19"/>
      <c r="C358" s="36">
        <v>43180</v>
      </c>
      <c r="D358" s="99">
        <v>15</v>
      </c>
      <c r="E358" s="103">
        <v>18</v>
      </c>
      <c r="F358" s="37" t="s">
        <v>36</v>
      </c>
      <c r="G358" s="37" t="s">
        <v>37</v>
      </c>
      <c r="H358" s="17" t="str">
        <f t="shared" ca="1" si="44"/>
        <v>Ativo</v>
      </c>
      <c r="I358" s="36">
        <v>43180</v>
      </c>
      <c r="J358" s="36">
        <v>45005</v>
      </c>
      <c r="K358" s="37" t="str">
        <f>IF(G358="","",IF(G358&lt;&gt;"Repasse","NA",IF(G358="Repasse","Responsabilidade Diretoria de Contabilidade")))</f>
        <v>NA</v>
      </c>
      <c r="L358" s="37" t="s">
        <v>39</v>
      </c>
      <c r="M358" s="27" t="s">
        <v>1663</v>
      </c>
      <c r="N358" s="37" t="s">
        <v>1664</v>
      </c>
      <c r="O358" s="27" t="s">
        <v>1665</v>
      </c>
      <c r="P358" s="37" t="s">
        <v>1666</v>
      </c>
      <c r="Q358" s="101" t="s">
        <v>39</v>
      </c>
      <c r="R358" s="101" t="s">
        <v>39</v>
      </c>
      <c r="S358" s="36">
        <v>43182</v>
      </c>
      <c r="T358" s="36" t="s">
        <v>44</v>
      </c>
      <c r="U358" s="109" t="s">
        <v>39</v>
      </c>
      <c r="V358" s="102" t="s">
        <v>39</v>
      </c>
      <c r="W358" s="27" t="s">
        <v>39</v>
      </c>
      <c r="X358" s="37" t="s">
        <v>1667</v>
      </c>
      <c r="Y358" s="36">
        <v>43180</v>
      </c>
      <c r="Z358" s="36">
        <v>43181</v>
      </c>
      <c r="AA358" s="37" t="s">
        <v>1668</v>
      </c>
      <c r="AB358" s="37" t="s">
        <v>39</v>
      </c>
      <c r="AC358" s="37" t="s">
        <v>39</v>
      </c>
      <c r="AD358" s="37" t="s">
        <v>39</v>
      </c>
      <c r="AE358" s="37" t="s">
        <v>39</v>
      </c>
      <c r="AF358" s="19"/>
    </row>
    <row r="359" spans="1:256" s="129" customFormat="1" ht="249.75" customHeight="1" x14ac:dyDescent="0.25">
      <c r="A359" s="19"/>
      <c r="B359" s="19"/>
      <c r="C359" s="36">
        <v>43139</v>
      </c>
      <c r="D359" s="99">
        <v>16</v>
      </c>
      <c r="E359" s="103">
        <v>18</v>
      </c>
      <c r="F359" s="37" t="s">
        <v>36</v>
      </c>
      <c r="G359" s="37" t="s">
        <v>327</v>
      </c>
      <c r="H359" s="17" t="str">
        <f t="shared" ca="1" si="44"/>
        <v>Ativo</v>
      </c>
      <c r="I359" s="36">
        <v>43139</v>
      </c>
      <c r="J359" s="36" t="s">
        <v>38</v>
      </c>
      <c r="K359" s="37" t="str">
        <f>IF(G359="","",IF(G359&lt;&gt;"Repasse","NA",IF(G359="Repasse","Responsabilidade Diretoria de Contabilidade")))</f>
        <v>NA</v>
      </c>
      <c r="L359" s="37" t="s">
        <v>39</v>
      </c>
      <c r="M359" s="27" t="s">
        <v>1669</v>
      </c>
      <c r="N359" s="37" t="s">
        <v>1670</v>
      </c>
      <c r="O359" s="27" t="s">
        <v>1671</v>
      </c>
      <c r="P359" s="37" t="s">
        <v>1672</v>
      </c>
      <c r="Q359" s="101" t="s">
        <v>39</v>
      </c>
      <c r="R359" s="101" t="s">
        <v>39</v>
      </c>
      <c r="S359" s="36">
        <v>43182</v>
      </c>
      <c r="T359" s="36" t="s">
        <v>44</v>
      </c>
      <c r="U359" s="109" t="s">
        <v>39</v>
      </c>
      <c r="V359" s="102" t="s">
        <v>39</v>
      </c>
      <c r="W359" s="27" t="s">
        <v>39</v>
      </c>
      <c r="X359" s="37" t="s">
        <v>1673</v>
      </c>
      <c r="Y359" s="36" t="s">
        <v>39</v>
      </c>
      <c r="Z359" s="36" t="s">
        <v>39</v>
      </c>
      <c r="AA359" s="37" t="s">
        <v>1424</v>
      </c>
      <c r="AB359" s="37" t="s">
        <v>39</v>
      </c>
      <c r="AC359" s="37" t="s">
        <v>39</v>
      </c>
      <c r="AD359" s="37" t="s">
        <v>39</v>
      </c>
      <c r="AE359" s="37" t="s">
        <v>39</v>
      </c>
      <c r="AF359" s="19"/>
      <c r="AG359" s="128"/>
      <c r="AH359" s="128"/>
      <c r="AI359" s="128"/>
      <c r="AJ359" s="128"/>
      <c r="AK359" s="128"/>
      <c r="AL359" s="128"/>
      <c r="AM359" s="128"/>
      <c r="AN359" s="128"/>
      <c r="AO359" s="128"/>
      <c r="AP359" s="128"/>
      <c r="AQ359" s="128"/>
      <c r="AR359" s="128"/>
      <c r="AS359" s="128"/>
      <c r="AT359" s="128"/>
      <c r="AU359" s="128"/>
      <c r="AV359" s="128"/>
      <c r="AW359" s="128"/>
      <c r="AX359" s="128"/>
      <c r="AY359" s="128"/>
      <c r="AZ359" s="128"/>
      <c r="BA359" s="128"/>
      <c r="BB359" s="128"/>
      <c r="BC359" s="128"/>
      <c r="BD359" s="128"/>
      <c r="BE359" s="128"/>
      <c r="BF359" s="128"/>
      <c r="BG359" s="128"/>
      <c r="BH359" s="128"/>
      <c r="BI359" s="128"/>
      <c r="BJ359" s="128"/>
      <c r="BK359" s="128"/>
      <c r="BL359" s="128"/>
      <c r="BM359" s="128"/>
      <c r="BN359" s="128"/>
      <c r="BO359" s="128"/>
      <c r="BP359" s="128"/>
      <c r="BQ359" s="128"/>
      <c r="BR359" s="128"/>
      <c r="BS359" s="128"/>
      <c r="BT359" s="128"/>
      <c r="BU359" s="128"/>
      <c r="BV359" s="128"/>
      <c r="BW359" s="128"/>
      <c r="BX359" s="128"/>
      <c r="BY359" s="128"/>
      <c r="BZ359" s="128"/>
      <c r="CA359" s="128"/>
      <c r="CB359" s="128"/>
      <c r="CC359" s="128"/>
      <c r="CD359" s="128"/>
      <c r="CE359" s="128"/>
      <c r="CF359" s="128"/>
      <c r="CG359" s="128"/>
      <c r="CH359" s="128"/>
      <c r="CI359" s="128"/>
      <c r="CJ359" s="128"/>
      <c r="CK359" s="128"/>
      <c r="CL359" s="128"/>
      <c r="CM359" s="128"/>
      <c r="CN359" s="128"/>
      <c r="CO359" s="128"/>
      <c r="CP359" s="128"/>
      <c r="CQ359" s="128"/>
      <c r="CR359" s="128"/>
      <c r="CS359" s="128"/>
      <c r="CT359" s="128"/>
      <c r="CU359" s="128"/>
      <c r="CV359" s="128"/>
      <c r="CW359" s="128"/>
      <c r="CX359" s="128"/>
      <c r="CY359" s="128"/>
      <c r="CZ359" s="128"/>
      <c r="DA359" s="128"/>
      <c r="DB359" s="128"/>
      <c r="DC359" s="128"/>
      <c r="DD359" s="128"/>
      <c r="DE359" s="128"/>
      <c r="DF359" s="128"/>
      <c r="DG359" s="128"/>
      <c r="DH359" s="128"/>
      <c r="DI359" s="128"/>
      <c r="DJ359" s="128"/>
      <c r="DK359" s="128"/>
      <c r="DL359" s="128"/>
      <c r="DM359" s="128"/>
      <c r="DN359" s="128"/>
      <c r="DO359" s="128"/>
      <c r="DP359" s="128"/>
      <c r="DQ359" s="128"/>
      <c r="DR359" s="128"/>
      <c r="DS359" s="128"/>
      <c r="DT359" s="128"/>
      <c r="DU359" s="128"/>
      <c r="DV359" s="128"/>
      <c r="DW359" s="128"/>
      <c r="DX359" s="128"/>
      <c r="DY359" s="128"/>
      <c r="DZ359" s="128"/>
      <c r="EA359" s="128"/>
      <c r="EB359" s="128"/>
      <c r="EC359" s="128"/>
      <c r="ED359" s="128"/>
      <c r="EE359" s="128"/>
      <c r="EF359" s="128"/>
      <c r="EG359" s="128"/>
      <c r="EH359" s="128"/>
      <c r="EI359" s="128"/>
      <c r="EJ359" s="128"/>
      <c r="EK359" s="128"/>
      <c r="EL359" s="128"/>
      <c r="EM359" s="128"/>
      <c r="EN359" s="128"/>
      <c r="EO359" s="128"/>
      <c r="EP359" s="128"/>
      <c r="EQ359" s="128"/>
      <c r="ER359" s="128"/>
      <c r="ES359" s="128"/>
      <c r="ET359" s="128"/>
      <c r="EU359" s="128"/>
      <c r="EV359" s="128"/>
      <c r="EW359" s="128"/>
      <c r="EX359" s="128"/>
      <c r="EY359" s="128"/>
      <c r="EZ359" s="128"/>
      <c r="FA359" s="128"/>
      <c r="FB359" s="128"/>
      <c r="FC359" s="128"/>
      <c r="FD359" s="128"/>
      <c r="FE359" s="128"/>
      <c r="FF359" s="128"/>
      <c r="FG359" s="128"/>
      <c r="FH359" s="128"/>
      <c r="FI359" s="128"/>
      <c r="FJ359" s="128"/>
      <c r="FK359" s="128"/>
      <c r="FL359" s="128"/>
      <c r="FM359" s="128"/>
      <c r="FN359" s="128"/>
      <c r="FO359" s="128"/>
      <c r="FP359" s="128"/>
      <c r="FQ359" s="128"/>
      <c r="FR359" s="128"/>
      <c r="FS359" s="128"/>
      <c r="FT359" s="128"/>
      <c r="FU359" s="128"/>
      <c r="FV359" s="128"/>
      <c r="FW359" s="128"/>
      <c r="FX359" s="128"/>
      <c r="FY359" s="128"/>
      <c r="FZ359" s="128"/>
      <c r="GA359" s="128"/>
      <c r="GB359" s="128"/>
      <c r="GC359" s="128"/>
      <c r="GD359" s="128"/>
      <c r="GE359" s="128"/>
      <c r="GF359" s="128"/>
      <c r="GG359" s="128"/>
      <c r="GH359" s="128"/>
      <c r="GI359" s="128"/>
      <c r="GJ359" s="128"/>
      <c r="GK359" s="128"/>
      <c r="GL359" s="128"/>
      <c r="GM359" s="128"/>
      <c r="GN359" s="128"/>
      <c r="GO359" s="128"/>
      <c r="GP359" s="128"/>
      <c r="GQ359" s="128"/>
      <c r="GR359" s="128"/>
      <c r="GS359" s="128"/>
      <c r="GT359" s="128"/>
      <c r="GU359" s="128"/>
      <c r="GV359" s="128"/>
      <c r="GW359" s="128"/>
      <c r="GX359" s="128"/>
      <c r="GY359" s="128"/>
      <c r="GZ359" s="128"/>
      <c r="HA359" s="128"/>
      <c r="HB359" s="128"/>
      <c r="HC359" s="128"/>
      <c r="HD359" s="128"/>
      <c r="HE359" s="128"/>
      <c r="HF359" s="128"/>
      <c r="HG359" s="128"/>
      <c r="HH359" s="128"/>
      <c r="HI359" s="128"/>
      <c r="HJ359" s="128"/>
      <c r="HK359" s="128"/>
      <c r="HL359" s="128"/>
      <c r="HM359" s="128"/>
      <c r="HN359" s="128"/>
      <c r="HO359" s="128"/>
      <c r="HP359" s="128"/>
      <c r="HQ359" s="128"/>
      <c r="HR359" s="128"/>
      <c r="HS359" s="128"/>
      <c r="HT359" s="128"/>
      <c r="HU359" s="128"/>
      <c r="HV359" s="128"/>
      <c r="HW359" s="128"/>
      <c r="HX359" s="128"/>
      <c r="HY359" s="128"/>
      <c r="HZ359" s="128"/>
      <c r="IA359" s="128"/>
      <c r="IB359" s="128"/>
      <c r="IC359" s="128"/>
      <c r="ID359" s="128"/>
      <c r="IE359" s="128"/>
      <c r="IF359" s="128"/>
      <c r="IG359" s="128"/>
      <c r="IH359" s="128"/>
      <c r="II359" s="128"/>
      <c r="IJ359" s="128"/>
      <c r="IK359" s="128"/>
      <c r="IL359" s="128"/>
      <c r="IM359" s="128"/>
      <c r="IN359" s="128"/>
      <c r="IO359" s="128"/>
      <c r="IP359" s="128"/>
      <c r="IQ359" s="128"/>
      <c r="IR359" s="128"/>
      <c r="IS359" s="128"/>
      <c r="IT359" s="128"/>
      <c r="IU359" s="128"/>
      <c r="IV359" s="128"/>
    </row>
    <row r="360" spans="1:256" ht="57.75" customHeight="1" x14ac:dyDescent="0.25">
      <c r="A360" s="19"/>
      <c r="B360" s="19"/>
      <c r="C360" s="36">
        <v>43181</v>
      </c>
      <c r="D360" s="99">
        <v>17</v>
      </c>
      <c r="E360" s="103">
        <v>18</v>
      </c>
      <c r="F360" s="37" t="s">
        <v>274</v>
      </c>
      <c r="G360" s="37" t="s">
        <v>704</v>
      </c>
      <c r="H360" s="17" t="str">
        <f t="shared" ca="1" si="44"/>
        <v>Ativo</v>
      </c>
      <c r="I360" s="36">
        <v>43181</v>
      </c>
      <c r="J360" s="36">
        <v>45006</v>
      </c>
      <c r="K360" s="37" t="str">
        <f>IF(G360="","",IF(G360&lt;&gt;"Repasse","NA",IF(G360="Repasse","Responsabilidade Diretoria de Contabilidade")))</f>
        <v>NA</v>
      </c>
      <c r="L360" s="37" t="s">
        <v>39</v>
      </c>
      <c r="M360" s="17" t="s">
        <v>705</v>
      </c>
      <c r="N360" s="37" t="s">
        <v>1674</v>
      </c>
      <c r="O360" s="27" t="s">
        <v>1675</v>
      </c>
      <c r="P360" s="37" t="s">
        <v>1676</v>
      </c>
      <c r="Q360" s="101" t="s">
        <v>39</v>
      </c>
      <c r="R360" s="101" t="s">
        <v>39</v>
      </c>
      <c r="S360" s="36">
        <v>43183</v>
      </c>
      <c r="T360" s="36" t="s">
        <v>44</v>
      </c>
      <c r="U360" s="109" t="s">
        <v>39</v>
      </c>
      <c r="V360" s="102" t="s">
        <v>39</v>
      </c>
      <c r="W360" s="27" t="s">
        <v>39</v>
      </c>
      <c r="X360" s="37" t="s">
        <v>1677</v>
      </c>
      <c r="Y360" s="36" t="s">
        <v>39</v>
      </c>
      <c r="Z360" s="36" t="s">
        <v>39</v>
      </c>
      <c r="AA360" s="37" t="s">
        <v>39</v>
      </c>
      <c r="AB360" s="37" t="s">
        <v>39</v>
      </c>
      <c r="AC360" s="37" t="s">
        <v>39</v>
      </c>
      <c r="AD360" s="37" t="s">
        <v>39</v>
      </c>
      <c r="AE360" s="37" t="s">
        <v>39</v>
      </c>
      <c r="AF360" s="19"/>
    </row>
    <row r="361" spans="1:256" ht="50.25" customHeight="1" x14ac:dyDescent="0.25">
      <c r="A361" s="19"/>
      <c r="B361" s="19"/>
      <c r="C361" s="105">
        <v>43182</v>
      </c>
      <c r="D361" s="106">
        <v>18</v>
      </c>
      <c r="E361" s="110">
        <v>18</v>
      </c>
      <c r="F361" s="107" t="s">
        <v>274</v>
      </c>
      <c r="G361" s="107" t="s">
        <v>704</v>
      </c>
      <c r="H361" s="17" t="str">
        <f t="shared" ca="1" si="44"/>
        <v>Ativo</v>
      </c>
      <c r="I361" s="105">
        <v>43182</v>
      </c>
      <c r="J361" s="105">
        <v>45007</v>
      </c>
      <c r="K361" s="108" t="s">
        <v>39</v>
      </c>
      <c r="L361" s="108" t="s">
        <v>39</v>
      </c>
      <c r="M361" s="17" t="s">
        <v>705</v>
      </c>
      <c r="N361" s="107" t="s">
        <v>996</v>
      </c>
      <c r="O361" s="107" t="s">
        <v>997</v>
      </c>
      <c r="P361" s="107" t="s">
        <v>1678</v>
      </c>
      <c r="Q361" s="111" t="s">
        <v>39</v>
      </c>
      <c r="R361" s="111" t="s">
        <v>39</v>
      </c>
      <c r="S361" s="56">
        <v>43186</v>
      </c>
      <c r="T361" s="105" t="s">
        <v>65</v>
      </c>
      <c r="U361" s="115" t="s">
        <v>39</v>
      </c>
      <c r="V361" s="112" t="s">
        <v>39</v>
      </c>
      <c r="W361" s="107" t="s">
        <v>39</v>
      </c>
      <c r="X361" s="107" t="s">
        <v>1679</v>
      </c>
      <c r="Y361" s="105" t="s">
        <v>39</v>
      </c>
      <c r="Z361" s="105" t="s">
        <v>39</v>
      </c>
      <c r="AA361" s="107" t="s">
        <v>39</v>
      </c>
      <c r="AB361" s="107" t="s">
        <v>39</v>
      </c>
      <c r="AC361" s="107" t="s">
        <v>39</v>
      </c>
      <c r="AD361" s="107" t="s">
        <v>39</v>
      </c>
      <c r="AE361" s="107" t="s">
        <v>39</v>
      </c>
      <c r="AF361" s="19"/>
    </row>
    <row r="362" spans="1:256" ht="117" customHeight="1" x14ac:dyDescent="0.25">
      <c r="A362" s="19"/>
      <c r="B362" s="19"/>
      <c r="C362" s="105">
        <v>43186</v>
      </c>
      <c r="D362" s="106">
        <v>19</v>
      </c>
      <c r="E362" s="110">
        <v>18</v>
      </c>
      <c r="F362" s="107" t="s">
        <v>36</v>
      </c>
      <c r="G362" s="107" t="s">
        <v>37</v>
      </c>
      <c r="H362" s="17" t="str">
        <f t="shared" ca="1" si="44"/>
        <v>Ativo</v>
      </c>
      <c r="I362" s="105">
        <v>43186</v>
      </c>
      <c r="J362" s="105">
        <v>45011</v>
      </c>
      <c r="K362" s="108" t="s">
        <v>39</v>
      </c>
      <c r="L362" s="108" t="s">
        <v>39</v>
      </c>
      <c r="M362" s="107" t="s">
        <v>1680</v>
      </c>
      <c r="N362" s="107" t="s">
        <v>992</v>
      </c>
      <c r="O362" s="107" t="s">
        <v>178</v>
      </c>
      <c r="P362" s="107" t="s">
        <v>1681</v>
      </c>
      <c r="Q362" s="111" t="s">
        <v>39</v>
      </c>
      <c r="R362" s="111" t="s">
        <v>39</v>
      </c>
      <c r="S362" s="56">
        <v>43196</v>
      </c>
      <c r="T362" s="105" t="s">
        <v>44</v>
      </c>
      <c r="U362" s="115" t="s">
        <v>39</v>
      </c>
      <c r="V362" s="112" t="s">
        <v>39</v>
      </c>
      <c r="W362" s="107" t="s">
        <v>39</v>
      </c>
      <c r="X362" s="107" t="s">
        <v>279</v>
      </c>
      <c r="Y362" s="105">
        <v>43069</v>
      </c>
      <c r="Z362" s="105">
        <v>43182</v>
      </c>
      <c r="AA362" s="107" t="s">
        <v>1682</v>
      </c>
      <c r="AB362" s="107" t="s">
        <v>39</v>
      </c>
      <c r="AC362" s="107" t="s">
        <v>39</v>
      </c>
      <c r="AD362" s="107" t="s">
        <v>39</v>
      </c>
      <c r="AE362" s="107" t="s">
        <v>39</v>
      </c>
      <c r="AF362" s="19"/>
    </row>
    <row r="363" spans="1:256" ht="31.5" customHeight="1" x14ac:dyDescent="0.25">
      <c r="A363" s="19"/>
      <c r="B363" s="19"/>
      <c r="C363" s="36">
        <v>43192</v>
      </c>
      <c r="D363" s="99">
        <v>20</v>
      </c>
      <c r="E363" s="103">
        <v>18</v>
      </c>
      <c r="F363" s="37" t="s">
        <v>274</v>
      </c>
      <c r="G363" s="37" t="s">
        <v>704</v>
      </c>
      <c r="H363" s="17" t="str">
        <f t="shared" ca="1" si="44"/>
        <v>Ativo</v>
      </c>
      <c r="I363" s="36">
        <v>43192</v>
      </c>
      <c r="J363" s="36">
        <v>45017</v>
      </c>
      <c r="K363" s="37" t="str">
        <f>IF(G363="","",IF(G363&lt;&gt;"Repasse","NA",IF(G363="Repasse","Responsabilidade Diretoria de Contabilidade")))</f>
        <v>NA</v>
      </c>
      <c r="L363" s="37" t="s">
        <v>39</v>
      </c>
      <c r="M363" s="17" t="s">
        <v>705</v>
      </c>
      <c r="N363" s="37" t="s">
        <v>1172</v>
      </c>
      <c r="O363" s="27" t="s">
        <v>1173</v>
      </c>
      <c r="P363" s="37" t="s">
        <v>1683</v>
      </c>
      <c r="Q363" s="101" t="s">
        <v>39</v>
      </c>
      <c r="R363" s="101" t="s">
        <v>39</v>
      </c>
      <c r="S363" s="36">
        <v>43200</v>
      </c>
      <c r="T363" s="36" t="s">
        <v>44</v>
      </c>
      <c r="U363" s="109" t="s">
        <v>39</v>
      </c>
      <c r="V363" s="102" t="s">
        <v>39</v>
      </c>
      <c r="W363" s="27" t="s">
        <v>39</v>
      </c>
      <c r="X363" s="37" t="s">
        <v>801</v>
      </c>
      <c r="Y363" s="36" t="s">
        <v>39</v>
      </c>
      <c r="Z363" s="36" t="s">
        <v>39</v>
      </c>
      <c r="AA363" s="37" t="s">
        <v>39</v>
      </c>
      <c r="AB363" s="37" t="s">
        <v>39</v>
      </c>
      <c r="AC363" s="37" t="s">
        <v>39</v>
      </c>
      <c r="AD363" s="37" t="s">
        <v>39</v>
      </c>
      <c r="AE363" s="37" t="s">
        <v>39</v>
      </c>
      <c r="AF363" s="19"/>
    </row>
    <row r="364" spans="1:256" ht="115.5" customHeight="1" x14ac:dyDescent="0.25">
      <c r="A364" s="19"/>
      <c r="B364" s="19"/>
      <c r="C364" s="23">
        <v>43202</v>
      </c>
      <c r="D364" s="24">
        <v>21</v>
      </c>
      <c r="E364" s="104">
        <v>18</v>
      </c>
      <c r="F364" s="27" t="s">
        <v>36</v>
      </c>
      <c r="G364" s="113" t="s">
        <v>37</v>
      </c>
      <c r="H364" s="17" t="str">
        <f t="shared" ca="1" si="44"/>
        <v>Ativo</v>
      </c>
      <c r="I364" s="23">
        <v>43202</v>
      </c>
      <c r="J364" s="23">
        <v>45027</v>
      </c>
      <c r="K364" s="113" t="s">
        <v>39</v>
      </c>
      <c r="L364" s="113" t="s">
        <v>39</v>
      </c>
      <c r="M364" s="27" t="s">
        <v>1684</v>
      </c>
      <c r="N364" s="27" t="s">
        <v>1685</v>
      </c>
      <c r="O364" s="27" t="s">
        <v>1686</v>
      </c>
      <c r="P364" s="113" t="s">
        <v>1687</v>
      </c>
      <c r="Q364" s="114" t="s">
        <v>39</v>
      </c>
      <c r="R364" s="114" t="s">
        <v>39</v>
      </c>
      <c r="S364" s="23">
        <v>43203</v>
      </c>
      <c r="T364" s="23" t="s">
        <v>44</v>
      </c>
      <c r="U364" s="29" t="s">
        <v>39</v>
      </c>
      <c r="V364" s="30" t="s">
        <v>39</v>
      </c>
      <c r="W364" s="27" t="s">
        <v>39</v>
      </c>
      <c r="X364" s="27" t="s">
        <v>206</v>
      </c>
      <c r="Y364" s="23">
        <v>43070</v>
      </c>
      <c r="Z364" s="23" t="s">
        <v>1662</v>
      </c>
      <c r="AA364" s="27" t="s">
        <v>1647</v>
      </c>
      <c r="AB364" s="27" t="s">
        <v>39</v>
      </c>
      <c r="AC364" s="27" t="s">
        <v>39</v>
      </c>
      <c r="AD364" s="113" t="s">
        <v>39</v>
      </c>
      <c r="AE364" s="113" t="s">
        <v>39</v>
      </c>
      <c r="AF364" s="19"/>
    </row>
    <row r="365" spans="1:256" s="129" customFormat="1" ht="63.75" customHeight="1" x14ac:dyDescent="0.25">
      <c r="A365" s="19"/>
      <c r="B365" s="19"/>
      <c r="C365" s="36">
        <v>43158</v>
      </c>
      <c r="D365" s="99">
        <v>22</v>
      </c>
      <c r="E365" s="103">
        <v>18</v>
      </c>
      <c r="F365" s="37" t="s">
        <v>274</v>
      </c>
      <c r="G365" s="37" t="s">
        <v>704</v>
      </c>
      <c r="H365" s="17" t="str">
        <f t="shared" ca="1" si="44"/>
        <v>Ativo</v>
      </c>
      <c r="I365" s="36">
        <v>43158</v>
      </c>
      <c r="J365" s="36">
        <v>44983</v>
      </c>
      <c r="K365" s="37" t="str">
        <f t="shared" ref="K365:K372" si="45">IF(G365="","",IF(G365&lt;&gt;"Repasse","NA",IF(G365="Repasse","Responsabilidade Diretoria de Contabilidade")))</f>
        <v>NA</v>
      </c>
      <c r="L365" s="37" t="s">
        <v>39</v>
      </c>
      <c r="M365" s="17" t="s">
        <v>705</v>
      </c>
      <c r="N365" s="37" t="s">
        <v>1688</v>
      </c>
      <c r="O365" s="27" t="s">
        <v>1689</v>
      </c>
      <c r="P365" s="37" t="s">
        <v>1690</v>
      </c>
      <c r="Q365" s="101" t="s">
        <v>39</v>
      </c>
      <c r="R365" s="101" t="s">
        <v>39</v>
      </c>
      <c r="S365" s="36">
        <v>43207</v>
      </c>
      <c r="T365" s="36" t="s">
        <v>44</v>
      </c>
      <c r="U365" s="109" t="s">
        <v>39</v>
      </c>
      <c r="V365" s="102" t="s">
        <v>39</v>
      </c>
      <c r="W365" s="27" t="s">
        <v>39</v>
      </c>
      <c r="X365" s="37" t="s">
        <v>1008</v>
      </c>
      <c r="Y365" s="36" t="s">
        <v>39</v>
      </c>
      <c r="Z365" s="36" t="s">
        <v>39</v>
      </c>
      <c r="AA365" s="37" t="s">
        <v>39</v>
      </c>
      <c r="AB365" s="37" t="s">
        <v>39</v>
      </c>
      <c r="AC365" s="37" t="s">
        <v>39</v>
      </c>
      <c r="AD365" s="37" t="s">
        <v>39</v>
      </c>
      <c r="AE365" s="37" t="s">
        <v>39</v>
      </c>
      <c r="AF365" s="19"/>
      <c r="AG365" s="128"/>
      <c r="AH365" s="128"/>
      <c r="AI365" s="128"/>
      <c r="AJ365" s="128"/>
      <c r="AK365" s="128"/>
      <c r="AL365" s="128"/>
      <c r="AM365" s="128"/>
      <c r="AN365" s="128"/>
      <c r="AO365" s="128"/>
      <c r="AP365" s="128"/>
      <c r="AQ365" s="128"/>
      <c r="AR365" s="128"/>
      <c r="AS365" s="128"/>
      <c r="AT365" s="128"/>
      <c r="AU365" s="128"/>
      <c r="AV365" s="128"/>
      <c r="AW365" s="128"/>
      <c r="AX365" s="128"/>
      <c r="AY365" s="128"/>
      <c r="AZ365" s="128"/>
      <c r="BA365" s="128"/>
      <c r="BB365" s="128"/>
      <c r="BC365" s="128"/>
      <c r="BD365" s="128"/>
      <c r="BE365" s="128"/>
      <c r="BF365" s="128"/>
      <c r="BG365" s="128"/>
      <c r="BH365" s="128"/>
      <c r="BI365" s="128"/>
      <c r="BJ365" s="128"/>
      <c r="BK365" s="128"/>
      <c r="BL365" s="128"/>
      <c r="BM365" s="128"/>
      <c r="BN365" s="128"/>
      <c r="BO365" s="128"/>
      <c r="BP365" s="128"/>
      <c r="BQ365" s="128"/>
      <c r="BR365" s="128"/>
      <c r="BS365" s="128"/>
      <c r="BT365" s="128"/>
      <c r="BU365" s="128"/>
      <c r="BV365" s="128"/>
      <c r="BW365" s="128"/>
      <c r="BX365" s="128"/>
      <c r="BY365" s="128"/>
      <c r="BZ365" s="128"/>
      <c r="CA365" s="128"/>
      <c r="CB365" s="128"/>
      <c r="CC365" s="128"/>
      <c r="CD365" s="128"/>
      <c r="CE365" s="128"/>
      <c r="CF365" s="128"/>
      <c r="CG365" s="128"/>
      <c r="CH365" s="128"/>
      <c r="CI365" s="128"/>
      <c r="CJ365" s="128"/>
      <c r="CK365" s="128"/>
      <c r="CL365" s="128"/>
      <c r="CM365" s="128"/>
      <c r="CN365" s="128"/>
      <c r="CO365" s="128"/>
      <c r="CP365" s="128"/>
      <c r="CQ365" s="128"/>
      <c r="CR365" s="128"/>
      <c r="CS365" s="128"/>
      <c r="CT365" s="128"/>
      <c r="CU365" s="128"/>
      <c r="CV365" s="128"/>
      <c r="CW365" s="128"/>
      <c r="CX365" s="128"/>
      <c r="CY365" s="128"/>
      <c r="CZ365" s="128"/>
      <c r="DA365" s="128"/>
      <c r="DB365" s="128"/>
      <c r="DC365" s="128"/>
      <c r="DD365" s="128"/>
      <c r="DE365" s="128"/>
      <c r="DF365" s="128"/>
      <c r="DG365" s="128"/>
      <c r="DH365" s="128"/>
      <c r="DI365" s="128"/>
      <c r="DJ365" s="128"/>
      <c r="DK365" s="128"/>
      <c r="DL365" s="128"/>
      <c r="DM365" s="128"/>
      <c r="DN365" s="128"/>
      <c r="DO365" s="128"/>
      <c r="DP365" s="128"/>
      <c r="DQ365" s="128"/>
      <c r="DR365" s="128"/>
      <c r="DS365" s="128"/>
      <c r="DT365" s="128"/>
      <c r="DU365" s="128"/>
      <c r="DV365" s="128"/>
      <c r="DW365" s="128"/>
      <c r="DX365" s="128"/>
      <c r="DY365" s="128"/>
      <c r="DZ365" s="128"/>
      <c r="EA365" s="128"/>
      <c r="EB365" s="128"/>
      <c r="EC365" s="128"/>
      <c r="ED365" s="128"/>
      <c r="EE365" s="128"/>
      <c r="EF365" s="128"/>
      <c r="EG365" s="128"/>
      <c r="EH365" s="128"/>
      <c r="EI365" s="128"/>
      <c r="EJ365" s="128"/>
      <c r="EK365" s="128"/>
      <c r="EL365" s="128"/>
      <c r="EM365" s="128"/>
      <c r="EN365" s="128"/>
      <c r="EO365" s="128"/>
      <c r="EP365" s="128"/>
      <c r="EQ365" s="128"/>
      <c r="ER365" s="128"/>
      <c r="ES365" s="128"/>
      <c r="ET365" s="128"/>
      <c r="EU365" s="128"/>
      <c r="EV365" s="128"/>
      <c r="EW365" s="128"/>
      <c r="EX365" s="128"/>
      <c r="EY365" s="128"/>
      <c r="EZ365" s="128"/>
      <c r="FA365" s="128"/>
      <c r="FB365" s="128"/>
      <c r="FC365" s="128"/>
      <c r="FD365" s="128"/>
      <c r="FE365" s="128"/>
      <c r="FF365" s="128"/>
      <c r="FG365" s="128"/>
      <c r="FH365" s="128"/>
      <c r="FI365" s="128"/>
      <c r="FJ365" s="128"/>
      <c r="FK365" s="128"/>
      <c r="FL365" s="128"/>
      <c r="FM365" s="128"/>
      <c r="FN365" s="128"/>
      <c r="FO365" s="128"/>
      <c r="FP365" s="128"/>
      <c r="FQ365" s="128"/>
      <c r="FR365" s="128"/>
      <c r="FS365" s="128"/>
      <c r="FT365" s="128"/>
      <c r="FU365" s="128"/>
      <c r="FV365" s="128"/>
      <c r="FW365" s="128"/>
      <c r="FX365" s="128"/>
      <c r="FY365" s="128"/>
      <c r="FZ365" s="128"/>
      <c r="GA365" s="128"/>
      <c r="GB365" s="128"/>
      <c r="GC365" s="128"/>
      <c r="GD365" s="128"/>
      <c r="GE365" s="128"/>
      <c r="GF365" s="128"/>
      <c r="GG365" s="128"/>
      <c r="GH365" s="128"/>
      <c r="GI365" s="128"/>
      <c r="GJ365" s="128"/>
      <c r="GK365" s="128"/>
      <c r="GL365" s="128"/>
      <c r="GM365" s="128"/>
      <c r="GN365" s="128"/>
      <c r="GO365" s="128"/>
      <c r="GP365" s="128"/>
      <c r="GQ365" s="128"/>
      <c r="GR365" s="128"/>
      <c r="GS365" s="128"/>
      <c r="GT365" s="128"/>
      <c r="GU365" s="128"/>
      <c r="GV365" s="128"/>
      <c r="GW365" s="128"/>
      <c r="GX365" s="128"/>
      <c r="GY365" s="128"/>
      <c r="GZ365" s="128"/>
      <c r="HA365" s="128"/>
      <c r="HB365" s="128"/>
      <c r="HC365" s="128"/>
      <c r="HD365" s="128"/>
      <c r="HE365" s="128"/>
      <c r="HF365" s="128"/>
      <c r="HG365" s="128"/>
      <c r="HH365" s="128"/>
      <c r="HI365" s="128"/>
      <c r="HJ365" s="128"/>
      <c r="HK365" s="128"/>
      <c r="HL365" s="128"/>
      <c r="HM365" s="128"/>
      <c r="HN365" s="128"/>
      <c r="HO365" s="128"/>
      <c r="HP365" s="128"/>
      <c r="HQ365" s="128"/>
      <c r="HR365" s="128"/>
      <c r="HS365" s="128"/>
      <c r="HT365" s="128"/>
      <c r="HU365" s="128"/>
      <c r="HV365" s="128"/>
      <c r="HW365" s="128"/>
      <c r="HX365" s="128"/>
      <c r="HY365" s="128"/>
      <c r="HZ365" s="128"/>
      <c r="IA365" s="128"/>
      <c r="IB365" s="128"/>
      <c r="IC365" s="128"/>
      <c r="ID365" s="128"/>
      <c r="IE365" s="128"/>
      <c r="IF365" s="128"/>
      <c r="IG365" s="128"/>
      <c r="IH365" s="128"/>
      <c r="II365" s="128"/>
      <c r="IJ365" s="128"/>
      <c r="IK365" s="128"/>
      <c r="IL365" s="128"/>
      <c r="IM365" s="128"/>
      <c r="IN365" s="128"/>
      <c r="IO365" s="128"/>
      <c r="IP365" s="128"/>
      <c r="IQ365" s="128"/>
      <c r="IR365" s="128"/>
      <c r="IS365" s="128"/>
      <c r="IT365" s="128"/>
      <c r="IU365" s="128"/>
      <c r="IV365" s="128"/>
    </row>
    <row r="366" spans="1:256" s="118" customFormat="1" ht="53.25" customHeight="1" x14ac:dyDescent="0.25">
      <c r="A366" s="121"/>
      <c r="B366" s="121"/>
      <c r="C366" s="36">
        <v>43215</v>
      </c>
      <c r="D366" s="99">
        <v>24</v>
      </c>
      <c r="E366" s="103">
        <v>18</v>
      </c>
      <c r="F366" s="37" t="s">
        <v>274</v>
      </c>
      <c r="G366" s="37" t="s">
        <v>704</v>
      </c>
      <c r="H366" s="17" t="str">
        <f t="shared" ref="H366:H422" ca="1" si="46">IF(J366="","",IF(J366="cancelado","Cancelado",IF(J366="prazo indeterminado","Ativo",IF(TODAY()-J366&gt;0,"Concluído","Ativo"))))</f>
        <v>Ativo</v>
      </c>
      <c r="I366" s="36">
        <v>43215</v>
      </c>
      <c r="J366" s="36">
        <v>45040</v>
      </c>
      <c r="K366" s="37" t="str">
        <f t="shared" si="45"/>
        <v>NA</v>
      </c>
      <c r="L366" s="37" t="s">
        <v>39</v>
      </c>
      <c r="M366" s="17" t="s">
        <v>705</v>
      </c>
      <c r="N366" s="37" t="s">
        <v>1691</v>
      </c>
      <c r="O366" s="27" t="s">
        <v>1692</v>
      </c>
      <c r="P366" s="37" t="s">
        <v>1693</v>
      </c>
      <c r="Q366" s="101" t="s">
        <v>39</v>
      </c>
      <c r="R366" s="101" t="s">
        <v>39</v>
      </c>
      <c r="S366" s="36">
        <v>43230</v>
      </c>
      <c r="T366" s="36" t="s">
        <v>44</v>
      </c>
      <c r="U366" s="109" t="s">
        <v>39</v>
      </c>
      <c r="V366" s="102" t="s">
        <v>39</v>
      </c>
      <c r="W366" s="27" t="s">
        <v>39</v>
      </c>
      <c r="X366" s="37" t="s">
        <v>1104</v>
      </c>
      <c r="Y366" s="36" t="s">
        <v>39</v>
      </c>
      <c r="Z366" s="36" t="s">
        <v>39</v>
      </c>
      <c r="AA366" s="37" t="s">
        <v>39</v>
      </c>
      <c r="AB366" s="37" t="s">
        <v>39</v>
      </c>
      <c r="AC366" s="37" t="s">
        <v>39</v>
      </c>
      <c r="AD366" s="37" t="s">
        <v>39</v>
      </c>
      <c r="AE366" s="37" t="s">
        <v>39</v>
      </c>
      <c r="AF366" s="121"/>
      <c r="AG366" s="119"/>
    </row>
    <row r="367" spans="1:256" s="133" customFormat="1" ht="59.25" customHeight="1" x14ac:dyDescent="0.25">
      <c r="A367" s="121"/>
      <c r="B367" s="121"/>
      <c r="C367" s="36">
        <v>43217</v>
      </c>
      <c r="D367" s="99">
        <v>25</v>
      </c>
      <c r="E367" s="103">
        <v>18</v>
      </c>
      <c r="F367" s="37" t="s">
        <v>274</v>
      </c>
      <c r="G367" s="37" t="s">
        <v>704</v>
      </c>
      <c r="H367" s="17" t="str">
        <f t="shared" ca="1" si="46"/>
        <v>Ativo</v>
      </c>
      <c r="I367" s="36">
        <v>43217</v>
      </c>
      <c r="J367" s="36">
        <v>45042</v>
      </c>
      <c r="K367" s="37" t="str">
        <f t="shared" si="45"/>
        <v>NA</v>
      </c>
      <c r="L367" s="37" t="s">
        <v>39</v>
      </c>
      <c r="M367" s="17" t="s">
        <v>705</v>
      </c>
      <c r="N367" s="37" t="s">
        <v>1674</v>
      </c>
      <c r="O367" s="27" t="s">
        <v>1694</v>
      </c>
      <c r="P367" s="37" t="s">
        <v>1695</v>
      </c>
      <c r="Q367" s="101" t="s">
        <v>39</v>
      </c>
      <c r="R367" s="101" t="s">
        <v>39</v>
      </c>
      <c r="S367" s="36">
        <v>43230</v>
      </c>
      <c r="T367" s="36" t="s">
        <v>44</v>
      </c>
      <c r="U367" s="109" t="s">
        <v>39</v>
      </c>
      <c r="V367" s="102" t="s">
        <v>39</v>
      </c>
      <c r="W367" s="27" t="s">
        <v>39</v>
      </c>
      <c r="X367" s="37" t="s">
        <v>1104</v>
      </c>
      <c r="Y367" s="36" t="s">
        <v>39</v>
      </c>
      <c r="Z367" s="36" t="s">
        <v>39</v>
      </c>
      <c r="AA367" s="37" t="s">
        <v>39</v>
      </c>
      <c r="AB367" s="37" t="s">
        <v>39</v>
      </c>
      <c r="AC367" s="37" t="s">
        <v>39</v>
      </c>
      <c r="AD367" s="37" t="s">
        <v>1021</v>
      </c>
      <c r="AE367" s="37" t="s">
        <v>1021</v>
      </c>
      <c r="AF367" s="121"/>
      <c r="AG367" s="119"/>
    </row>
    <row r="368" spans="1:256" s="133" customFormat="1" ht="53.25" customHeight="1" x14ac:dyDescent="0.25">
      <c r="A368" s="121"/>
      <c r="B368" s="121"/>
      <c r="C368" s="36">
        <v>43217</v>
      </c>
      <c r="D368" s="99">
        <v>26</v>
      </c>
      <c r="E368" s="103">
        <v>18</v>
      </c>
      <c r="F368" s="37" t="s">
        <v>274</v>
      </c>
      <c r="G368" s="37" t="s">
        <v>704</v>
      </c>
      <c r="H368" s="17" t="str">
        <f t="shared" ca="1" si="46"/>
        <v>Ativo</v>
      </c>
      <c r="I368" s="36">
        <v>43217</v>
      </c>
      <c r="J368" s="36">
        <v>45042</v>
      </c>
      <c r="K368" s="37" t="str">
        <f t="shared" si="45"/>
        <v>NA</v>
      </c>
      <c r="L368" s="37" t="s">
        <v>39</v>
      </c>
      <c r="M368" s="17" t="s">
        <v>705</v>
      </c>
      <c r="N368" s="37" t="s">
        <v>1696</v>
      </c>
      <c r="O368" s="27" t="s">
        <v>1697</v>
      </c>
      <c r="P368" s="37" t="s">
        <v>1698</v>
      </c>
      <c r="Q368" s="101" t="s">
        <v>39</v>
      </c>
      <c r="R368" s="101" t="s">
        <v>39</v>
      </c>
      <c r="S368" s="36">
        <v>43230</v>
      </c>
      <c r="T368" s="36" t="s">
        <v>44</v>
      </c>
      <c r="U368" s="109" t="s">
        <v>39</v>
      </c>
      <c r="V368" s="102" t="s">
        <v>39</v>
      </c>
      <c r="W368" s="27" t="s">
        <v>39</v>
      </c>
      <c r="X368" s="37" t="s">
        <v>1104</v>
      </c>
      <c r="Y368" s="36" t="s">
        <v>39</v>
      </c>
      <c r="Z368" s="36" t="s">
        <v>39</v>
      </c>
      <c r="AA368" s="37" t="s">
        <v>39</v>
      </c>
      <c r="AB368" s="37" t="s">
        <v>39</v>
      </c>
      <c r="AC368" s="37" t="s">
        <v>39</v>
      </c>
      <c r="AD368" s="37" t="s">
        <v>39</v>
      </c>
      <c r="AE368" s="37" t="s">
        <v>39</v>
      </c>
      <c r="AF368" s="121"/>
      <c r="AG368" s="119"/>
    </row>
    <row r="369" spans="1:33" ht="127.5" customHeight="1" x14ac:dyDescent="0.25">
      <c r="A369" s="19" t="s">
        <v>1699</v>
      </c>
      <c r="B369" s="19"/>
      <c r="C369" s="36">
        <v>43203</v>
      </c>
      <c r="D369" s="99">
        <v>27</v>
      </c>
      <c r="E369" s="103">
        <v>18</v>
      </c>
      <c r="F369" s="37" t="s">
        <v>274</v>
      </c>
      <c r="G369" s="37" t="s">
        <v>724</v>
      </c>
      <c r="H369" s="17" t="str">
        <f t="shared" ca="1" si="46"/>
        <v>Concluído</v>
      </c>
      <c r="I369" s="36">
        <v>43203</v>
      </c>
      <c r="J369" s="36">
        <v>44196</v>
      </c>
      <c r="K369" s="37" t="str">
        <f t="shared" si="45"/>
        <v>NA</v>
      </c>
      <c r="L369" s="37" t="s">
        <v>39</v>
      </c>
      <c r="M369" s="27" t="s">
        <v>1700</v>
      </c>
      <c r="N369" s="37" t="s">
        <v>1701</v>
      </c>
      <c r="O369" s="27" t="s">
        <v>1702</v>
      </c>
      <c r="P369" s="37" t="s">
        <v>1703</v>
      </c>
      <c r="Q369" s="101">
        <v>101488.79</v>
      </c>
      <c r="R369" s="101" t="s">
        <v>39</v>
      </c>
      <c r="S369" s="36">
        <v>43231</v>
      </c>
      <c r="T369" s="36" t="s">
        <v>65</v>
      </c>
      <c r="U369" s="109" t="s">
        <v>39</v>
      </c>
      <c r="V369" s="102" t="s">
        <v>1704</v>
      </c>
      <c r="W369" s="27" t="s">
        <v>39</v>
      </c>
      <c r="X369" s="37" t="s">
        <v>187</v>
      </c>
      <c r="Y369" s="36" t="s">
        <v>39</v>
      </c>
      <c r="Z369" s="36" t="s">
        <v>39</v>
      </c>
      <c r="AA369" s="37" t="s">
        <v>1705</v>
      </c>
      <c r="AB369" s="37" t="s">
        <v>1706</v>
      </c>
      <c r="AC369" s="37" t="s">
        <v>1707</v>
      </c>
      <c r="AD369" s="37" t="s">
        <v>1708</v>
      </c>
      <c r="AE369" s="37" t="s">
        <v>1709</v>
      </c>
      <c r="AF369" s="19"/>
    </row>
    <row r="370" spans="1:33" ht="139.5" customHeight="1" x14ac:dyDescent="0.25">
      <c r="A370" s="19" t="s">
        <v>1710</v>
      </c>
      <c r="B370" s="19"/>
      <c r="C370" s="36">
        <v>43229</v>
      </c>
      <c r="D370" s="99">
        <v>28</v>
      </c>
      <c r="E370" s="103">
        <v>18</v>
      </c>
      <c r="F370" s="37" t="s">
        <v>274</v>
      </c>
      <c r="G370" s="37" t="s">
        <v>724</v>
      </c>
      <c r="H370" s="17" t="str">
        <f t="shared" ca="1" si="46"/>
        <v>Concluído</v>
      </c>
      <c r="I370" s="36">
        <v>43229</v>
      </c>
      <c r="J370" s="36">
        <v>44196</v>
      </c>
      <c r="K370" s="37" t="str">
        <f t="shared" si="45"/>
        <v>NA</v>
      </c>
      <c r="L370" s="37" t="s">
        <v>39</v>
      </c>
      <c r="M370" s="27" t="s">
        <v>1711</v>
      </c>
      <c r="N370" s="37" t="s">
        <v>1712</v>
      </c>
      <c r="O370" s="27" t="s">
        <v>1638</v>
      </c>
      <c r="P370" s="37" t="s">
        <v>1713</v>
      </c>
      <c r="Q370" s="101" t="s">
        <v>39</v>
      </c>
      <c r="R370" s="101" t="s">
        <v>39</v>
      </c>
      <c r="S370" s="36">
        <v>43230</v>
      </c>
      <c r="T370" s="36" t="s">
        <v>44</v>
      </c>
      <c r="U370" s="109" t="s">
        <v>39</v>
      </c>
      <c r="V370" s="102" t="s">
        <v>39</v>
      </c>
      <c r="W370" s="27" t="s">
        <v>39</v>
      </c>
      <c r="X370" s="37" t="s">
        <v>667</v>
      </c>
      <c r="Y370" s="36">
        <v>43220</v>
      </c>
      <c r="Z370" s="36">
        <v>43227</v>
      </c>
      <c r="AA370" s="37" t="s">
        <v>1714</v>
      </c>
      <c r="AB370" s="37" t="s">
        <v>1715</v>
      </c>
      <c r="AC370" s="37" t="s">
        <v>1716</v>
      </c>
      <c r="AD370" s="37" t="s">
        <v>1717</v>
      </c>
      <c r="AE370" s="37" t="s">
        <v>39</v>
      </c>
      <c r="AF370" s="19"/>
    </row>
    <row r="371" spans="1:33" s="118" customFormat="1" ht="111" customHeight="1" x14ac:dyDescent="0.25">
      <c r="A371" s="121"/>
      <c r="B371" s="121"/>
      <c r="C371" s="36">
        <v>43234</v>
      </c>
      <c r="D371" s="99">
        <v>29</v>
      </c>
      <c r="E371" s="103">
        <v>18</v>
      </c>
      <c r="F371" s="37" t="s">
        <v>36</v>
      </c>
      <c r="G371" s="37" t="s">
        <v>37</v>
      </c>
      <c r="H371" s="17" t="str">
        <f t="shared" ca="1" si="46"/>
        <v>Ativo</v>
      </c>
      <c r="I371" s="36">
        <v>43234</v>
      </c>
      <c r="J371" s="36">
        <v>45059</v>
      </c>
      <c r="K371" s="37" t="str">
        <f t="shared" si="45"/>
        <v>NA</v>
      </c>
      <c r="L371" s="37" t="s">
        <v>39</v>
      </c>
      <c r="M371" s="27" t="s">
        <v>1718</v>
      </c>
      <c r="N371" s="37" t="s">
        <v>1719</v>
      </c>
      <c r="O371" s="27" t="s">
        <v>1720</v>
      </c>
      <c r="P371" s="37" t="s">
        <v>1721</v>
      </c>
      <c r="Q371" s="101" t="s">
        <v>39</v>
      </c>
      <c r="R371" s="101" t="s">
        <v>39</v>
      </c>
      <c r="S371" s="36">
        <v>43235</v>
      </c>
      <c r="T371" s="36" t="s">
        <v>44</v>
      </c>
      <c r="U371" s="109" t="s">
        <v>39</v>
      </c>
      <c r="V371" s="102" t="s">
        <v>39</v>
      </c>
      <c r="W371" s="27" t="s">
        <v>39</v>
      </c>
      <c r="X371" s="37" t="s">
        <v>206</v>
      </c>
      <c r="Y371" s="36">
        <v>43151</v>
      </c>
      <c r="Z371" s="36">
        <v>43234</v>
      </c>
      <c r="AA371" s="37" t="s">
        <v>1398</v>
      </c>
      <c r="AB371" s="27" t="s">
        <v>39</v>
      </c>
      <c r="AC371" s="27" t="s">
        <v>39</v>
      </c>
      <c r="AD371" s="27" t="s">
        <v>39</v>
      </c>
      <c r="AE371" s="27" t="s">
        <v>39</v>
      </c>
      <c r="AF371" s="121"/>
      <c r="AG371" s="119"/>
    </row>
    <row r="372" spans="1:33" ht="65.25" customHeight="1" x14ac:dyDescent="0.25">
      <c r="A372" s="19"/>
      <c r="B372" s="19"/>
      <c r="C372" s="105">
        <v>43222</v>
      </c>
      <c r="D372" s="106">
        <v>30</v>
      </c>
      <c r="E372" s="107">
        <v>2018</v>
      </c>
      <c r="F372" s="107" t="s">
        <v>704</v>
      </c>
      <c r="G372" s="107" t="s">
        <v>37</v>
      </c>
      <c r="H372" s="17" t="str">
        <f t="shared" ca="1" si="46"/>
        <v>Ativo</v>
      </c>
      <c r="I372" s="105">
        <v>43222</v>
      </c>
      <c r="J372" s="105">
        <v>45047</v>
      </c>
      <c r="K372" s="108" t="str">
        <f t="shared" si="45"/>
        <v>NA</v>
      </c>
      <c r="L372" s="108" t="s">
        <v>39</v>
      </c>
      <c r="M372" s="17" t="s">
        <v>705</v>
      </c>
      <c r="N372" s="107" t="s">
        <v>1722</v>
      </c>
      <c r="O372" s="107" t="s">
        <v>1723</v>
      </c>
      <c r="P372" s="107" t="s">
        <v>1724</v>
      </c>
      <c r="Q372" s="107" t="s">
        <v>39</v>
      </c>
      <c r="R372" s="107" t="s">
        <v>39</v>
      </c>
      <c r="S372" s="56">
        <v>43236</v>
      </c>
      <c r="T372" s="46" t="s">
        <v>44</v>
      </c>
      <c r="U372" s="107" t="s">
        <v>39</v>
      </c>
      <c r="V372" s="107" t="s">
        <v>39</v>
      </c>
      <c r="W372" s="107" t="s">
        <v>39</v>
      </c>
      <c r="X372" s="107" t="s">
        <v>830</v>
      </c>
      <c r="Y372" s="36" t="s">
        <v>39</v>
      </c>
      <c r="Z372" s="36" t="s">
        <v>39</v>
      </c>
      <c r="AA372" s="37" t="s">
        <v>39</v>
      </c>
      <c r="AB372" s="37" t="s">
        <v>39</v>
      </c>
      <c r="AC372" s="37" t="s">
        <v>39</v>
      </c>
      <c r="AD372" s="37" t="s">
        <v>39</v>
      </c>
      <c r="AE372" s="37" t="s">
        <v>39</v>
      </c>
      <c r="AF372" s="19"/>
    </row>
    <row r="373" spans="1:33" ht="67.5" customHeight="1" x14ac:dyDescent="0.25">
      <c r="A373" s="19"/>
      <c r="B373" s="19"/>
      <c r="C373" s="105">
        <v>43227</v>
      </c>
      <c r="D373" s="106">
        <v>31</v>
      </c>
      <c r="E373" s="107">
        <v>2018</v>
      </c>
      <c r="F373" s="107" t="s">
        <v>704</v>
      </c>
      <c r="G373" s="107" t="s">
        <v>37</v>
      </c>
      <c r="H373" s="17" t="str">
        <f t="shared" ca="1" si="46"/>
        <v>Ativo</v>
      </c>
      <c r="I373" s="105">
        <v>43227</v>
      </c>
      <c r="J373" s="105">
        <v>45052</v>
      </c>
      <c r="K373" s="108" t="s">
        <v>39</v>
      </c>
      <c r="L373" s="108" t="s">
        <v>39</v>
      </c>
      <c r="M373" s="17" t="s">
        <v>705</v>
      </c>
      <c r="N373" s="107" t="s">
        <v>1725</v>
      </c>
      <c r="O373" s="107" t="s">
        <v>1726</v>
      </c>
      <c r="P373" s="107" t="s">
        <v>1727</v>
      </c>
      <c r="Q373" s="107" t="s">
        <v>39</v>
      </c>
      <c r="R373" s="107" t="s">
        <v>39</v>
      </c>
      <c r="S373" s="56">
        <v>43236</v>
      </c>
      <c r="T373" s="46" t="s">
        <v>44</v>
      </c>
      <c r="U373" s="107" t="s">
        <v>39</v>
      </c>
      <c r="V373" s="107" t="s">
        <v>39</v>
      </c>
      <c r="W373" s="107" t="s">
        <v>39</v>
      </c>
      <c r="X373" s="107" t="s">
        <v>830</v>
      </c>
      <c r="Y373" s="36" t="s">
        <v>39</v>
      </c>
      <c r="Z373" s="36" t="s">
        <v>39</v>
      </c>
      <c r="AA373" s="37" t="s">
        <v>39</v>
      </c>
      <c r="AB373" s="37" t="s">
        <v>39</v>
      </c>
      <c r="AC373" s="37" t="s">
        <v>39</v>
      </c>
      <c r="AD373" s="37" t="s">
        <v>39</v>
      </c>
      <c r="AE373" s="37" t="s">
        <v>39</v>
      </c>
      <c r="AF373" s="19"/>
    </row>
    <row r="374" spans="1:33" s="118" customFormat="1" ht="349.5" customHeight="1" x14ac:dyDescent="0.25">
      <c r="A374" s="121"/>
      <c r="B374" s="121"/>
      <c r="C374" s="36">
        <v>43269</v>
      </c>
      <c r="D374" s="99">
        <v>32</v>
      </c>
      <c r="E374" s="103">
        <v>18</v>
      </c>
      <c r="F374" s="37" t="s">
        <v>36</v>
      </c>
      <c r="G374" s="37" t="s">
        <v>37</v>
      </c>
      <c r="H374" s="17" t="str">
        <f t="shared" ca="1" si="46"/>
        <v>Ativo</v>
      </c>
      <c r="I374" s="36">
        <v>43269</v>
      </c>
      <c r="J374" s="36">
        <v>45094</v>
      </c>
      <c r="K374" s="37" t="str">
        <f>IF(G374="","",IF(G374&lt;&gt;"Repasse","NA",IF(G374="Repasse","Responsabilidade Diretoria de Contabilidade")))</f>
        <v>NA</v>
      </c>
      <c r="L374" s="37" t="s">
        <v>39</v>
      </c>
      <c r="M374" s="27" t="s">
        <v>1728</v>
      </c>
      <c r="N374" s="37" t="s">
        <v>1729</v>
      </c>
      <c r="O374" s="27" t="s">
        <v>1730</v>
      </c>
      <c r="P374" s="37" t="s">
        <v>1731</v>
      </c>
      <c r="Q374" s="101" t="s">
        <v>39</v>
      </c>
      <c r="R374" s="101" t="s">
        <v>39</v>
      </c>
      <c r="S374" s="36">
        <v>43277</v>
      </c>
      <c r="T374" s="36" t="s">
        <v>44</v>
      </c>
      <c r="U374" s="109" t="s">
        <v>39</v>
      </c>
      <c r="V374" s="102" t="s">
        <v>39</v>
      </c>
      <c r="W374" s="27" t="s">
        <v>39</v>
      </c>
      <c r="X374" s="37" t="s">
        <v>1732</v>
      </c>
      <c r="Y374" s="36" t="s">
        <v>39</v>
      </c>
      <c r="Z374" s="36">
        <v>43325</v>
      </c>
      <c r="AA374" s="37" t="s">
        <v>1733</v>
      </c>
      <c r="AB374" s="37" t="s">
        <v>39</v>
      </c>
      <c r="AC374" s="37" t="s">
        <v>39</v>
      </c>
      <c r="AD374" s="37" t="s">
        <v>39</v>
      </c>
      <c r="AE374" s="37" t="s">
        <v>39</v>
      </c>
      <c r="AF374" s="121"/>
      <c r="AG374" s="119"/>
    </row>
    <row r="375" spans="1:33" s="118" customFormat="1" ht="228" customHeight="1" x14ac:dyDescent="0.25">
      <c r="A375" s="121"/>
      <c r="B375" s="121"/>
      <c r="C375" s="36">
        <v>43133</v>
      </c>
      <c r="D375" s="99">
        <v>33</v>
      </c>
      <c r="E375" s="103">
        <v>18</v>
      </c>
      <c r="F375" s="37" t="s">
        <v>36</v>
      </c>
      <c r="G375" s="37" t="s">
        <v>37</v>
      </c>
      <c r="H375" s="17" t="str">
        <f t="shared" ca="1" si="46"/>
        <v>Ativo</v>
      </c>
      <c r="I375" s="36">
        <v>43133</v>
      </c>
      <c r="J375" s="36">
        <v>44958</v>
      </c>
      <c r="K375" s="37" t="str">
        <f>IF(G375="","",IF(G375&lt;&gt;"Repasse","NA",IF(G375="Repasse","Responsabilidade Diretoria de Contabilidade")))</f>
        <v>NA</v>
      </c>
      <c r="L375" s="37" t="s">
        <v>39</v>
      </c>
      <c r="M375" s="27" t="s">
        <v>1734</v>
      </c>
      <c r="N375" s="37" t="s">
        <v>1735</v>
      </c>
      <c r="O375" s="27" t="s">
        <v>447</v>
      </c>
      <c r="P375" s="37" t="s">
        <v>1736</v>
      </c>
      <c r="Q375" s="101" t="s">
        <v>39</v>
      </c>
      <c r="R375" s="101" t="s">
        <v>39</v>
      </c>
      <c r="S375" s="36">
        <v>43242</v>
      </c>
      <c r="T375" s="36" t="s">
        <v>44</v>
      </c>
      <c r="U375" s="101" t="s">
        <v>39</v>
      </c>
      <c r="V375" s="101" t="s">
        <v>39</v>
      </c>
      <c r="W375" s="101" t="s">
        <v>39</v>
      </c>
      <c r="X375" s="37" t="s">
        <v>39</v>
      </c>
      <c r="Y375" s="36" t="s">
        <v>39</v>
      </c>
      <c r="Z375" s="36">
        <v>43238</v>
      </c>
      <c r="AA375" s="37" t="s">
        <v>1737</v>
      </c>
      <c r="AB375" s="37" t="s">
        <v>39</v>
      </c>
      <c r="AC375" s="37" t="s">
        <v>39</v>
      </c>
      <c r="AD375" s="37" t="s">
        <v>39</v>
      </c>
      <c r="AE375" s="37" t="s">
        <v>39</v>
      </c>
      <c r="AF375" s="121"/>
      <c r="AG375" s="119"/>
    </row>
    <row r="376" spans="1:33" s="118" customFormat="1" ht="213.75" customHeight="1" x14ac:dyDescent="0.25">
      <c r="A376" s="121"/>
      <c r="B376" s="121"/>
      <c r="C376" s="36">
        <v>43133</v>
      </c>
      <c r="D376" s="99">
        <v>34</v>
      </c>
      <c r="E376" s="103">
        <v>18</v>
      </c>
      <c r="F376" s="37" t="s">
        <v>36</v>
      </c>
      <c r="G376" s="37" t="s">
        <v>37</v>
      </c>
      <c r="H376" s="17" t="str">
        <f t="shared" ca="1" si="46"/>
        <v>Ativo</v>
      </c>
      <c r="I376" s="36">
        <v>43133</v>
      </c>
      <c r="J376" s="36">
        <v>44958</v>
      </c>
      <c r="K376" s="37" t="str">
        <f>IF(G376="","",IF(G376&lt;&gt;"Repasse","NA",IF(G376="Repasse","Responsabilidade Diretoria de Contabilidade")))</f>
        <v>NA</v>
      </c>
      <c r="L376" s="37" t="s">
        <v>39</v>
      </c>
      <c r="M376" s="27" t="s">
        <v>1738</v>
      </c>
      <c r="N376" s="37" t="s">
        <v>1739</v>
      </c>
      <c r="O376" s="27" t="s">
        <v>790</v>
      </c>
      <c r="P376" s="37" t="s">
        <v>1740</v>
      </c>
      <c r="Q376" s="101" t="s">
        <v>39</v>
      </c>
      <c r="R376" s="101" t="s">
        <v>39</v>
      </c>
      <c r="S376" s="36">
        <v>43242</v>
      </c>
      <c r="T376" s="36" t="s">
        <v>44</v>
      </c>
      <c r="U376" s="101" t="s">
        <v>39</v>
      </c>
      <c r="V376" s="101" t="s">
        <v>39</v>
      </c>
      <c r="W376" s="101" t="s">
        <v>39</v>
      </c>
      <c r="X376" s="37" t="s">
        <v>39</v>
      </c>
      <c r="Y376" s="36" t="s">
        <v>39</v>
      </c>
      <c r="Z376" s="36">
        <v>43238</v>
      </c>
      <c r="AA376" s="37" t="s">
        <v>1741</v>
      </c>
      <c r="AB376" s="37" t="s">
        <v>39</v>
      </c>
      <c r="AC376" s="37" t="s">
        <v>39</v>
      </c>
      <c r="AD376" s="37" t="s">
        <v>39</v>
      </c>
      <c r="AE376" s="37" t="s">
        <v>39</v>
      </c>
      <c r="AF376" s="121"/>
      <c r="AG376" s="119"/>
    </row>
    <row r="377" spans="1:33" ht="61.5" customHeight="1" x14ac:dyDescent="0.25">
      <c r="A377" s="19"/>
      <c r="B377" s="19"/>
      <c r="C377" s="105">
        <v>43236</v>
      </c>
      <c r="D377" s="106">
        <v>35</v>
      </c>
      <c r="E377" s="110">
        <v>18</v>
      </c>
      <c r="F377" s="107" t="s">
        <v>274</v>
      </c>
      <c r="G377" s="107" t="s">
        <v>704</v>
      </c>
      <c r="H377" s="17" t="str">
        <f t="shared" ca="1" si="46"/>
        <v>Ativo</v>
      </c>
      <c r="I377" s="105">
        <v>43236</v>
      </c>
      <c r="J377" s="105">
        <v>45061</v>
      </c>
      <c r="K377" s="108" t="s">
        <v>39</v>
      </c>
      <c r="L377" s="108" t="s">
        <v>39</v>
      </c>
      <c r="M377" s="17" t="s">
        <v>705</v>
      </c>
      <c r="N377" s="107" t="s">
        <v>1742</v>
      </c>
      <c r="O377" s="107" t="s">
        <v>1743</v>
      </c>
      <c r="P377" s="107" t="s">
        <v>1744</v>
      </c>
      <c r="Q377" s="111" t="s">
        <v>39</v>
      </c>
      <c r="R377" s="111" t="s">
        <v>39</v>
      </c>
      <c r="S377" s="56">
        <v>43245</v>
      </c>
      <c r="T377" s="105" t="s">
        <v>44</v>
      </c>
      <c r="U377" s="115" t="s">
        <v>39</v>
      </c>
      <c r="V377" s="112" t="s">
        <v>39</v>
      </c>
      <c r="W377" s="107" t="s">
        <v>39</v>
      </c>
      <c r="X377" s="107" t="s">
        <v>1008</v>
      </c>
      <c r="Y377" s="105" t="s">
        <v>39</v>
      </c>
      <c r="Z377" s="105" t="s">
        <v>39</v>
      </c>
      <c r="AA377" s="107" t="s">
        <v>39</v>
      </c>
      <c r="AB377" s="107" t="s">
        <v>39</v>
      </c>
      <c r="AC377" s="107" t="s">
        <v>39</v>
      </c>
      <c r="AD377" s="107" t="s">
        <v>39</v>
      </c>
      <c r="AE377" s="107" t="s">
        <v>39</v>
      </c>
      <c r="AF377" s="19"/>
    </row>
    <row r="378" spans="1:33" s="118" customFormat="1" ht="186.75" customHeight="1" x14ac:dyDescent="0.25">
      <c r="A378" s="121"/>
      <c r="B378" s="121"/>
      <c r="C378" s="36">
        <v>43209</v>
      </c>
      <c r="D378" s="99">
        <v>36</v>
      </c>
      <c r="E378" s="103">
        <v>18</v>
      </c>
      <c r="F378" s="37" t="s">
        <v>36</v>
      </c>
      <c r="G378" s="37" t="s">
        <v>37</v>
      </c>
      <c r="H378" s="17" t="str">
        <f t="shared" ca="1" si="46"/>
        <v>Ativo</v>
      </c>
      <c r="I378" s="36">
        <v>43209</v>
      </c>
      <c r="J378" s="36">
        <v>45034</v>
      </c>
      <c r="K378" s="37" t="str">
        <f t="shared" ref="K378:K383" si="47">IF(G378="","",IF(G378&lt;&gt;"Repasse","NA",IF(G378="Repasse","Responsabilidade Diretoria de Contabilidade")))</f>
        <v>NA</v>
      </c>
      <c r="L378" s="37" t="s">
        <v>39</v>
      </c>
      <c r="M378" s="27" t="s">
        <v>1745</v>
      </c>
      <c r="N378" s="37" t="s">
        <v>1746</v>
      </c>
      <c r="O378" s="27" t="s">
        <v>1747</v>
      </c>
      <c r="P378" s="37" t="s">
        <v>1748</v>
      </c>
      <c r="Q378" s="101" t="s">
        <v>39</v>
      </c>
      <c r="R378" s="101" t="s">
        <v>39</v>
      </c>
      <c r="S378" s="36">
        <v>43245</v>
      </c>
      <c r="T378" s="36" t="s">
        <v>44</v>
      </c>
      <c r="U378" s="109" t="s">
        <v>39</v>
      </c>
      <c r="V378" s="102" t="s">
        <v>39</v>
      </c>
      <c r="W378" s="27" t="s">
        <v>39</v>
      </c>
      <c r="X378" s="37" t="s">
        <v>279</v>
      </c>
      <c r="Y378" s="36">
        <v>43193</v>
      </c>
      <c r="Z378" s="36" t="str">
        <f ca="1">IF(Y378="","",IF(TODAY()-Y378&gt;30,"Atrasado","Dentro do Prazo de 30 dias"))</f>
        <v>Atrasado</v>
      </c>
      <c r="AA378" s="37" t="s">
        <v>1749</v>
      </c>
      <c r="AB378" s="37" t="s">
        <v>39</v>
      </c>
      <c r="AC378" s="37" t="s">
        <v>39</v>
      </c>
      <c r="AD378" s="37" t="s">
        <v>39</v>
      </c>
      <c r="AE378" s="37" t="s">
        <v>39</v>
      </c>
      <c r="AF378" s="121"/>
      <c r="AG378" s="119"/>
    </row>
    <row r="379" spans="1:33" ht="134.25" customHeight="1" x14ac:dyDescent="0.25">
      <c r="A379" s="19" t="s">
        <v>1750</v>
      </c>
      <c r="B379" s="19"/>
      <c r="C379" s="36">
        <v>43245</v>
      </c>
      <c r="D379" s="99">
        <v>37</v>
      </c>
      <c r="E379" s="103">
        <v>18</v>
      </c>
      <c r="F379" s="37" t="s">
        <v>274</v>
      </c>
      <c r="G379" s="37" t="s">
        <v>724</v>
      </c>
      <c r="H379" s="17" t="str">
        <f t="shared" ca="1" si="46"/>
        <v>Concluído</v>
      </c>
      <c r="I379" s="36">
        <v>43245</v>
      </c>
      <c r="J379" s="36">
        <v>44196</v>
      </c>
      <c r="K379" s="37" t="str">
        <f t="shared" si="47"/>
        <v>NA</v>
      </c>
      <c r="L379" s="37" t="s">
        <v>39</v>
      </c>
      <c r="M379" s="27" t="s">
        <v>1751</v>
      </c>
      <c r="N379" s="37" t="s">
        <v>1752</v>
      </c>
      <c r="O379" s="27" t="s">
        <v>1753</v>
      </c>
      <c r="P379" s="37" t="s">
        <v>1754</v>
      </c>
      <c r="Q379" s="101" t="s">
        <v>39</v>
      </c>
      <c r="R379" s="101" t="s">
        <v>39</v>
      </c>
      <c r="S379" s="36">
        <v>43249</v>
      </c>
      <c r="T379" s="36" t="s">
        <v>44</v>
      </c>
      <c r="U379" s="109" t="s">
        <v>39</v>
      </c>
      <c r="V379" s="102" t="s">
        <v>39</v>
      </c>
      <c r="W379" s="27" t="s">
        <v>39</v>
      </c>
      <c r="X379" s="37" t="s">
        <v>180</v>
      </c>
      <c r="Y379" s="36">
        <v>43203</v>
      </c>
      <c r="Z379" s="36">
        <v>43235</v>
      </c>
      <c r="AA379" s="37" t="s">
        <v>1755</v>
      </c>
      <c r="AB379" s="37" t="s">
        <v>1756</v>
      </c>
      <c r="AC379" s="37" t="s">
        <v>1757</v>
      </c>
      <c r="AD379" s="37" t="s">
        <v>1758</v>
      </c>
      <c r="AE379" s="37" t="s">
        <v>39</v>
      </c>
      <c r="AF379" s="19"/>
    </row>
    <row r="380" spans="1:33" ht="223.5" customHeight="1" x14ac:dyDescent="0.25">
      <c r="A380" s="19"/>
      <c r="B380" s="19"/>
      <c r="C380" s="36">
        <v>43250</v>
      </c>
      <c r="D380" s="99">
        <v>38</v>
      </c>
      <c r="E380" s="103">
        <v>18</v>
      </c>
      <c r="F380" s="37" t="s">
        <v>36</v>
      </c>
      <c r="G380" s="37" t="s">
        <v>327</v>
      </c>
      <c r="H380" s="17" t="str">
        <f t="shared" ca="1" si="46"/>
        <v>Ativo</v>
      </c>
      <c r="I380" s="36">
        <v>43250</v>
      </c>
      <c r="J380" s="36" t="s">
        <v>38</v>
      </c>
      <c r="K380" s="37" t="str">
        <f t="shared" si="47"/>
        <v>NA</v>
      </c>
      <c r="L380" s="37" t="s">
        <v>39</v>
      </c>
      <c r="M380" s="27" t="s">
        <v>445</v>
      </c>
      <c r="N380" s="37" t="s">
        <v>1759</v>
      </c>
      <c r="O380" s="27" t="s">
        <v>1760</v>
      </c>
      <c r="P380" s="37" t="s">
        <v>1761</v>
      </c>
      <c r="Q380" s="101" t="s">
        <v>39</v>
      </c>
      <c r="R380" s="101" t="s">
        <v>39</v>
      </c>
      <c r="S380" s="36">
        <v>43251</v>
      </c>
      <c r="T380" s="36" t="s">
        <v>44</v>
      </c>
      <c r="U380" s="109" t="s">
        <v>39</v>
      </c>
      <c r="V380" s="102" t="s">
        <v>39</v>
      </c>
      <c r="W380" s="102" t="s">
        <v>39</v>
      </c>
      <c r="X380" s="37" t="s">
        <v>1762</v>
      </c>
      <c r="Y380" s="36" t="s">
        <v>39</v>
      </c>
      <c r="Z380" s="36" t="s">
        <v>39</v>
      </c>
      <c r="AA380" s="37" t="s">
        <v>39</v>
      </c>
      <c r="AB380" s="37" t="s">
        <v>39</v>
      </c>
      <c r="AC380" s="37" t="s">
        <v>39</v>
      </c>
      <c r="AD380" s="37" t="s">
        <v>39</v>
      </c>
      <c r="AE380" s="37" t="s">
        <v>39</v>
      </c>
      <c r="AF380" s="19"/>
    </row>
    <row r="381" spans="1:33" s="118" customFormat="1" ht="201.75" customHeight="1" x14ac:dyDescent="0.25">
      <c r="A381" s="121"/>
      <c r="B381" s="121"/>
      <c r="C381" s="36">
        <v>43256</v>
      </c>
      <c r="D381" s="99">
        <v>39</v>
      </c>
      <c r="E381" s="103">
        <v>18</v>
      </c>
      <c r="F381" s="37" t="s">
        <v>36</v>
      </c>
      <c r="G381" s="37" t="s">
        <v>37</v>
      </c>
      <c r="H381" s="17" t="str">
        <f t="shared" ca="1" si="46"/>
        <v>Ativo</v>
      </c>
      <c r="I381" s="36">
        <v>43257</v>
      </c>
      <c r="J381" s="36">
        <v>45082</v>
      </c>
      <c r="K381" s="37" t="str">
        <f t="shared" si="47"/>
        <v>NA</v>
      </c>
      <c r="L381" s="37" t="s">
        <v>39</v>
      </c>
      <c r="M381" s="27" t="s">
        <v>1763</v>
      </c>
      <c r="N381" s="37" t="s">
        <v>1764</v>
      </c>
      <c r="O381" s="27" t="s">
        <v>1765</v>
      </c>
      <c r="P381" s="37" t="s">
        <v>1766</v>
      </c>
      <c r="Q381" s="101" t="s">
        <v>39</v>
      </c>
      <c r="R381" s="101" t="s">
        <v>39</v>
      </c>
      <c r="S381" s="36">
        <v>43257</v>
      </c>
      <c r="T381" s="36" t="s">
        <v>44</v>
      </c>
      <c r="U381" s="109" t="s">
        <v>39</v>
      </c>
      <c r="V381" s="102" t="s">
        <v>39</v>
      </c>
      <c r="W381" s="27" t="s">
        <v>39</v>
      </c>
      <c r="X381" s="37" t="s">
        <v>1520</v>
      </c>
      <c r="Y381" s="36">
        <v>43250</v>
      </c>
      <c r="Z381" s="36">
        <v>43257</v>
      </c>
      <c r="AA381" s="37" t="s">
        <v>1749</v>
      </c>
      <c r="AB381" s="37" t="s">
        <v>39</v>
      </c>
      <c r="AC381" s="37" t="s">
        <v>39</v>
      </c>
      <c r="AD381" s="37" t="s">
        <v>39</v>
      </c>
      <c r="AE381" s="37" t="s">
        <v>39</v>
      </c>
      <c r="AF381" s="121"/>
      <c r="AG381" s="119"/>
    </row>
    <row r="382" spans="1:33" ht="209.25" customHeight="1" x14ac:dyDescent="0.25">
      <c r="A382" s="19"/>
      <c r="B382" s="19"/>
      <c r="C382" s="36">
        <v>43242</v>
      </c>
      <c r="D382" s="99">
        <v>40</v>
      </c>
      <c r="E382" s="103">
        <v>18</v>
      </c>
      <c r="F382" s="37" t="s">
        <v>36</v>
      </c>
      <c r="G382" s="37" t="s">
        <v>37</v>
      </c>
      <c r="H382" s="17" t="str">
        <f t="shared" ca="1" si="46"/>
        <v>Ativo</v>
      </c>
      <c r="I382" s="36">
        <v>43242</v>
      </c>
      <c r="J382" s="36">
        <v>45067</v>
      </c>
      <c r="K382" s="37" t="str">
        <f t="shared" si="47"/>
        <v>NA</v>
      </c>
      <c r="L382" s="37" t="s">
        <v>39</v>
      </c>
      <c r="M382" s="27" t="s">
        <v>1767</v>
      </c>
      <c r="N382" s="37" t="s">
        <v>1768</v>
      </c>
      <c r="O382" s="27" t="s">
        <v>1769</v>
      </c>
      <c r="P382" s="37" t="s">
        <v>1770</v>
      </c>
      <c r="Q382" s="101" t="s">
        <v>39</v>
      </c>
      <c r="R382" s="101" t="s">
        <v>39</v>
      </c>
      <c r="S382" s="36">
        <v>43257</v>
      </c>
      <c r="T382" s="36" t="s">
        <v>44</v>
      </c>
      <c r="U382" s="109" t="s">
        <v>39</v>
      </c>
      <c r="V382" s="102" t="s">
        <v>39</v>
      </c>
      <c r="W382" s="27" t="s">
        <v>39</v>
      </c>
      <c r="X382" s="37" t="s">
        <v>1771</v>
      </c>
      <c r="Y382" s="36" t="s">
        <v>39</v>
      </c>
      <c r="Z382" s="36" t="s">
        <v>39</v>
      </c>
      <c r="AA382" s="37" t="s">
        <v>1772</v>
      </c>
      <c r="AB382" s="37" t="s">
        <v>39</v>
      </c>
      <c r="AC382" s="37" t="s">
        <v>39</v>
      </c>
      <c r="AD382" s="37" t="s">
        <v>39</v>
      </c>
      <c r="AE382" s="37" t="s">
        <v>39</v>
      </c>
      <c r="AF382" s="19"/>
    </row>
    <row r="383" spans="1:33" s="133" customFormat="1" ht="230.25" customHeight="1" x14ac:dyDescent="0.25">
      <c r="A383" s="121"/>
      <c r="B383" s="121"/>
      <c r="C383" s="36">
        <v>43133</v>
      </c>
      <c r="D383" s="99">
        <v>41</v>
      </c>
      <c r="E383" s="103">
        <v>18</v>
      </c>
      <c r="F383" s="37" t="s">
        <v>36</v>
      </c>
      <c r="G383" s="37" t="s">
        <v>37</v>
      </c>
      <c r="H383" s="17" t="str">
        <f t="shared" ca="1" si="46"/>
        <v>Ativo</v>
      </c>
      <c r="I383" s="36">
        <v>43133</v>
      </c>
      <c r="J383" s="36">
        <v>44958</v>
      </c>
      <c r="K383" s="37" t="str">
        <f t="shared" si="47"/>
        <v>NA</v>
      </c>
      <c r="L383" s="37" t="s">
        <v>39</v>
      </c>
      <c r="M383" s="27" t="s">
        <v>1773</v>
      </c>
      <c r="N383" s="37" t="s">
        <v>1774</v>
      </c>
      <c r="O383" s="27" t="s">
        <v>1775</v>
      </c>
      <c r="P383" s="37" t="s">
        <v>1776</v>
      </c>
      <c r="Q383" s="101" t="s">
        <v>39</v>
      </c>
      <c r="R383" s="101" t="s">
        <v>39</v>
      </c>
      <c r="S383" s="36">
        <v>43260</v>
      </c>
      <c r="T383" s="36" t="s">
        <v>44</v>
      </c>
      <c r="U383" s="101" t="s">
        <v>39</v>
      </c>
      <c r="V383" s="101" t="s">
        <v>39</v>
      </c>
      <c r="W383" s="101" t="s">
        <v>39</v>
      </c>
      <c r="X383" s="37" t="s">
        <v>39</v>
      </c>
      <c r="Y383" s="36" t="s">
        <v>39</v>
      </c>
      <c r="Z383" s="36">
        <v>43236</v>
      </c>
      <c r="AA383" s="37" t="s">
        <v>1777</v>
      </c>
      <c r="AB383" s="37" t="s">
        <v>39</v>
      </c>
      <c r="AC383" s="37" t="s">
        <v>39</v>
      </c>
      <c r="AD383" s="37" t="s">
        <v>39</v>
      </c>
      <c r="AE383" s="37" t="s">
        <v>39</v>
      </c>
      <c r="AF383" s="121"/>
      <c r="AG383" s="134"/>
    </row>
    <row r="384" spans="1:33" ht="217.5" customHeight="1" x14ac:dyDescent="0.25">
      <c r="A384" s="19"/>
      <c r="B384" s="19"/>
      <c r="C384" s="36">
        <v>43229</v>
      </c>
      <c r="D384" s="99">
        <v>42</v>
      </c>
      <c r="E384" s="103">
        <v>18</v>
      </c>
      <c r="F384" s="37" t="s">
        <v>36</v>
      </c>
      <c r="G384" s="37" t="s">
        <v>327</v>
      </c>
      <c r="H384" s="17" t="str">
        <f t="shared" ca="1" si="46"/>
        <v>Ativo</v>
      </c>
      <c r="I384" s="36">
        <v>43229</v>
      </c>
      <c r="J384" s="36" t="s">
        <v>38</v>
      </c>
      <c r="K384" s="37" t="str">
        <f t="shared" ref="K384:K390" si="48">IF(G384="","",IF(G384&lt;&gt;"Repasse","NA",IF(G384="Repasse","Responsabilidade Diretoria de Contabilidade")))</f>
        <v>NA</v>
      </c>
      <c r="L384" s="37" t="s">
        <v>39</v>
      </c>
      <c r="M384" s="27" t="s">
        <v>975</v>
      </c>
      <c r="N384" s="37" t="s">
        <v>1239</v>
      </c>
      <c r="O384" s="27" t="s">
        <v>1240</v>
      </c>
      <c r="P384" s="37" t="s">
        <v>1241</v>
      </c>
      <c r="Q384" s="101" t="s">
        <v>39</v>
      </c>
      <c r="R384" s="101" t="s">
        <v>39</v>
      </c>
      <c r="S384" s="36">
        <v>43263</v>
      </c>
      <c r="T384" s="36" t="s">
        <v>44</v>
      </c>
      <c r="U384" s="109" t="s">
        <v>39</v>
      </c>
      <c r="V384" s="102" t="s">
        <v>39</v>
      </c>
      <c r="W384" s="27" t="s">
        <v>39</v>
      </c>
      <c r="X384" s="37" t="s">
        <v>1778</v>
      </c>
      <c r="Y384" s="36" t="s">
        <v>39</v>
      </c>
      <c r="Z384" s="36" t="s">
        <v>39</v>
      </c>
      <c r="AA384" s="37" t="s">
        <v>1424</v>
      </c>
      <c r="AB384" s="37" t="s">
        <v>39</v>
      </c>
      <c r="AC384" s="37" t="s">
        <v>39</v>
      </c>
      <c r="AD384" s="37" t="s">
        <v>39</v>
      </c>
      <c r="AE384" s="37" t="s">
        <v>39</v>
      </c>
      <c r="AF384" s="19"/>
    </row>
    <row r="385" spans="1:33" s="118" customFormat="1" ht="131.25" customHeight="1" x14ac:dyDescent="0.25">
      <c r="A385" s="121" t="s">
        <v>1779</v>
      </c>
      <c r="B385" s="121"/>
      <c r="C385" s="36">
        <v>43262</v>
      </c>
      <c r="D385" s="99">
        <v>43</v>
      </c>
      <c r="E385" s="103">
        <v>18</v>
      </c>
      <c r="F385" s="37" t="s">
        <v>274</v>
      </c>
      <c r="G385" s="37" t="s">
        <v>724</v>
      </c>
      <c r="H385" s="17" t="str">
        <f t="shared" ca="1" si="46"/>
        <v>Concluído</v>
      </c>
      <c r="I385" s="36">
        <v>43262</v>
      </c>
      <c r="J385" s="36">
        <v>44196</v>
      </c>
      <c r="K385" s="37" t="str">
        <f t="shared" si="48"/>
        <v>NA</v>
      </c>
      <c r="L385" s="37" t="s">
        <v>39</v>
      </c>
      <c r="M385" s="27" t="s">
        <v>1780</v>
      </c>
      <c r="N385" s="37" t="s">
        <v>1781</v>
      </c>
      <c r="O385" s="27" t="s">
        <v>1782</v>
      </c>
      <c r="P385" s="37" t="s">
        <v>1783</v>
      </c>
      <c r="Q385" s="101" t="s">
        <v>39</v>
      </c>
      <c r="R385" s="101" t="s">
        <v>39</v>
      </c>
      <c r="S385" s="36">
        <v>43263</v>
      </c>
      <c r="T385" s="36" t="s">
        <v>44</v>
      </c>
      <c r="U385" s="109" t="s">
        <v>39</v>
      </c>
      <c r="V385" s="102" t="s">
        <v>39</v>
      </c>
      <c r="W385" s="27" t="s">
        <v>39</v>
      </c>
      <c r="X385" s="37" t="s">
        <v>206</v>
      </c>
      <c r="Y385" s="36">
        <v>43202</v>
      </c>
      <c r="Z385" s="36">
        <v>43258</v>
      </c>
      <c r="AA385" s="37" t="s">
        <v>1784</v>
      </c>
      <c r="AB385" s="37" t="s">
        <v>1785</v>
      </c>
      <c r="AC385" s="37" t="s">
        <v>1786</v>
      </c>
      <c r="AD385" s="37" t="s">
        <v>1787</v>
      </c>
      <c r="AE385" s="37" t="s">
        <v>39</v>
      </c>
      <c r="AF385" s="121"/>
      <c r="AG385" s="119"/>
    </row>
    <row r="386" spans="1:33" s="118" customFormat="1" ht="53.25" customHeight="1" x14ac:dyDescent="0.25">
      <c r="A386" s="121"/>
      <c r="B386" s="121"/>
      <c r="C386" s="36">
        <v>43245</v>
      </c>
      <c r="D386" s="99">
        <v>44</v>
      </c>
      <c r="E386" s="103">
        <v>18</v>
      </c>
      <c r="F386" s="37" t="s">
        <v>274</v>
      </c>
      <c r="G386" s="37" t="s">
        <v>704</v>
      </c>
      <c r="H386" s="17" t="str">
        <f t="shared" ca="1" si="46"/>
        <v>Ativo</v>
      </c>
      <c r="I386" s="36">
        <v>43245</v>
      </c>
      <c r="J386" s="36">
        <v>45070</v>
      </c>
      <c r="K386" s="37" t="str">
        <f t="shared" si="48"/>
        <v>NA</v>
      </c>
      <c r="L386" s="37" t="s">
        <v>39</v>
      </c>
      <c r="M386" s="17" t="s">
        <v>705</v>
      </c>
      <c r="N386" s="37" t="s">
        <v>474</v>
      </c>
      <c r="O386" s="27" t="s">
        <v>475</v>
      </c>
      <c r="P386" s="37" t="s">
        <v>1788</v>
      </c>
      <c r="Q386" s="101" t="s">
        <v>39</v>
      </c>
      <c r="R386" s="101" t="s">
        <v>39</v>
      </c>
      <c r="S386" s="36">
        <v>43263</v>
      </c>
      <c r="T386" s="36" t="s">
        <v>44</v>
      </c>
      <c r="U386" s="109" t="s">
        <v>39</v>
      </c>
      <c r="V386" s="102" t="s">
        <v>39</v>
      </c>
      <c r="W386" s="27" t="s">
        <v>39</v>
      </c>
      <c r="X386" s="37" t="s">
        <v>1789</v>
      </c>
      <c r="Y386" s="36" t="s">
        <v>39</v>
      </c>
      <c r="Z386" s="36" t="s">
        <v>39</v>
      </c>
      <c r="AA386" s="37" t="s">
        <v>39</v>
      </c>
      <c r="AB386" s="37" t="s">
        <v>39</v>
      </c>
      <c r="AC386" s="37" t="s">
        <v>39</v>
      </c>
      <c r="AD386" s="37" t="s">
        <v>39</v>
      </c>
      <c r="AE386" s="37" t="s">
        <v>39</v>
      </c>
      <c r="AF386" s="121"/>
      <c r="AG386" s="119"/>
    </row>
    <row r="387" spans="1:33" s="118" customFormat="1" ht="53.25" customHeight="1" x14ac:dyDescent="0.25">
      <c r="A387" s="121"/>
      <c r="B387" s="121"/>
      <c r="C387" s="36">
        <v>43248</v>
      </c>
      <c r="D387" s="99">
        <v>45</v>
      </c>
      <c r="E387" s="103">
        <v>18</v>
      </c>
      <c r="F387" s="37" t="s">
        <v>274</v>
      </c>
      <c r="G387" s="37" t="s">
        <v>704</v>
      </c>
      <c r="H387" s="17" t="str">
        <f t="shared" ca="1" si="46"/>
        <v>Ativo</v>
      </c>
      <c r="I387" s="36">
        <v>43248</v>
      </c>
      <c r="J387" s="36">
        <v>45073</v>
      </c>
      <c r="K387" s="37" t="str">
        <f t="shared" si="48"/>
        <v>NA</v>
      </c>
      <c r="L387" s="37" t="s">
        <v>39</v>
      </c>
      <c r="M387" s="17" t="s">
        <v>705</v>
      </c>
      <c r="N387" s="37" t="s">
        <v>1790</v>
      </c>
      <c r="O387" s="27" t="s">
        <v>1791</v>
      </c>
      <c r="P387" s="37" t="s">
        <v>1792</v>
      </c>
      <c r="Q387" s="101" t="s">
        <v>39</v>
      </c>
      <c r="R387" s="101" t="s">
        <v>39</v>
      </c>
      <c r="S387" s="36">
        <v>43263</v>
      </c>
      <c r="T387" s="36" t="s">
        <v>44</v>
      </c>
      <c r="U387" s="109" t="s">
        <v>39</v>
      </c>
      <c r="V387" s="102" t="s">
        <v>39</v>
      </c>
      <c r="W387" s="27" t="s">
        <v>39</v>
      </c>
      <c r="X387" s="37" t="s">
        <v>1789</v>
      </c>
      <c r="Y387" s="36" t="s">
        <v>39</v>
      </c>
      <c r="Z387" s="36" t="s">
        <v>39</v>
      </c>
      <c r="AA387" s="37" t="s">
        <v>39</v>
      </c>
      <c r="AB387" s="37" t="s">
        <v>39</v>
      </c>
      <c r="AC387" s="37" t="s">
        <v>39</v>
      </c>
      <c r="AD387" s="37" t="s">
        <v>39</v>
      </c>
      <c r="AE387" s="37" t="s">
        <v>39</v>
      </c>
      <c r="AF387" s="121"/>
      <c r="AG387" s="119"/>
    </row>
    <row r="388" spans="1:33" ht="181.5" customHeight="1" x14ac:dyDescent="0.25">
      <c r="A388" s="19" t="s">
        <v>1793</v>
      </c>
      <c r="B388" s="19"/>
      <c r="C388" s="36">
        <v>43263</v>
      </c>
      <c r="D388" s="99">
        <v>49</v>
      </c>
      <c r="E388" s="103">
        <v>18</v>
      </c>
      <c r="F388" s="37" t="s">
        <v>36</v>
      </c>
      <c r="G388" s="37" t="s">
        <v>37</v>
      </c>
      <c r="H388" s="17" t="str">
        <f t="shared" ca="1" si="46"/>
        <v>Concluído</v>
      </c>
      <c r="I388" s="36">
        <v>43263</v>
      </c>
      <c r="J388" s="36">
        <v>44724</v>
      </c>
      <c r="K388" s="37" t="str">
        <f t="shared" si="48"/>
        <v>NA</v>
      </c>
      <c r="L388" s="37" t="s">
        <v>39</v>
      </c>
      <c r="M388" s="27" t="s">
        <v>1794</v>
      </c>
      <c r="N388" s="37" t="s">
        <v>1795</v>
      </c>
      <c r="O388" s="27" t="s">
        <v>1796</v>
      </c>
      <c r="P388" s="37" t="s">
        <v>1797</v>
      </c>
      <c r="Q388" s="101" t="s">
        <v>39</v>
      </c>
      <c r="R388" s="101" t="s">
        <v>39</v>
      </c>
      <c r="S388" s="36">
        <v>43266</v>
      </c>
      <c r="T388" s="36" t="s">
        <v>1798</v>
      </c>
      <c r="U388" s="109" t="s">
        <v>39</v>
      </c>
      <c r="V388" s="102" t="s">
        <v>39</v>
      </c>
      <c r="W388" s="27" t="s">
        <v>39</v>
      </c>
      <c r="X388" s="37" t="s">
        <v>271</v>
      </c>
      <c r="Y388" s="36" t="s">
        <v>39</v>
      </c>
      <c r="Z388" s="36" t="s">
        <v>39</v>
      </c>
      <c r="AA388" s="37" t="s">
        <v>1799</v>
      </c>
      <c r="AB388" s="37" t="s">
        <v>39</v>
      </c>
      <c r="AC388" s="37" t="s">
        <v>39</v>
      </c>
      <c r="AD388" s="37" t="s">
        <v>39</v>
      </c>
      <c r="AE388" s="37" t="s">
        <v>39</v>
      </c>
      <c r="AF388" s="19"/>
    </row>
    <row r="389" spans="1:33" ht="180.75" customHeight="1" x14ac:dyDescent="0.25">
      <c r="A389" s="19" t="s">
        <v>1800</v>
      </c>
      <c r="B389" s="19"/>
      <c r="C389" s="36">
        <v>43263</v>
      </c>
      <c r="D389" s="99">
        <v>50</v>
      </c>
      <c r="E389" s="103">
        <v>18</v>
      </c>
      <c r="F389" s="37" t="s">
        <v>36</v>
      </c>
      <c r="G389" s="37" t="s">
        <v>37</v>
      </c>
      <c r="H389" s="17" t="str">
        <f t="shared" ca="1" si="46"/>
        <v>Concluído</v>
      </c>
      <c r="I389" s="36">
        <v>43263</v>
      </c>
      <c r="J389" s="36">
        <v>44724</v>
      </c>
      <c r="K389" s="37" t="str">
        <f t="shared" si="48"/>
        <v>NA</v>
      </c>
      <c r="L389" s="37" t="s">
        <v>39</v>
      </c>
      <c r="M389" s="27" t="s">
        <v>1801</v>
      </c>
      <c r="N389" s="37" t="s">
        <v>1802</v>
      </c>
      <c r="O389" s="27" t="s">
        <v>1803</v>
      </c>
      <c r="P389" s="37" t="s">
        <v>1804</v>
      </c>
      <c r="Q389" s="101" t="s">
        <v>39</v>
      </c>
      <c r="R389" s="101" t="s">
        <v>39</v>
      </c>
      <c r="S389" s="36">
        <v>43266</v>
      </c>
      <c r="T389" s="36" t="s">
        <v>1798</v>
      </c>
      <c r="U389" s="109" t="s">
        <v>39</v>
      </c>
      <c r="V389" s="102" t="s">
        <v>39</v>
      </c>
      <c r="W389" s="27" t="s">
        <v>39</v>
      </c>
      <c r="X389" s="37" t="s">
        <v>271</v>
      </c>
      <c r="Y389" s="36" t="s">
        <v>39</v>
      </c>
      <c r="Z389" s="36" t="s">
        <v>39</v>
      </c>
      <c r="AA389" s="37" t="s">
        <v>1799</v>
      </c>
      <c r="AB389" s="37" t="s">
        <v>39</v>
      </c>
      <c r="AC389" s="37" t="s">
        <v>39</v>
      </c>
      <c r="AD389" s="37" t="s">
        <v>39</v>
      </c>
      <c r="AE389" s="37" t="s">
        <v>39</v>
      </c>
      <c r="AF389" s="19"/>
    </row>
    <row r="390" spans="1:33" ht="182.25" customHeight="1" x14ac:dyDescent="0.25">
      <c r="A390" s="19" t="s">
        <v>1805</v>
      </c>
      <c r="B390" s="19"/>
      <c r="C390" s="36">
        <v>43263</v>
      </c>
      <c r="D390" s="99">
        <v>51</v>
      </c>
      <c r="E390" s="103">
        <v>18</v>
      </c>
      <c r="F390" s="37" t="s">
        <v>36</v>
      </c>
      <c r="G390" s="37" t="s">
        <v>37</v>
      </c>
      <c r="H390" s="17" t="str">
        <f t="shared" ca="1" si="46"/>
        <v>Concluído</v>
      </c>
      <c r="I390" s="36">
        <v>43263</v>
      </c>
      <c r="J390" s="36">
        <v>44724</v>
      </c>
      <c r="K390" s="37" t="str">
        <f t="shared" si="48"/>
        <v>NA</v>
      </c>
      <c r="L390" s="37" t="s">
        <v>39</v>
      </c>
      <c r="M390" s="27" t="s">
        <v>1806</v>
      </c>
      <c r="N390" s="37" t="s">
        <v>1807</v>
      </c>
      <c r="O390" s="27" t="s">
        <v>1808</v>
      </c>
      <c r="P390" s="37" t="s">
        <v>1809</v>
      </c>
      <c r="Q390" s="101" t="s">
        <v>39</v>
      </c>
      <c r="R390" s="101" t="s">
        <v>39</v>
      </c>
      <c r="S390" s="36">
        <v>43266</v>
      </c>
      <c r="T390" s="36" t="s">
        <v>65</v>
      </c>
      <c r="U390" s="109" t="s">
        <v>39</v>
      </c>
      <c r="V390" s="102" t="s">
        <v>39</v>
      </c>
      <c r="W390" s="27" t="s">
        <v>39</v>
      </c>
      <c r="X390" s="37" t="s">
        <v>271</v>
      </c>
      <c r="Y390" s="36" t="s">
        <v>39</v>
      </c>
      <c r="Z390" s="36" t="s">
        <v>39</v>
      </c>
      <c r="AA390" s="37" t="s">
        <v>1799</v>
      </c>
      <c r="AB390" s="37" t="s">
        <v>39</v>
      </c>
      <c r="AC390" s="37" t="s">
        <v>39</v>
      </c>
      <c r="AD390" s="37" t="s">
        <v>39</v>
      </c>
      <c r="AE390" s="37" t="s">
        <v>39</v>
      </c>
      <c r="AF390" s="19"/>
    </row>
    <row r="391" spans="1:33" ht="246.75" customHeight="1" x14ac:dyDescent="0.25">
      <c r="A391" s="19"/>
      <c r="B391" s="19"/>
      <c r="C391" s="105">
        <v>43294</v>
      </c>
      <c r="D391" s="106">
        <v>52</v>
      </c>
      <c r="E391" s="110">
        <v>18</v>
      </c>
      <c r="F391" s="107" t="s">
        <v>36</v>
      </c>
      <c r="G391" s="107" t="s">
        <v>37</v>
      </c>
      <c r="H391" s="17" t="str">
        <f t="shared" ca="1" si="46"/>
        <v>Ativo</v>
      </c>
      <c r="I391" s="105">
        <v>43294</v>
      </c>
      <c r="J391" s="105">
        <v>45119</v>
      </c>
      <c r="K391" s="108" t="s">
        <v>39</v>
      </c>
      <c r="L391" s="108" t="s">
        <v>39</v>
      </c>
      <c r="M391" s="107" t="s">
        <v>1810</v>
      </c>
      <c r="N391" s="107" t="s">
        <v>1811</v>
      </c>
      <c r="O391" s="107" t="s">
        <v>1812</v>
      </c>
      <c r="P391" s="107" t="s">
        <v>1813</v>
      </c>
      <c r="Q391" s="111" t="s">
        <v>39</v>
      </c>
      <c r="R391" s="111" t="s">
        <v>39</v>
      </c>
      <c r="S391" s="56">
        <v>43307</v>
      </c>
      <c r="T391" s="105" t="s">
        <v>44</v>
      </c>
      <c r="U391" s="115" t="s">
        <v>39</v>
      </c>
      <c r="V391" s="112" t="s">
        <v>39</v>
      </c>
      <c r="W391" s="107" t="s">
        <v>39</v>
      </c>
      <c r="X391" s="107" t="s">
        <v>279</v>
      </c>
      <c r="Y391" s="105">
        <v>43270</v>
      </c>
      <c r="Z391" s="105" t="s">
        <v>1534</v>
      </c>
      <c r="AA391" s="107" t="s">
        <v>1814</v>
      </c>
      <c r="AB391" s="107" t="s">
        <v>39</v>
      </c>
      <c r="AC391" s="107" t="s">
        <v>39</v>
      </c>
      <c r="AD391" s="107" t="s">
        <v>39</v>
      </c>
      <c r="AE391" s="107" t="s">
        <v>39</v>
      </c>
      <c r="AF391" s="19"/>
    </row>
    <row r="392" spans="1:33" s="133" customFormat="1" ht="198.75" customHeight="1" x14ac:dyDescent="0.25">
      <c r="A392" s="121"/>
      <c r="B392" s="121"/>
      <c r="C392" s="36">
        <v>43287</v>
      </c>
      <c r="D392" s="99">
        <v>53</v>
      </c>
      <c r="E392" s="103">
        <v>18</v>
      </c>
      <c r="F392" s="37" t="s">
        <v>36</v>
      </c>
      <c r="G392" s="37" t="s">
        <v>37</v>
      </c>
      <c r="H392" s="17" t="str">
        <f t="shared" ca="1" si="46"/>
        <v>Ativo</v>
      </c>
      <c r="I392" s="36">
        <v>43288</v>
      </c>
      <c r="J392" s="36">
        <v>45113</v>
      </c>
      <c r="K392" s="37" t="str">
        <f>IF(G392="","",IF(G392&lt;&gt;"Repasse","NA",IF(G392="Repasse","Responsabilidade Diretoria de Contabilidade")))</f>
        <v>NA</v>
      </c>
      <c r="L392" s="37" t="s">
        <v>39</v>
      </c>
      <c r="M392" s="27" t="s">
        <v>1815</v>
      </c>
      <c r="N392" s="27" t="s">
        <v>1816</v>
      </c>
      <c r="O392" s="27" t="s">
        <v>1817</v>
      </c>
      <c r="P392" s="37" t="s">
        <v>1818</v>
      </c>
      <c r="Q392" s="101" t="s">
        <v>39</v>
      </c>
      <c r="R392" s="101" t="s">
        <v>39</v>
      </c>
      <c r="S392" s="36">
        <v>43288</v>
      </c>
      <c r="T392" s="36" t="s">
        <v>44</v>
      </c>
      <c r="U392" s="109" t="s">
        <v>39</v>
      </c>
      <c r="V392" s="102" t="s">
        <v>39</v>
      </c>
      <c r="W392" s="27" t="s">
        <v>39</v>
      </c>
      <c r="X392" s="37" t="s">
        <v>1222</v>
      </c>
      <c r="Y392" s="36" t="s">
        <v>39</v>
      </c>
      <c r="Z392" s="36">
        <v>43291</v>
      </c>
      <c r="AA392" s="37" t="s">
        <v>1819</v>
      </c>
      <c r="AB392" s="37" t="s">
        <v>39</v>
      </c>
      <c r="AC392" s="37" t="s">
        <v>39</v>
      </c>
      <c r="AD392" s="37" t="s">
        <v>39</v>
      </c>
      <c r="AE392" s="37" t="s">
        <v>39</v>
      </c>
      <c r="AF392" s="121"/>
      <c r="AG392" s="134"/>
    </row>
    <row r="393" spans="1:33" ht="171" customHeight="1" x14ac:dyDescent="0.25">
      <c r="A393" s="19" t="s">
        <v>1820</v>
      </c>
      <c r="B393" s="19"/>
      <c r="C393" s="23">
        <v>43287</v>
      </c>
      <c r="D393" s="24">
        <v>54</v>
      </c>
      <c r="E393" s="104">
        <v>18</v>
      </c>
      <c r="F393" s="27" t="s">
        <v>36</v>
      </c>
      <c r="G393" s="113" t="s">
        <v>37</v>
      </c>
      <c r="H393" s="17" t="str">
        <f t="shared" ca="1" si="46"/>
        <v>Ativo</v>
      </c>
      <c r="I393" s="23">
        <v>43287</v>
      </c>
      <c r="J393" s="23">
        <v>45112</v>
      </c>
      <c r="K393" s="113" t="s">
        <v>39</v>
      </c>
      <c r="L393" s="113" t="s">
        <v>39</v>
      </c>
      <c r="M393" s="27" t="s">
        <v>952</v>
      </c>
      <c r="N393" s="27" t="s">
        <v>1821</v>
      </c>
      <c r="O393" s="27" t="s">
        <v>1489</v>
      </c>
      <c r="P393" s="113" t="s">
        <v>1822</v>
      </c>
      <c r="Q393" s="114" t="s">
        <v>39</v>
      </c>
      <c r="R393" s="114" t="s">
        <v>39</v>
      </c>
      <c r="S393" s="23">
        <v>43292</v>
      </c>
      <c r="T393" s="23" t="s">
        <v>44</v>
      </c>
      <c r="U393" s="29" t="s">
        <v>39</v>
      </c>
      <c r="V393" s="30" t="s">
        <v>39</v>
      </c>
      <c r="W393" s="27" t="s">
        <v>39</v>
      </c>
      <c r="X393" s="27" t="s">
        <v>279</v>
      </c>
      <c r="Y393" s="23">
        <v>43207</v>
      </c>
      <c r="Z393" s="23">
        <v>43286</v>
      </c>
      <c r="AA393" s="27" t="s">
        <v>1823</v>
      </c>
      <c r="AB393" s="27" t="s">
        <v>39</v>
      </c>
      <c r="AC393" s="27" t="s">
        <v>39</v>
      </c>
      <c r="AD393" s="113" t="s">
        <v>39</v>
      </c>
      <c r="AE393" s="113" t="s">
        <v>39</v>
      </c>
      <c r="AF393" s="19"/>
    </row>
    <row r="394" spans="1:33" ht="45.75" customHeight="1" x14ac:dyDescent="0.25">
      <c r="A394" s="19"/>
      <c r="B394" s="19"/>
      <c r="C394" s="36">
        <v>43280</v>
      </c>
      <c r="D394" s="99">
        <v>55</v>
      </c>
      <c r="E394" s="103">
        <v>18</v>
      </c>
      <c r="F394" s="37" t="s">
        <v>274</v>
      </c>
      <c r="G394" s="37" t="s">
        <v>704</v>
      </c>
      <c r="H394" s="17" t="str">
        <f t="shared" ca="1" si="46"/>
        <v>Ativo</v>
      </c>
      <c r="I394" s="36">
        <v>43280</v>
      </c>
      <c r="J394" s="36">
        <v>45105</v>
      </c>
      <c r="K394" s="37" t="str">
        <f>IF(G394="","",IF(G394&lt;&gt;"Repasse","NA",IF(G394="Repasse","Responsabilidade Diretoria de Contabilidade")))</f>
        <v>NA</v>
      </c>
      <c r="L394" s="37" t="s">
        <v>39</v>
      </c>
      <c r="M394" s="17" t="s">
        <v>705</v>
      </c>
      <c r="N394" s="37" t="s">
        <v>1824</v>
      </c>
      <c r="O394" s="27" t="s">
        <v>1825</v>
      </c>
      <c r="P394" s="37" t="s">
        <v>1826</v>
      </c>
      <c r="Q394" s="101" t="s">
        <v>39</v>
      </c>
      <c r="R394" s="101" t="s">
        <v>39</v>
      </c>
      <c r="S394" s="36">
        <v>43292</v>
      </c>
      <c r="T394" s="36" t="s">
        <v>44</v>
      </c>
      <c r="U394" s="109" t="s">
        <v>39</v>
      </c>
      <c r="V394" s="102" t="s">
        <v>39</v>
      </c>
      <c r="W394" s="27" t="s">
        <v>39</v>
      </c>
      <c r="X394" s="37" t="s">
        <v>801</v>
      </c>
      <c r="Y394" s="36" t="s">
        <v>39</v>
      </c>
      <c r="Z394" s="36" t="s">
        <v>39</v>
      </c>
      <c r="AA394" s="37" t="s">
        <v>39</v>
      </c>
      <c r="AB394" s="37" t="s">
        <v>39</v>
      </c>
      <c r="AC394" s="37" t="s">
        <v>39</v>
      </c>
      <c r="AD394" s="37" t="s">
        <v>39</v>
      </c>
      <c r="AE394" s="37" t="s">
        <v>39</v>
      </c>
      <c r="AF394" s="19"/>
    </row>
    <row r="395" spans="1:33" ht="45.75" customHeight="1" x14ac:dyDescent="0.25">
      <c r="A395" s="19"/>
      <c r="B395" s="19"/>
      <c r="C395" s="36">
        <v>43271</v>
      </c>
      <c r="D395" s="99">
        <v>56</v>
      </c>
      <c r="E395" s="103">
        <v>18</v>
      </c>
      <c r="F395" s="37" t="s">
        <v>274</v>
      </c>
      <c r="G395" s="37" t="s">
        <v>704</v>
      </c>
      <c r="H395" s="17" t="str">
        <f t="shared" ca="1" si="46"/>
        <v>Ativo</v>
      </c>
      <c r="I395" s="36">
        <v>43271</v>
      </c>
      <c r="J395" s="36">
        <v>45096</v>
      </c>
      <c r="K395" s="37" t="str">
        <f>IF(G395="","",IF(G395&lt;&gt;"Repasse","NA",IF(G395="Repasse","Responsabilidade Diretoria de Contabilidade")))</f>
        <v>NA</v>
      </c>
      <c r="L395" s="37" t="s">
        <v>39</v>
      </c>
      <c r="M395" s="17" t="s">
        <v>705</v>
      </c>
      <c r="N395" s="37" t="s">
        <v>1827</v>
      </c>
      <c r="O395" s="27" t="s">
        <v>1828</v>
      </c>
      <c r="P395" s="37" t="s">
        <v>1829</v>
      </c>
      <c r="Q395" s="101" t="s">
        <v>39</v>
      </c>
      <c r="R395" s="101" t="s">
        <v>39</v>
      </c>
      <c r="S395" s="36">
        <v>43295</v>
      </c>
      <c r="T395" s="36" t="s">
        <v>44</v>
      </c>
      <c r="U395" s="109" t="s">
        <v>39</v>
      </c>
      <c r="V395" s="102" t="s">
        <v>39</v>
      </c>
      <c r="W395" s="27" t="s">
        <v>39</v>
      </c>
      <c r="X395" s="37" t="s">
        <v>1008</v>
      </c>
      <c r="Y395" s="36" t="s">
        <v>39</v>
      </c>
      <c r="Z395" s="36" t="s">
        <v>39</v>
      </c>
      <c r="AA395" s="37" t="s">
        <v>39</v>
      </c>
      <c r="AB395" s="37" t="s">
        <v>39</v>
      </c>
      <c r="AC395" s="37" t="s">
        <v>39</v>
      </c>
      <c r="AD395" s="37" t="s">
        <v>39</v>
      </c>
      <c r="AE395" s="37" t="s">
        <v>39</v>
      </c>
      <c r="AF395" s="19"/>
    </row>
    <row r="396" spans="1:33" ht="48.75" customHeight="1" x14ac:dyDescent="0.25">
      <c r="A396" s="19"/>
      <c r="B396" s="19"/>
      <c r="C396" s="36">
        <v>43271</v>
      </c>
      <c r="D396" s="99">
        <v>57</v>
      </c>
      <c r="E396" s="103">
        <v>18</v>
      </c>
      <c r="F396" s="37" t="s">
        <v>274</v>
      </c>
      <c r="G396" s="37" t="s">
        <v>704</v>
      </c>
      <c r="H396" s="17" t="str">
        <f t="shared" ca="1" si="46"/>
        <v>Ativo</v>
      </c>
      <c r="I396" s="36">
        <v>43271</v>
      </c>
      <c r="J396" s="36">
        <v>45096</v>
      </c>
      <c r="K396" s="37" t="str">
        <f>IF(G396="","",IF(G396&lt;&gt;"Repasse","NA",IF(G396="Repasse","Responsabilidade Diretoria de Contabilidade")))</f>
        <v>NA</v>
      </c>
      <c r="L396" s="37" t="s">
        <v>39</v>
      </c>
      <c r="M396" s="17" t="s">
        <v>705</v>
      </c>
      <c r="N396" s="37" t="s">
        <v>1830</v>
      </c>
      <c r="O396" s="27" t="s">
        <v>1831</v>
      </c>
      <c r="P396" s="37" t="s">
        <v>1832</v>
      </c>
      <c r="Q396" s="101" t="s">
        <v>39</v>
      </c>
      <c r="R396" s="101" t="s">
        <v>39</v>
      </c>
      <c r="S396" s="36">
        <v>43295</v>
      </c>
      <c r="T396" s="36" t="s">
        <v>44</v>
      </c>
      <c r="U396" s="109" t="s">
        <v>39</v>
      </c>
      <c r="V396" s="102" t="s">
        <v>39</v>
      </c>
      <c r="W396" s="27" t="s">
        <v>39</v>
      </c>
      <c r="X396" s="37" t="s">
        <v>1008</v>
      </c>
      <c r="Y396" s="36" t="s">
        <v>39</v>
      </c>
      <c r="Z396" s="36" t="s">
        <v>39</v>
      </c>
      <c r="AA396" s="37" t="s">
        <v>39</v>
      </c>
      <c r="AB396" s="37" t="s">
        <v>39</v>
      </c>
      <c r="AC396" s="37" t="s">
        <v>39</v>
      </c>
      <c r="AD396" s="37" t="s">
        <v>39</v>
      </c>
      <c r="AE396" s="37" t="s">
        <v>39</v>
      </c>
      <c r="AF396" s="19"/>
    </row>
    <row r="397" spans="1:33" ht="180" customHeight="1" x14ac:dyDescent="0.25">
      <c r="A397" s="19" t="s">
        <v>1833</v>
      </c>
      <c r="B397" s="19"/>
      <c r="C397" s="36">
        <v>43300</v>
      </c>
      <c r="D397" s="99">
        <v>59</v>
      </c>
      <c r="E397" s="103">
        <v>18</v>
      </c>
      <c r="F397" s="37" t="s">
        <v>36</v>
      </c>
      <c r="G397" s="37" t="s">
        <v>37</v>
      </c>
      <c r="H397" s="17" t="str">
        <f t="shared" ca="1" si="46"/>
        <v>Ativo</v>
      </c>
      <c r="I397" s="36">
        <v>43300</v>
      </c>
      <c r="J397" s="36">
        <v>44761</v>
      </c>
      <c r="K397" s="37" t="str">
        <f>IF(G397="","",IF(G397&lt;&gt;"Repasse","NA",IF(G397="Repasse","Responsabilidade Diretoria de Contabilidade")))</f>
        <v>NA</v>
      </c>
      <c r="L397" s="37" t="s">
        <v>39</v>
      </c>
      <c r="M397" s="27" t="s">
        <v>1834</v>
      </c>
      <c r="N397" s="37" t="s">
        <v>1835</v>
      </c>
      <c r="O397" s="27" t="s">
        <v>1836</v>
      </c>
      <c r="P397" s="37" t="s">
        <v>1837</v>
      </c>
      <c r="Q397" s="101" t="s">
        <v>39</v>
      </c>
      <c r="R397" s="101" t="s">
        <v>39</v>
      </c>
      <c r="S397" s="36">
        <v>43301</v>
      </c>
      <c r="T397" s="36" t="s">
        <v>65</v>
      </c>
      <c r="U397" s="109" t="s">
        <v>39</v>
      </c>
      <c r="V397" s="102" t="s">
        <v>39</v>
      </c>
      <c r="W397" s="27" t="s">
        <v>39</v>
      </c>
      <c r="X397" s="37" t="s">
        <v>271</v>
      </c>
      <c r="Y397" s="36" t="s">
        <v>39</v>
      </c>
      <c r="Z397" s="36" t="s">
        <v>39</v>
      </c>
      <c r="AA397" s="37" t="s">
        <v>1838</v>
      </c>
      <c r="AB397" s="37" t="s">
        <v>39</v>
      </c>
      <c r="AC397" s="37" t="s">
        <v>39</v>
      </c>
      <c r="AD397" s="37" t="s">
        <v>39</v>
      </c>
      <c r="AE397" s="37" t="s">
        <v>39</v>
      </c>
      <c r="AF397" s="19"/>
    </row>
    <row r="398" spans="1:33" ht="81.75" customHeight="1" x14ac:dyDescent="0.25">
      <c r="A398" s="19"/>
      <c r="B398" s="19"/>
      <c r="C398" s="36">
        <v>43301</v>
      </c>
      <c r="D398" s="99">
        <v>60</v>
      </c>
      <c r="E398" s="103">
        <v>18</v>
      </c>
      <c r="F398" s="37" t="s">
        <v>274</v>
      </c>
      <c r="G398" s="37" t="s">
        <v>704</v>
      </c>
      <c r="H398" s="17" t="str">
        <f t="shared" ca="1" si="46"/>
        <v>Ativo</v>
      </c>
      <c r="I398" s="36">
        <v>43301</v>
      </c>
      <c r="J398" s="36">
        <v>45126</v>
      </c>
      <c r="K398" s="37" t="str">
        <f>IF(G398="","",IF(G398&lt;&gt;"Repasse","NA",IF(G398="Repasse","Responsabilidade Diretoria de Contabilidade")))</f>
        <v>NA</v>
      </c>
      <c r="L398" s="37" t="s">
        <v>39</v>
      </c>
      <c r="M398" s="17" t="s">
        <v>705</v>
      </c>
      <c r="N398" s="37" t="s">
        <v>1839</v>
      </c>
      <c r="O398" s="27" t="s">
        <v>1840</v>
      </c>
      <c r="P398" s="37" t="s">
        <v>1841</v>
      </c>
      <c r="Q398" s="101" t="s">
        <v>39</v>
      </c>
      <c r="R398" s="101" t="s">
        <v>39</v>
      </c>
      <c r="S398" s="36">
        <v>43309</v>
      </c>
      <c r="T398" s="36" t="s">
        <v>44</v>
      </c>
      <c r="U398" s="109" t="s">
        <v>39</v>
      </c>
      <c r="V398" s="102" t="s">
        <v>39</v>
      </c>
      <c r="W398" s="27" t="s">
        <v>39</v>
      </c>
      <c r="X398" s="37" t="s">
        <v>801</v>
      </c>
      <c r="Y398" s="36" t="s">
        <v>39</v>
      </c>
      <c r="Z398" s="36" t="s">
        <v>39</v>
      </c>
      <c r="AA398" s="37" t="s">
        <v>39</v>
      </c>
      <c r="AB398" s="37" t="s">
        <v>39</v>
      </c>
      <c r="AC398" s="37" t="s">
        <v>39</v>
      </c>
      <c r="AD398" s="37" t="s">
        <v>39</v>
      </c>
      <c r="AE398" s="37" t="s">
        <v>39</v>
      </c>
      <c r="AF398" s="19"/>
    </row>
    <row r="399" spans="1:33" ht="186.75" customHeight="1" x14ac:dyDescent="0.25">
      <c r="A399" s="19"/>
      <c r="B399" s="19"/>
      <c r="C399" s="36">
        <v>43308</v>
      </c>
      <c r="D399" s="99">
        <v>61</v>
      </c>
      <c r="E399" s="103">
        <v>18</v>
      </c>
      <c r="F399" s="37" t="s">
        <v>36</v>
      </c>
      <c r="G399" s="37" t="s">
        <v>37</v>
      </c>
      <c r="H399" s="17" t="str">
        <f t="shared" ca="1" si="46"/>
        <v>Ativo</v>
      </c>
      <c r="I399" s="36">
        <v>43308</v>
      </c>
      <c r="J399" s="36">
        <v>45133</v>
      </c>
      <c r="K399" s="37" t="str">
        <f>IF(G399="","",IF(G399&lt;&gt;"Repasse","NA",IF(G399="Repasse","Resp. DCON")))</f>
        <v>NA</v>
      </c>
      <c r="L399" s="37" t="s">
        <v>39</v>
      </c>
      <c r="M399" s="27" t="s">
        <v>1842</v>
      </c>
      <c r="N399" s="37" t="s">
        <v>1843</v>
      </c>
      <c r="O399" s="27" t="s">
        <v>1844</v>
      </c>
      <c r="P399" s="37" t="s">
        <v>1845</v>
      </c>
      <c r="Q399" s="101" t="s">
        <v>39</v>
      </c>
      <c r="R399" s="101" t="s">
        <v>39</v>
      </c>
      <c r="S399" s="36">
        <v>43316</v>
      </c>
      <c r="T399" s="36" t="s">
        <v>44</v>
      </c>
      <c r="U399" s="109" t="s">
        <v>39</v>
      </c>
      <c r="V399" s="102" t="s">
        <v>39</v>
      </c>
      <c r="W399" s="27" t="s">
        <v>39</v>
      </c>
      <c r="X399" s="37" t="s">
        <v>1846</v>
      </c>
      <c r="Y399" s="36">
        <v>43298</v>
      </c>
      <c r="Z399" s="36">
        <v>43312</v>
      </c>
      <c r="AA399" s="37" t="s">
        <v>39</v>
      </c>
      <c r="AB399" s="37" t="s">
        <v>39</v>
      </c>
      <c r="AC399" s="37" t="s">
        <v>39</v>
      </c>
      <c r="AD399" s="37" t="s">
        <v>39</v>
      </c>
      <c r="AE399" s="37" t="s">
        <v>39</v>
      </c>
      <c r="AF399" s="19"/>
    </row>
    <row r="400" spans="1:33" ht="156.75" customHeight="1" x14ac:dyDescent="0.25">
      <c r="A400" s="19"/>
      <c r="B400" s="19"/>
      <c r="C400" s="105">
        <v>43223</v>
      </c>
      <c r="D400" s="106">
        <v>62</v>
      </c>
      <c r="E400" s="110">
        <v>18</v>
      </c>
      <c r="F400" s="107" t="s">
        <v>36</v>
      </c>
      <c r="G400" s="107" t="s">
        <v>37</v>
      </c>
      <c r="H400" s="17" t="str">
        <f t="shared" ca="1" si="46"/>
        <v>Concluído</v>
      </c>
      <c r="I400" s="105">
        <v>43223</v>
      </c>
      <c r="J400" s="105">
        <v>44493</v>
      </c>
      <c r="K400" s="108" t="s">
        <v>39</v>
      </c>
      <c r="L400" s="108" t="s">
        <v>39</v>
      </c>
      <c r="M400" s="107" t="s">
        <v>1847</v>
      </c>
      <c r="N400" s="107" t="s">
        <v>1848</v>
      </c>
      <c r="O400" s="107" t="s">
        <v>1849</v>
      </c>
      <c r="P400" s="107" t="s">
        <v>1850</v>
      </c>
      <c r="Q400" s="111" t="s">
        <v>39</v>
      </c>
      <c r="R400" s="111" t="s">
        <v>39</v>
      </c>
      <c r="S400" s="56">
        <v>43320</v>
      </c>
      <c r="T400" s="105" t="s">
        <v>44</v>
      </c>
      <c r="U400" s="115" t="s">
        <v>39</v>
      </c>
      <c r="V400" s="112" t="s">
        <v>39</v>
      </c>
      <c r="W400" s="107" t="s">
        <v>39</v>
      </c>
      <c r="X400" s="107" t="s">
        <v>1520</v>
      </c>
      <c r="Y400" s="105">
        <v>43181</v>
      </c>
      <c r="Z400" s="105">
        <v>43318</v>
      </c>
      <c r="AA400" s="107" t="s">
        <v>1851</v>
      </c>
      <c r="AB400" s="107" t="s">
        <v>39</v>
      </c>
      <c r="AC400" s="107" t="s">
        <v>39</v>
      </c>
      <c r="AD400" s="107" t="s">
        <v>39</v>
      </c>
      <c r="AE400" s="107" t="s">
        <v>39</v>
      </c>
      <c r="AF400" s="19"/>
    </row>
    <row r="401" spans="1:33" ht="233.25" customHeight="1" x14ac:dyDescent="0.25">
      <c r="A401" s="19"/>
      <c r="B401" s="19"/>
      <c r="C401" s="105">
        <v>43133</v>
      </c>
      <c r="D401" s="106">
        <v>63</v>
      </c>
      <c r="E401" s="107">
        <v>2018</v>
      </c>
      <c r="F401" s="107" t="s">
        <v>36</v>
      </c>
      <c r="G401" s="107" t="s">
        <v>37</v>
      </c>
      <c r="H401" s="17" t="str">
        <f t="shared" ca="1" si="46"/>
        <v>Ativo</v>
      </c>
      <c r="I401" s="105">
        <v>43133</v>
      </c>
      <c r="J401" s="105">
        <v>44958</v>
      </c>
      <c r="K401" s="108" t="s">
        <v>39</v>
      </c>
      <c r="L401" s="108" t="s">
        <v>39</v>
      </c>
      <c r="M401" s="107" t="s">
        <v>1852</v>
      </c>
      <c r="N401" s="107" t="s">
        <v>1853</v>
      </c>
      <c r="O401" s="107" t="s">
        <v>1523</v>
      </c>
      <c r="P401" s="107" t="s">
        <v>1854</v>
      </c>
      <c r="Q401" s="107" t="s">
        <v>39</v>
      </c>
      <c r="R401" s="107" t="s">
        <v>39</v>
      </c>
      <c r="S401" s="56">
        <v>43320</v>
      </c>
      <c r="T401" s="46" t="s">
        <v>44</v>
      </c>
      <c r="U401" s="107" t="s">
        <v>39</v>
      </c>
      <c r="V401" s="107" t="s">
        <v>39</v>
      </c>
      <c r="W401" s="107" t="s">
        <v>39</v>
      </c>
      <c r="X401" s="107" t="s">
        <v>39</v>
      </c>
      <c r="Y401" s="105" t="s">
        <v>39</v>
      </c>
      <c r="Z401" s="105">
        <v>43311</v>
      </c>
      <c r="AA401" s="107" t="s">
        <v>1855</v>
      </c>
      <c r="AB401" s="107" t="s">
        <v>39</v>
      </c>
      <c r="AC401" s="107" t="s">
        <v>39</v>
      </c>
      <c r="AD401" s="107" t="s">
        <v>39</v>
      </c>
      <c r="AE401" s="107" t="s">
        <v>39</v>
      </c>
      <c r="AF401" s="19"/>
    </row>
    <row r="402" spans="1:33" s="118" customFormat="1" ht="117.75" customHeight="1" x14ac:dyDescent="0.25">
      <c r="A402" s="121"/>
      <c r="B402" s="121"/>
      <c r="C402" s="36">
        <v>43339</v>
      </c>
      <c r="D402" s="99">
        <v>64</v>
      </c>
      <c r="E402" s="103">
        <v>18</v>
      </c>
      <c r="F402" s="37" t="s">
        <v>36</v>
      </c>
      <c r="G402" s="37" t="s">
        <v>37</v>
      </c>
      <c r="H402" s="17" t="str">
        <f t="shared" ca="1" si="46"/>
        <v>Ativo</v>
      </c>
      <c r="I402" s="36">
        <v>43339</v>
      </c>
      <c r="J402" s="36">
        <v>45164</v>
      </c>
      <c r="K402" s="37" t="str">
        <f>IF(G402="","",IF(G402&lt;&gt;"Repasse","NA",IF(G402="Repasse","Resp. DCON")))</f>
        <v>NA</v>
      </c>
      <c r="L402" s="37" t="s">
        <v>39</v>
      </c>
      <c r="M402" s="27" t="s">
        <v>1856</v>
      </c>
      <c r="N402" s="37" t="s">
        <v>1857</v>
      </c>
      <c r="O402" s="27" t="s">
        <v>1858</v>
      </c>
      <c r="P402" s="37" t="s">
        <v>1859</v>
      </c>
      <c r="Q402" s="101" t="s">
        <v>39</v>
      </c>
      <c r="R402" s="101" t="s">
        <v>39</v>
      </c>
      <c r="S402" s="36">
        <v>43341</v>
      </c>
      <c r="T402" s="36" t="s">
        <v>44</v>
      </c>
      <c r="U402" s="109" t="s">
        <v>39</v>
      </c>
      <c r="V402" s="102" t="s">
        <v>39</v>
      </c>
      <c r="W402" s="27" t="s">
        <v>39</v>
      </c>
      <c r="X402" s="37" t="s">
        <v>206</v>
      </c>
      <c r="Y402" s="36" t="s">
        <v>39</v>
      </c>
      <c r="Z402" s="36">
        <v>43339</v>
      </c>
      <c r="AA402" s="37" t="s">
        <v>1860</v>
      </c>
      <c r="AB402" s="37" t="s">
        <v>39</v>
      </c>
      <c r="AC402" s="37" t="s">
        <v>39</v>
      </c>
      <c r="AD402" s="37" t="s">
        <v>39</v>
      </c>
      <c r="AE402" s="37" t="s">
        <v>39</v>
      </c>
      <c r="AF402" s="121"/>
      <c r="AG402" s="119"/>
    </row>
    <row r="403" spans="1:33" s="118" customFormat="1" ht="110.25" customHeight="1" x14ac:dyDescent="0.25">
      <c r="A403" s="121"/>
      <c r="B403" s="121"/>
      <c r="C403" s="36">
        <v>43301</v>
      </c>
      <c r="D403" s="99">
        <v>65</v>
      </c>
      <c r="E403" s="103">
        <v>18</v>
      </c>
      <c r="F403" s="37" t="s">
        <v>274</v>
      </c>
      <c r="G403" s="37" t="s">
        <v>704</v>
      </c>
      <c r="H403" s="17" t="str">
        <f t="shared" ca="1" si="46"/>
        <v>Ativo</v>
      </c>
      <c r="I403" s="36">
        <v>43301</v>
      </c>
      <c r="J403" s="36">
        <v>45126</v>
      </c>
      <c r="K403" s="37" t="str">
        <f t="shared" ref="K403:K409" si="49">IF(G403="","",IF(G403&lt;&gt;"Repasse","NA",IF(G403="Repasse","Responsabilidade Diretoria de Contabilidade")))</f>
        <v>NA</v>
      </c>
      <c r="L403" s="37" t="s">
        <v>39</v>
      </c>
      <c r="M403" s="17" t="s">
        <v>705</v>
      </c>
      <c r="N403" s="37" t="s">
        <v>1861</v>
      </c>
      <c r="O403" s="27" t="s">
        <v>142</v>
      </c>
      <c r="P403" s="37" t="s">
        <v>1862</v>
      </c>
      <c r="Q403" s="101" t="s">
        <v>39</v>
      </c>
      <c r="R403" s="101" t="s">
        <v>39</v>
      </c>
      <c r="S403" s="36">
        <v>43326</v>
      </c>
      <c r="T403" s="36" t="s">
        <v>44</v>
      </c>
      <c r="U403" s="109" t="s">
        <v>39</v>
      </c>
      <c r="V403" s="102" t="s">
        <v>39</v>
      </c>
      <c r="W403" s="27" t="s">
        <v>39</v>
      </c>
      <c r="X403" s="37" t="s">
        <v>1204</v>
      </c>
      <c r="Y403" s="36" t="s">
        <v>39</v>
      </c>
      <c r="Z403" s="36" t="s">
        <v>39</v>
      </c>
      <c r="AA403" s="37" t="s">
        <v>39</v>
      </c>
      <c r="AB403" s="37" t="s">
        <v>39</v>
      </c>
      <c r="AC403" s="37" t="s">
        <v>39</v>
      </c>
      <c r="AD403" s="37" t="s">
        <v>39</v>
      </c>
      <c r="AE403" s="37" t="s">
        <v>39</v>
      </c>
      <c r="AF403" s="121"/>
      <c r="AG403" s="119"/>
    </row>
    <row r="404" spans="1:33" s="133" customFormat="1" ht="105.75" customHeight="1" x14ac:dyDescent="0.25">
      <c r="A404" s="121"/>
      <c r="B404" s="121"/>
      <c r="C404" s="36">
        <v>43306</v>
      </c>
      <c r="D404" s="99">
        <v>66</v>
      </c>
      <c r="E404" s="103">
        <v>18</v>
      </c>
      <c r="F404" s="37" t="s">
        <v>274</v>
      </c>
      <c r="G404" s="37" t="s">
        <v>704</v>
      </c>
      <c r="H404" s="17" t="str">
        <f t="shared" ca="1" si="46"/>
        <v>Ativo</v>
      </c>
      <c r="I404" s="36">
        <v>43306</v>
      </c>
      <c r="J404" s="36">
        <v>45131</v>
      </c>
      <c r="K404" s="37" t="str">
        <f t="shared" si="49"/>
        <v>NA</v>
      </c>
      <c r="L404" s="37" t="s">
        <v>39</v>
      </c>
      <c r="M404" s="17" t="s">
        <v>705</v>
      </c>
      <c r="N404" s="37" t="s">
        <v>1863</v>
      </c>
      <c r="O404" s="27" t="s">
        <v>1864</v>
      </c>
      <c r="P404" s="37" t="s">
        <v>1865</v>
      </c>
      <c r="Q404" s="101" t="s">
        <v>39</v>
      </c>
      <c r="R404" s="101" t="s">
        <v>39</v>
      </c>
      <c r="S404" s="36">
        <v>43326</v>
      </c>
      <c r="T404" s="36" t="s">
        <v>44</v>
      </c>
      <c r="U404" s="109" t="s">
        <v>39</v>
      </c>
      <c r="V404" s="102" t="s">
        <v>39</v>
      </c>
      <c r="W404" s="27" t="s">
        <v>39</v>
      </c>
      <c r="X404" s="37" t="s">
        <v>1104</v>
      </c>
      <c r="Y404" s="36" t="s">
        <v>39</v>
      </c>
      <c r="Z404" s="36" t="s">
        <v>39</v>
      </c>
      <c r="AA404" s="37" t="s">
        <v>39</v>
      </c>
      <c r="AB404" s="37" t="s">
        <v>39</v>
      </c>
      <c r="AC404" s="37" t="s">
        <v>39</v>
      </c>
      <c r="AD404" s="37" t="s">
        <v>39</v>
      </c>
      <c r="AE404" s="37" t="s">
        <v>39</v>
      </c>
      <c r="AF404" s="121"/>
      <c r="AG404" s="119"/>
    </row>
    <row r="405" spans="1:33" s="133" customFormat="1" ht="90.75" customHeight="1" x14ac:dyDescent="0.25">
      <c r="A405" s="121"/>
      <c r="B405" s="121"/>
      <c r="C405" s="36">
        <v>43307</v>
      </c>
      <c r="D405" s="99">
        <v>67</v>
      </c>
      <c r="E405" s="103">
        <v>18</v>
      </c>
      <c r="F405" s="37" t="s">
        <v>274</v>
      </c>
      <c r="G405" s="37" t="s">
        <v>704</v>
      </c>
      <c r="H405" s="17" t="str">
        <f t="shared" ca="1" si="46"/>
        <v>Ativo</v>
      </c>
      <c r="I405" s="36">
        <v>43307</v>
      </c>
      <c r="J405" s="36">
        <v>45132</v>
      </c>
      <c r="K405" s="37" t="str">
        <f t="shared" si="49"/>
        <v>NA</v>
      </c>
      <c r="L405" s="37" t="s">
        <v>39</v>
      </c>
      <c r="M405" s="17" t="s">
        <v>705</v>
      </c>
      <c r="N405" s="37" t="s">
        <v>446</v>
      </c>
      <c r="O405" s="27" t="s">
        <v>447</v>
      </c>
      <c r="P405" s="37" t="s">
        <v>1866</v>
      </c>
      <c r="Q405" s="101" t="s">
        <v>39</v>
      </c>
      <c r="R405" s="101" t="s">
        <v>39</v>
      </c>
      <c r="S405" s="36">
        <v>43326</v>
      </c>
      <c r="T405" s="36" t="s">
        <v>44</v>
      </c>
      <c r="U405" s="109" t="s">
        <v>39</v>
      </c>
      <c r="V405" s="102" t="s">
        <v>39</v>
      </c>
      <c r="W405" s="27" t="s">
        <v>39</v>
      </c>
      <c r="X405" s="37" t="s">
        <v>1204</v>
      </c>
      <c r="Y405" s="36" t="s">
        <v>39</v>
      </c>
      <c r="Z405" s="36" t="s">
        <v>39</v>
      </c>
      <c r="AA405" s="37" t="s">
        <v>39</v>
      </c>
      <c r="AB405" s="37" t="s">
        <v>39</v>
      </c>
      <c r="AC405" s="37" t="s">
        <v>39</v>
      </c>
      <c r="AD405" s="37" t="s">
        <v>39</v>
      </c>
      <c r="AE405" s="37" t="s">
        <v>39</v>
      </c>
      <c r="AF405" s="121"/>
      <c r="AG405" s="119"/>
    </row>
    <row r="406" spans="1:33" ht="183.75" customHeight="1" x14ac:dyDescent="0.25">
      <c r="A406" s="19" t="s">
        <v>1867</v>
      </c>
      <c r="B406" s="19"/>
      <c r="C406" s="36">
        <v>43329</v>
      </c>
      <c r="D406" s="99">
        <v>68</v>
      </c>
      <c r="E406" s="103">
        <v>18</v>
      </c>
      <c r="F406" s="37" t="s">
        <v>36</v>
      </c>
      <c r="G406" s="37" t="s">
        <v>37</v>
      </c>
      <c r="H406" s="17" t="str">
        <f t="shared" ca="1" si="46"/>
        <v>Ativo</v>
      </c>
      <c r="I406" s="36">
        <v>43329</v>
      </c>
      <c r="J406" s="36">
        <v>44790</v>
      </c>
      <c r="K406" s="37" t="str">
        <f t="shared" si="49"/>
        <v>NA</v>
      </c>
      <c r="L406" s="37" t="s">
        <v>39</v>
      </c>
      <c r="M406" s="27" t="s">
        <v>1868</v>
      </c>
      <c r="N406" s="37" t="s">
        <v>1869</v>
      </c>
      <c r="O406" s="27" t="s">
        <v>1870</v>
      </c>
      <c r="P406" s="37" t="s">
        <v>1871</v>
      </c>
      <c r="Q406" s="101" t="s">
        <v>39</v>
      </c>
      <c r="R406" s="101" t="s">
        <v>39</v>
      </c>
      <c r="S406" s="36">
        <v>43330</v>
      </c>
      <c r="T406" s="36" t="s">
        <v>65</v>
      </c>
      <c r="U406" s="109" t="s">
        <v>39</v>
      </c>
      <c r="V406" s="102" t="s">
        <v>39</v>
      </c>
      <c r="W406" s="27" t="s">
        <v>39</v>
      </c>
      <c r="X406" s="37" t="s">
        <v>271</v>
      </c>
      <c r="Y406" s="36" t="s">
        <v>39</v>
      </c>
      <c r="Z406" s="36" t="s">
        <v>39</v>
      </c>
      <c r="AA406" s="37" t="s">
        <v>1799</v>
      </c>
      <c r="AB406" s="37" t="s">
        <v>39</v>
      </c>
      <c r="AC406" s="37" t="s">
        <v>39</v>
      </c>
      <c r="AD406" s="37" t="s">
        <v>39</v>
      </c>
      <c r="AE406" s="37" t="s">
        <v>39</v>
      </c>
      <c r="AF406" s="19"/>
    </row>
    <row r="407" spans="1:33" ht="48" customHeight="1" x14ac:dyDescent="0.25">
      <c r="A407" s="19"/>
      <c r="B407" s="19"/>
      <c r="C407" s="105">
        <v>43325</v>
      </c>
      <c r="D407" s="106">
        <v>69</v>
      </c>
      <c r="E407" s="107">
        <v>2018</v>
      </c>
      <c r="F407" s="107" t="s">
        <v>274</v>
      </c>
      <c r="G407" s="107" t="s">
        <v>704</v>
      </c>
      <c r="H407" s="17" t="str">
        <f t="shared" ca="1" si="46"/>
        <v>Ativo</v>
      </c>
      <c r="I407" s="105">
        <v>43325</v>
      </c>
      <c r="J407" s="105">
        <v>45150</v>
      </c>
      <c r="K407" s="108" t="str">
        <f t="shared" si="49"/>
        <v>NA</v>
      </c>
      <c r="L407" s="108" t="s">
        <v>39</v>
      </c>
      <c r="M407" s="17" t="s">
        <v>705</v>
      </c>
      <c r="N407" s="107" t="s">
        <v>1872</v>
      </c>
      <c r="O407" s="107" t="s">
        <v>1066</v>
      </c>
      <c r="P407" s="107" t="s">
        <v>800</v>
      </c>
      <c r="Q407" s="107" t="s">
        <v>39</v>
      </c>
      <c r="R407" s="107" t="s">
        <v>39</v>
      </c>
      <c r="S407" s="56">
        <v>43336</v>
      </c>
      <c r="T407" s="46" t="s">
        <v>44</v>
      </c>
      <c r="U407" s="107" t="s">
        <v>39</v>
      </c>
      <c r="V407" s="107" t="s">
        <v>39</v>
      </c>
      <c r="W407" s="107" t="s">
        <v>39</v>
      </c>
      <c r="X407" s="107" t="s">
        <v>801</v>
      </c>
      <c r="Y407" s="105" t="s">
        <v>39</v>
      </c>
      <c r="Z407" s="105" t="s">
        <v>39</v>
      </c>
      <c r="AA407" s="112" t="s">
        <v>39</v>
      </c>
      <c r="AB407" s="112" t="s">
        <v>39</v>
      </c>
      <c r="AC407" s="112" t="s">
        <v>39</v>
      </c>
      <c r="AD407" s="107" t="s">
        <v>39</v>
      </c>
      <c r="AE407" s="112" t="s">
        <v>39</v>
      </c>
      <c r="AF407" s="19"/>
    </row>
    <row r="408" spans="1:33" ht="37.5" customHeight="1" x14ac:dyDescent="0.25">
      <c r="A408" s="19"/>
      <c r="B408" s="19"/>
      <c r="C408" s="105">
        <v>43331</v>
      </c>
      <c r="D408" s="106">
        <v>70</v>
      </c>
      <c r="E408" s="107">
        <v>2018</v>
      </c>
      <c r="F408" s="107" t="s">
        <v>274</v>
      </c>
      <c r="G408" s="107" t="s">
        <v>704</v>
      </c>
      <c r="H408" s="17" t="str">
        <f t="shared" ca="1" si="46"/>
        <v>Ativo</v>
      </c>
      <c r="I408" s="105">
        <v>43331</v>
      </c>
      <c r="J408" s="105">
        <v>45156</v>
      </c>
      <c r="K408" s="108" t="str">
        <f t="shared" si="49"/>
        <v>NA</v>
      </c>
      <c r="L408" s="108" t="s">
        <v>39</v>
      </c>
      <c r="M408" s="17" t="s">
        <v>705</v>
      </c>
      <c r="N408" s="107" t="s">
        <v>1873</v>
      </c>
      <c r="O408" s="107" t="s">
        <v>1874</v>
      </c>
      <c r="P408" s="107" t="s">
        <v>813</v>
      </c>
      <c r="Q408" s="107" t="s">
        <v>39</v>
      </c>
      <c r="R408" s="107" t="s">
        <v>39</v>
      </c>
      <c r="S408" s="56">
        <v>43336</v>
      </c>
      <c r="T408" s="46" t="s">
        <v>44</v>
      </c>
      <c r="U408" s="107" t="s">
        <v>39</v>
      </c>
      <c r="V408" s="107" t="s">
        <v>39</v>
      </c>
      <c r="W408" s="107" t="s">
        <v>39</v>
      </c>
      <c r="X408" s="107" t="s">
        <v>801</v>
      </c>
      <c r="Y408" s="105" t="s">
        <v>39</v>
      </c>
      <c r="Z408" s="105" t="s">
        <v>39</v>
      </c>
      <c r="AA408" s="112" t="s">
        <v>39</v>
      </c>
      <c r="AB408" s="112" t="s">
        <v>39</v>
      </c>
      <c r="AC408" s="112" t="s">
        <v>39</v>
      </c>
      <c r="AD408" s="112" t="s">
        <v>39</v>
      </c>
      <c r="AE408" s="112" t="s">
        <v>39</v>
      </c>
      <c r="AF408" s="19"/>
    </row>
    <row r="409" spans="1:33" ht="66.75" customHeight="1" x14ac:dyDescent="0.25">
      <c r="A409" s="19"/>
      <c r="B409" s="19"/>
      <c r="C409" s="105">
        <v>43332</v>
      </c>
      <c r="D409" s="106">
        <v>71</v>
      </c>
      <c r="E409" s="107">
        <v>2018</v>
      </c>
      <c r="F409" s="107" t="s">
        <v>274</v>
      </c>
      <c r="G409" s="107" t="s">
        <v>704</v>
      </c>
      <c r="H409" s="17" t="str">
        <f t="shared" ca="1" si="46"/>
        <v>Ativo</v>
      </c>
      <c r="I409" s="105">
        <v>43332</v>
      </c>
      <c r="J409" s="105">
        <v>45157</v>
      </c>
      <c r="K409" s="108" t="str">
        <f t="shared" si="49"/>
        <v>NA</v>
      </c>
      <c r="L409" s="108" t="s">
        <v>39</v>
      </c>
      <c r="M409" s="17" t="s">
        <v>705</v>
      </c>
      <c r="N409" s="107" t="s">
        <v>1875</v>
      </c>
      <c r="O409" s="107" t="s">
        <v>1876</v>
      </c>
      <c r="P409" s="107" t="s">
        <v>1877</v>
      </c>
      <c r="Q409" s="107" t="s">
        <v>39</v>
      </c>
      <c r="R409" s="107" t="s">
        <v>39</v>
      </c>
      <c r="S409" s="56">
        <v>43336</v>
      </c>
      <c r="T409" s="46" t="s">
        <v>44</v>
      </c>
      <c r="U409" s="107" t="s">
        <v>39</v>
      </c>
      <c r="V409" s="107" t="s">
        <v>39</v>
      </c>
      <c r="W409" s="107" t="s">
        <v>39</v>
      </c>
      <c r="X409" s="107" t="s">
        <v>801</v>
      </c>
      <c r="Y409" s="105" t="s">
        <v>39</v>
      </c>
      <c r="Z409" s="105" t="s">
        <v>39</v>
      </c>
      <c r="AA409" s="112" t="s">
        <v>39</v>
      </c>
      <c r="AB409" s="112" t="s">
        <v>39</v>
      </c>
      <c r="AC409" s="112" t="s">
        <v>39</v>
      </c>
      <c r="AD409" s="112" t="s">
        <v>39</v>
      </c>
      <c r="AE409" s="112" t="s">
        <v>39</v>
      </c>
      <c r="AF409" s="19"/>
    </row>
    <row r="410" spans="1:33" s="118" customFormat="1" ht="277.5" customHeight="1" x14ac:dyDescent="0.25">
      <c r="A410" s="121" t="s">
        <v>1878</v>
      </c>
      <c r="B410" s="121"/>
      <c r="C410" s="36">
        <v>43349</v>
      </c>
      <c r="D410" s="99">
        <v>72</v>
      </c>
      <c r="E410" s="103">
        <v>18</v>
      </c>
      <c r="F410" s="37" t="s">
        <v>36</v>
      </c>
      <c r="G410" s="37" t="s">
        <v>37</v>
      </c>
      <c r="H410" s="17" t="str">
        <f t="shared" ca="1" si="46"/>
        <v>Ativo</v>
      </c>
      <c r="I410" s="36">
        <v>43349</v>
      </c>
      <c r="J410" s="36" t="s">
        <v>38</v>
      </c>
      <c r="K410" s="37" t="str">
        <f>IF(G410="","",IF(G410&lt;&gt;"Repasse","NA",IF(G410="Repasse","Responsabilidade Diretoria de Contabilidade")))</f>
        <v>NA</v>
      </c>
      <c r="L410" s="37" t="s">
        <v>39</v>
      </c>
      <c r="M410" s="27" t="s">
        <v>1879</v>
      </c>
      <c r="N410" s="37" t="s">
        <v>1880</v>
      </c>
      <c r="O410" s="27" t="s">
        <v>1881</v>
      </c>
      <c r="P410" s="37" t="s">
        <v>1882</v>
      </c>
      <c r="Q410" s="101" t="s">
        <v>39</v>
      </c>
      <c r="R410" s="101" t="s">
        <v>39</v>
      </c>
      <c r="S410" s="36">
        <v>43355</v>
      </c>
      <c r="T410" s="36" t="s">
        <v>44</v>
      </c>
      <c r="U410" s="109" t="s">
        <v>39</v>
      </c>
      <c r="V410" s="102" t="s">
        <v>39</v>
      </c>
      <c r="W410" s="27" t="s">
        <v>39</v>
      </c>
      <c r="X410" s="37" t="s">
        <v>937</v>
      </c>
      <c r="Y410" s="36" t="s">
        <v>39</v>
      </c>
      <c r="Z410" s="36" t="s">
        <v>39</v>
      </c>
      <c r="AA410" s="37" t="s">
        <v>1883</v>
      </c>
      <c r="AB410" s="37" t="s">
        <v>39</v>
      </c>
      <c r="AC410" s="37" t="s">
        <v>39</v>
      </c>
      <c r="AD410" s="37" t="s">
        <v>39</v>
      </c>
      <c r="AE410" s="37" t="s">
        <v>39</v>
      </c>
      <c r="AF410" s="121"/>
      <c r="AG410" s="119"/>
    </row>
    <row r="411" spans="1:33" ht="214.5" customHeight="1" x14ac:dyDescent="0.25">
      <c r="A411" s="19"/>
      <c r="B411" s="19"/>
      <c r="C411" s="36">
        <v>43340</v>
      </c>
      <c r="D411" s="99">
        <v>74</v>
      </c>
      <c r="E411" s="103">
        <v>18</v>
      </c>
      <c r="F411" s="37" t="s">
        <v>36</v>
      </c>
      <c r="G411" s="37" t="s">
        <v>327</v>
      </c>
      <c r="H411" s="17" t="str">
        <f t="shared" ca="1" si="46"/>
        <v>Ativo</v>
      </c>
      <c r="I411" s="36">
        <v>43340</v>
      </c>
      <c r="J411" s="36" t="s">
        <v>38</v>
      </c>
      <c r="K411" s="37" t="str">
        <f>IF(G411="","",IF(G411&lt;&gt;"Repasse","NA",IF(G411="Repasse","Resp. DCON")))</f>
        <v>NA</v>
      </c>
      <c r="L411" s="37" t="s">
        <v>39</v>
      </c>
      <c r="M411" s="27" t="s">
        <v>445</v>
      </c>
      <c r="N411" s="37" t="s">
        <v>1884</v>
      </c>
      <c r="O411" s="27" t="s">
        <v>1885</v>
      </c>
      <c r="P411" s="37" t="s">
        <v>250</v>
      </c>
      <c r="Q411" s="27" t="s">
        <v>39</v>
      </c>
      <c r="R411" s="27" t="s">
        <v>39</v>
      </c>
      <c r="S411" s="36">
        <v>43344</v>
      </c>
      <c r="T411" s="36" t="s">
        <v>44</v>
      </c>
      <c r="U411" s="27" t="s">
        <v>39</v>
      </c>
      <c r="V411" s="27" t="s">
        <v>39</v>
      </c>
      <c r="W411" s="27" t="s">
        <v>39</v>
      </c>
      <c r="X411" s="37" t="s">
        <v>1579</v>
      </c>
      <c r="Y411" s="19" t="s">
        <v>39</v>
      </c>
      <c r="Z411" s="19" t="s">
        <v>39</v>
      </c>
      <c r="AA411" s="37" t="s">
        <v>260</v>
      </c>
      <c r="AB411" s="37" t="s">
        <v>39</v>
      </c>
      <c r="AC411" s="37" t="s">
        <v>39</v>
      </c>
      <c r="AD411" s="37" t="s">
        <v>39</v>
      </c>
      <c r="AE411" s="37" t="s">
        <v>39</v>
      </c>
      <c r="AF411" s="19"/>
    </row>
    <row r="412" spans="1:33" ht="282" customHeight="1" x14ac:dyDescent="0.25">
      <c r="A412" s="19" t="s">
        <v>1886</v>
      </c>
      <c r="B412" s="19"/>
      <c r="C412" s="36">
        <v>43340</v>
      </c>
      <c r="D412" s="99">
        <v>75</v>
      </c>
      <c r="E412" s="103">
        <v>18</v>
      </c>
      <c r="F412" s="37" t="s">
        <v>36</v>
      </c>
      <c r="G412" s="37" t="s">
        <v>37</v>
      </c>
      <c r="H412" s="17" t="str">
        <f t="shared" ca="1" si="46"/>
        <v>Ativo</v>
      </c>
      <c r="I412" s="36">
        <v>43340</v>
      </c>
      <c r="J412" s="36">
        <v>45165</v>
      </c>
      <c r="K412" s="37" t="str">
        <f>IF(G412="","",IF(G412&lt;&gt;"Repasse","NA",IF(G412="Repasse","Responsabilidade Diretoria de Contabilidade")))</f>
        <v>NA</v>
      </c>
      <c r="L412" s="37" t="s">
        <v>39</v>
      </c>
      <c r="M412" s="27" t="s">
        <v>1887</v>
      </c>
      <c r="N412" s="37" t="s">
        <v>1888</v>
      </c>
      <c r="O412" s="27" t="s">
        <v>1889</v>
      </c>
      <c r="P412" s="37" t="s">
        <v>1890</v>
      </c>
      <c r="Q412" s="101" t="s">
        <v>39</v>
      </c>
      <c r="R412" s="101" t="s">
        <v>39</v>
      </c>
      <c r="S412" s="36">
        <v>43341</v>
      </c>
      <c r="T412" s="36" t="s">
        <v>44</v>
      </c>
      <c r="U412" s="109" t="s">
        <v>39</v>
      </c>
      <c r="V412" s="102" t="s">
        <v>39</v>
      </c>
      <c r="W412" s="27" t="s">
        <v>39</v>
      </c>
      <c r="X412" s="37" t="s">
        <v>187</v>
      </c>
      <c r="Y412" s="36">
        <v>43320</v>
      </c>
      <c r="Z412" s="36">
        <v>43340</v>
      </c>
      <c r="AA412" s="37" t="s">
        <v>1891</v>
      </c>
      <c r="AB412" s="37" t="s">
        <v>39</v>
      </c>
      <c r="AC412" s="37" t="s">
        <v>39</v>
      </c>
      <c r="AD412" s="37" t="s">
        <v>39</v>
      </c>
      <c r="AE412" s="37" t="s">
        <v>39</v>
      </c>
      <c r="AF412" s="19"/>
    </row>
    <row r="413" spans="1:33" ht="48.75" customHeight="1" x14ac:dyDescent="0.25">
      <c r="A413" s="19"/>
      <c r="B413" s="19"/>
      <c r="C413" s="36">
        <v>43334</v>
      </c>
      <c r="D413" s="99">
        <v>76</v>
      </c>
      <c r="E413" s="103">
        <v>18</v>
      </c>
      <c r="F413" s="37" t="s">
        <v>274</v>
      </c>
      <c r="G413" s="37" t="s">
        <v>704</v>
      </c>
      <c r="H413" s="17" t="str">
        <f t="shared" ca="1" si="46"/>
        <v>Ativo</v>
      </c>
      <c r="I413" s="36">
        <v>43334</v>
      </c>
      <c r="J413" s="36">
        <v>45159</v>
      </c>
      <c r="K413" s="37" t="str">
        <f>IF(G413="","",IF(G413&lt;&gt;"Repasse","NA",IF(G413="Repasse","Responsabilidade Diretoria de Contabilidade")))</f>
        <v>NA</v>
      </c>
      <c r="L413" s="37" t="s">
        <v>39</v>
      </c>
      <c r="M413" s="17" t="s">
        <v>705</v>
      </c>
      <c r="N413" s="37" t="s">
        <v>1892</v>
      </c>
      <c r="O413" s="27" t="s">
        <v>1893</v>
      </c>
      <c r="P413" s="37" t="s">
        <v>1894</v>
      </c>
      <c r="Q413" s="101" t="s">
        <v>39</v>
      </c>
      <c r="R413" s="101" t="s">
        <v>39</v>
      </c>
      <c r="S413" s="36">
        <v>43344</v>
      </c>
      <c r="T413" s="36" t="s">
        <v>44</v>
      </c>
      <c r="U413" s="109" t="s">
        <v>39</v>
      </c>
      <c r="V413" s="102" t="s">
        <v>39</v>
      </c>
      <c r="W413" s="27" t="s">
        <v>39</v>
      </c>
      <c r="X413" s="37" t="s">
        <v>1008</v>
      </c>
      <c r="Y413" s="36" t="s">
        <v>39</v>
      </c>
      <c r="Z413" s="36" t="s">
        <v>39</v>
      </c>
      <c r="AA413" s="37" t="s">
        <v>39</v>
      </c>
      <c r="AB413" s="37" t="s">
        <v>39</v>
      </c>
      <c r="AC413" s="37" t="s">
        <v>39</v>
      </c>
      <c r="AD413" s="37" t="s">
        <v>39</v>
      </c>
      <c r="AE413" s="37" t="s">
        <v>39</v>
      </c>
      <c r="AF413" s="19"/>
    </row>
    <row r="414" spans="1:33" ht="179.25" customHeight="1" x14ac:dyDescent="0.25">
      <c r="A414" s="19" t="s">
        <v>1895</v>
      </c>
      <c r="B414" s="19"/>
      <c r="C414" s="105">
        <v>43342</v>
      </c>
      <c r="D414" s="106">
        <v>77</v>
      </c>
      <c r="E414" s="110">
        <v>18</v>
      </c>
      <c r="F414" s="107" t="s">
        <v>36</v>
      </c>
      <c r="G414" s="107" t="s">
        <v>37</v>
      </c>
      <c r="H414" s="17" t="str">
        <f t="shared" ca="1" si="46"/>
        <v>Ativo</v>
      </c>
      <c r="I414" s="105">
        <v>43342</v>
      </c>
      <c r="J414" s="105">
        <v>45167</v>
      </c>
      <c r="K414" s="108" t="s">
        <v>39</v>
      </c>
      <c r="L414" s="108" t="s">
        <v>39</v>
      </c>
      <c r="M414" s="107" t="s">
        <v>1896</v>
      </c>
      <c r="N414" s="107" t="s">
        <v>1897</v>
      </c>
      <c r="O414" s="107" t="s">
        <v>1898</v>
      </c>
      <c r="P414" s="107" t="s">
        <v>1899</v>
      </c>
      <c r="Q414" s="111" t="s">
        <v>39</v>
      </c>
      <c r="R414" s="111" t="s">
        <v>39</v>
      </c>
      <c r="S414" s="56">
        <v>43454</v>
      </c>
      <c r="T414" s="105" t="s">
        <v>44</v>
      </c>
      <c r="U414" s="115" t="s">
        <v>39</v>
      </c>
      <c r="V414" s="112" t="s">
        <v>39</v>
      </c>
      <c r="W414" s="107" t="s">
        <v>39</v>
      </c>
      <c r="X414" s="107" t="s">
        <v>1520</v>
      </c>
      <c r="Y414" s="105">
        <v>43341</v>
      </c>
      <c r="Z414" s="105">
        <v>43454</v>
      </c>
      <c r="AA414" s="107" t="s">
        <v>1900</v>
      </c>
      <c r="AB414" s="107" t="s">
        <v>39</v>
      </c>
      <c r="AC414" s="107" t="s">
        <v>39</v>
      </c>
      <c r="AD414" s="107" t="s">
        <v>39</v>
      </c>
      <c r="AE414" s="107" t="s">
        <v>39</v>
      </c>
      <c r="AF414" s="19"/>
    </row>
    <row r="415" spans="1:33" ht="59.25" customHeight="1" x14ac:dyDescent="0.25">
      <c r="A415" s="19"/>
      <c r="B415" s="19"/>
      <c r="C415" s="36">
        <v>43334</v>
      </c>
      <c r="D415" s="99">
        <v>78</v>
      </c>
      <c r="E415" s="103">
        <v>18</v>
      </c>
      <c r="F415" s="37" t="s">
        <v>274</v>
      </c>
      <c r="G415" s="37" t="s">
        <v>704</v>
      </c>
      <c r="H415" s="17" t="str">
        <f t="shared" ca="1" si="46"/>
        <v>Ativo</v>
      </c>
      <c r="I415" s="36">
        <v>43334</v>
      </c>
      <c r="J415" s="36">
        <v>45159</v>
      </c>
      <c r="K415" s="37" t="str">
        <f>IF(G415="","",IF(G415&lt;&gt;"Repasse","NA",IF(G415="Repasse","Responsabilidade Diretoria de Contabilidade")))</f>
        <v>NA</v>
      </c>
      <c r="L415" s="37" t="s">
        <v>39</v>
      </c>
      <c r="M415" s="17" t="s">
        <v>705</v>
      </c>
      <c r="N415" s="37" t="s">
        <v>1901</v>
      </c>
      <c r="O415" s="27" t="s">
        <v>1902</v>
      </c>
      <c r="P415" s="37" t="s">
        <v>1903</v>
      </c>
      <c r="Q415" s="101" t="s">
        <v>39</v>
      </c>
      <c r="R415" s="101" t="s">
        <v>39</v>
      </c>
      <c r="S415" s="36">
        <v>43348</v>
      </c>
      <c r="T415" s="36" t="s">
        <v>44</v>
      </c>
      <c r="U415" s="109" t="s">
        <v>39</v>
      </c>
      <c r="V415" s="102" t="s">
        <v>39</v>
      </c>
      <c r="W415" s="27" t="s">
        <v>39</v>
      </c>
      <c r="X415" s="37" t="s">
        <v>1008</v>
      </c>
      <c r="Y415" s="36" t="s">
        <v>39</v>
      </c>
      <c r="Z415" s="36" t="s">
        <v>39</v>
      </c>
      <c r="AA415" s="37" t="s">
        <v>39</v>
      </c>
      <c r="AB415" s="37" t="s">
        <v>39</v>
      </c>
      <c r="AC415" s="37" t="s">
        <v>39</v>
      </c>
      <c r="AD415" s="37" t="s">
        <v>39</v>
      </c>
      <c r="AE415" s="37" t="s">
        <v>39</v>
      </c>
      <c r="AF415" s="19"/>
    </row>
    <row r="416" spans="1:33" ht="201.75" customHeight="1" x14ac:dyDescent="0.25">
      <c r="A416" s="126" t="s">
        <v>1904</v>
      </c>
      <c r="B416" s="126"/>
      <c r="C416" s="105">
        <v>43349</v>
      </c>
      <c r="D416" s="106">
        <v>79</v>
      </c>
      <c r="E416" s="110">
        <v>18</v>
      </c>
      <c r="F416" s="107" t="s">
        <v>36</v>
      </c>
      <c r="G416" s="107" t="s">
        <v>37</v>
      </c>
      <c r="H416" s="17" t="str">
        <f t="shared" ca="1" si="46"/>
        <v>Ativo</v>
      </c>
      <c r="I416" s="105">
        <v>43349</v>
      </c>
      <c r="J416" s="105">
        <v>45174</v>
      </c>
      <c r="K416" s="108" t="s">
        <v>39</v>
      </c>
      <c r="L416" s="108" t="s">
        <v>39</v>
      </c>
      <c r="M416" s="107" t="s">
        <v>1905</v>
      </c>
      <c r="N416" s="107" t="s">
        <v>1906</v>
      </c>
      <c r="O416" s="107" t="s">
        <v>1907</v>
      </c>
      <c r="P416" s="107" t="s">
        <v>1908</v>
      </c>
      <c r="Q416" s="111" t="s">
        <v>39</v>
      </c>
      <c r="R416" s="111" t="s">
        <v>39</v>
      </c>
      <c r="S416" s="56">
        <v>43363</v>
      </c>
      <c r="T416" s="105" t="s">
        <v>44</v>
      </c>
      <c r="U416" s="115" t="s">
        <v>39</v>
      </c>
      <c r="V416" s="112" t="s">
        <v>39</v>
      </c>
      <c r="W416" s="107" t="s">
        <v>39</v>
      </c>
      <c r="X416" s="107" t="s">
        <v>1520</v>
      </c>
      <c r="Y416" s="105">
        <v>43349</v>
      </c>
      <c r="Z416" s="105">
        <v>43363</v>
      </c>
      <c r="AA416" s="107" t="s">
        <v>1909</v>
      </c>
      <c r="AB416" s="107" t="s">
        <v>39</v>
      </c>
      <c r="AC416" s="107" t="s">
        <v>39</v>
      </c>
      <c r="AD416" s="107" t="s">
        <v>39</v>
      </c>
      <c r="AE416" s="107" t="s">
        <v>39</v>
      </c>
      <c r="AF416" s="126"/>
    </row>
    <row r="417" spans="1:256" ht="180" customHeight="1" x14ac:dyDescent="0.25">
      <c r="A417" s="19"/>
      <c r="B417" s="19"/>
      <c r="C417" s="105">
        <v>43355</v>
      </c>
      <c r="D417" s="106">
        <v>80</v>
      </c>
      <c r="E417" s="107">
        <v>2018</v>
      </c>
      <c r="F417" s="107" t="s">
        <v>36</v>
      </c>
      <c r="G417" s="107" t="s">
        <v>37</v>
      </c>
      <c r="H417" s="17" t="str">
        <f t="shared" ca="1" si="46"/>
        <v>Ativo</v>
      </c>
      <c r="I417" s="105">
        <v>43355</v>
      </c>
      <c r="J417" s="105">
        <v>45180</v>
      </c>
      <c r="K417" s="108" t="s">
        <v>39</v>
      </c>
      <c r="L417" s="108" t="s">
        <v>39</v>
      </c>
      <c r="M417" s="107" t="s">
        <v>1910</v>
      </c>
      <c r="N417" s="107" t="s">
        <v>1911</v>
      </c>
      <c r="O417" s="107" t="s">
        <v>1912</v>
      </c>
      <c r="P417" s="107" t="s">
        <v>1913</v>
      </c>
      <c r="Q417" s="107" t="s">
        <v>39</v>
      </c>
      <c r="R417" s="107" t="s">
        <v>39</v>
      </c>
      <c r="S417" s="56">
        <v>43357</v>
      </c>
      <c r="T417" s="46" t="s">
        <v>44</v>
      </c>
      <c r="U417" s="107" t="s">
        <v>39</v>
      </c>
      <c r="V417" s="107" t="s">
        <v>39</v>
      </c>
      <c r="W417" s="107" t="s">
        <v>39</v>
      </c>
      <c r="X417" s="107" t="s">
        <v>667</v>
      </c>
      <c r="Y417" s="105">
        <v>43347</v>
      </c>
      <c r="Z417" s="105"/>
      <c r="AA417" s="107" t="s">
        <v>1914</v>
      </c>
      <c r="AB417" s="107" t="s">
        <v>39</v>
      </c>
      <c r="AC417" s="107" t="s">
        <v>39</v>
      </c>
      <c r="AD417" s="107" t="s">
        <v>39</v>
      </c>
      <c r="AE417" s="107" t="s">
        <v>39</v>
      </c>
      <c r="AF417" s="19"/>
    </row>
    <row r="418" spans="1:256" ht="123.75" customHeight="1" x14ac:dyDescent="0.25">
      <c r="A418" s="19" t="s">
        <v>1915</v>
      </c>
      <c r="B418" s="19"/>
      <c r="C418" s="36">
        <v>43336</v>
      </c>
      <c r="D418" s="99">
        <v>81</v>
      </c>
      <c r="E418" s="103">
        <v>18</v>
      </c>
      <c r="F418" s="37" t="s">
        <v>36</v>
      </c>
      <c r="G418" s="37" t="s">
        <v>37</v>
      </c>
      <c r="H418" s="17" t="str">
        <f t="shared" ca="1" si="46"/>
        <v>Concluído</v>
      </c>
      <c r="I418" s="36">
        <v>43397</v>
      </c>
      <c r="J418" s="36">
        <v>44127</v>
      </c>
      <c r="K418" s="37" t="str">
        <f>IF(G418="","",IF(G418&lt;&gt;"Repasse","NA",IF(G418="Repasse","Responsabilidade Diretoria de Contabilidade")))</f>
        <v>NA</v>
      </c>
      <c r="L418" s="37" t="s">
        <v>39</v>
      </c>
      <c r="M418" s="27" t="s">
        <v>1916</v>
      </c>
      <c r="N418" s="37" t="s">
        <v>1917</v>
      </c>
      <c r="O418" s="27" t="s">
        <v>1918</v>
      </c>
      <c r="P418" s="37" t="s">
        <v>1919</v>
      </c>
      <c r="Q418" s="101" t="s">
        <v>39</v>
      </c>
      <c r="R418" s="101" t="s">
        <v>39</v>
      </c>
      <c r="S418" s="36">
        <v>43431</v>
      </c>
      <c r="T418" s="36" t="s">
        <v>44</v>
      </c>
      <c r="U418" s="109" t="s">
        <v>39</v>
      </c>
      <c r="V418" s="102" t="s">
        <v>39</v>
      </c>
      <c r="W418" s="27" t="s">
        <v>39</v>
      </c>
      <c r="X418" s="37" t="s">
        <v>279</v>
      </c>
      <c r="Y418" s="36" t="s">
        <v>39</v>
      </c>
      <c r="Z418" s="36" t="s">
        <v>39</v>
      </c>
      <c r="AA418" s="37" t="s">
        <v>1920</v>
      </c>
      <c r="AB418" s="37" t="s">
        <v>39</v>
      </c>
      <c r="AC418" s="37" t="s">
        <v>39</v>
      </c>
      <c r="AD418" s="37" t="s">
        <v>39</v>
      </c>
      <c r="AE418" s="37" t="s">
        <v>39</v>
      </c>
      <c r="AF418" s="19"/>
    </row>
    <row r="419" spans="1:256" ht="60.75" customHeight="1" x14ac:dyDescent="0.25">
      <c r="A419" s="124"/>
      <c r="B419" s="124"/>
      <c r="C419" s="36">
        <v>43371</v>
      </c>
      <c r="D419" s="99">
        <v>82</v>
      </c>
      <c r="E419" s="103">
        <v>18</v>
      </c>
      <c r="F419" s="37" t="s">
        <v>274</v>
      </c>
      <c r="G419" s="37" t="s">
        <v>704</v>
      </c>
      <c r="H419" s="17" t="str">
        <f t="shared" ca="1" si="46"/>
        <v>Ativo</v>
      </c>
      <c r="I419" s="36">
        <v>43372</v>
      </c>
      <c r="J419" s="36">
        <v>45197</v>
      </c>
      <c r="K419" s="37" t="str">
        <f>IF(G419="","",IF(G419&lt;&gt;"Repasse","NA",IF(G419="Repasse","Responsabilidade Diretoria de Contabilidade")))</f>
        <v>NA</v>
      </c>
      <c r="L419" s="37" t="s">
        <v>39</v>
      </c>
      <c r="M419" s="17" t="s">
        <v>705</v>
      </c>
      <c r="N419" s="37" t="s">
        <v>1921</v>
      </c>
      <c r="O419" s="27" t="s">
        <v>1922</v>
      </c>
      <c r="P419" s="37" t="s">
        <v>1923</v>
      </c>
      <c r="Q419" s="101" t="s">
        <v>39</v>
      </c>
      <c r="R419" s="101" t="s">
        <v>39</v>
      </c>
      <c r="S419" s="36">
        <v>43382</v>
      </c>
      <c r="T419" s="36" t="s">
        <v>44</v>
      </c>
      <c r="U419" s="109" t="s">
        <v>39</v>
      </c>
      <c r="V419" s="102" t="s">
        <v>39</v>
      </c>
      <c r="W419" s="27" t="s">
        <v>39</v>
      </c>
      <c r="X419" s="37" t="s">
        <v>1924</v>
      </c>
      <c r="Y419" s="36" t="s">
        <v>39</v>
      </c>
      <c r="Z419" s="36" t="s">
        <v>39</v>
      </c>
      <c r="AA419" s="37" t="s">
        <v>39</v>
      </c>
      <c r="AB419" s="37" t="s">
        <v>39</v>
      </c>
      <c r="AC419" s="37" t="s">
        <v>39</v>
      </c>
      <c r="AD419" s="37" t="s">
        <v>39</v>
      </c>
      <c r="AE419" s="37" t="s">
        <v>39</v>
      </c>
      <c r="AF419" s="124"/>
    </row>
    <row r="420" spans="1:256" ht="219.75" customHeight="1" x14ac:dyDescent="0.25">
      <c r="A420" s="19"/>
      <c r="B420" s="19"/>
      <c r="C420" s="36">
        <v>43375</v>
      </c>
      <c r="D420" s="99">
        <v>83</v>
      </c>
      <c r="E420" s="103">
        <v>18</v>
      </c>
      <c r="F420" s="37" t="s">
        <v>36</v>
      </c>
      <c r="G420" s="37" t="s">
        <v>327</v>
      </c>
      <c r="H420" s="17" t="str">
        <f t="shared" ca="1" si="46"/>
        <v>Ativo</v>
      </c>
      <c r="I420" s="36">
        <v>43375</v>
      </c>
      <c r="J420" s="36" t="s">
        <v>38</v>
      </c>
      <c r="K420" s="37" t="str">
        <f>IF(G420="","",IF(G420&lt;&gt;"Repasse","NA",IF(G420="Repasse","Resp. DCON")))</f>
        <v>NA</v>
      </c>
      <c r="L420" s="37" t="s">
        <v>39</v>
      </c>
      <c r="M420" s="27" t="s">
        <v>445</v>
      </c>
      <c r="N420" s="37" t="s">
        <v>1925</v>
      </c>
      <c r="O420" s="27" t="s">
        <v>1926</v>
      </c>
      <c r="P420" s="37" t="s">
        <v>1927</v>
      </c>
      <c r="Q420" s="27" t="s">
        <v>39</v>
      </c>
      <c r="R420" s="27" t="s">
        <v>39</v>
      </c>
      <c r="S420" s="36">
        <v>43377</v>
      </c>
      <c r="T420" s="36" t="s">
        <v>44</v>
      </c>
      <c r="U420" s="27" t="s">
        <v>39</v>
      </c>
      <c r="V420" s="27" t="s">
        <v>39</v>
      </c>
      <c r="W420" s="27" t="s">
        <v>39</v>
      </c>
      <c r="X420" s="37" t="s">
        <v>1579</v>
      </c>
      <c r="Y420" s="19" t="s">
        <v>39</v>
      </c>
      <c r="Z420" s="19" t="s">
        <v>39</v>
      </c>
      <c r="AA420" s="37" t="s">
        <v>260</v>
      </c>
      <c r="AB420" s="37" t="s">
        <v>39</v>
      </c>
      <c r="AC420" s="37" t="s">
        <v>39</v>
      </c>
      <c r="AD420" s="37" t="s">
        <v>39</v>
      </c>
      <c r="AE420" s="37" t="s">
        <v>39</v>
      </c>
      <c r="AF420" s="19"/>
    </row>
    <row r="421" spans="1:256" s="129" customFormat="1" ht="176.25" customHeight="1" x14ac:dyDescent="0.25">
      <c r="A421" s="19" t="s">
        <v>1928</v>
      </c>
      <c r="B421" s="19"/>
      <c r="C421" s="105">
        <v>43383</v>
      </c>
      <c r="D421" s="106">
        <v>84</v>
      </c>
      <c r="E421" s="107">
        <v>2018</v>
      </c>
      <c r="F421" s="107" t="s">
        <v>36</v>
      </c>
      <c r="G421" s="107" t="s">
        <v>37</v>
      </c>
      <c r="H421" s="17" t="str">
        <f t="shared" ca="1" si="46"/>
        <v>Ativo</v>
      </c>
      <c r="I421" s="105">
        <v>43383</v>
      </c>
      <c r="J421" s="105">
        <v>45208</v>
      </c>
      <c r="K421" s="108" t="s">
        <v>39</v>
      </c>
      <c r="L421" s="108" t="s">
        <v>39</v>
      </c>
      <c r="M421" s="107" t="s">
        <v>1117</v>
      </c>
      <c r="N421" s="107" t="s">
        <v>1929</v>
      </c>
      <c r="O421" s="107" t="s">
        <v>1930</v>
      </c>
      <c r="P421" s="107" t="s">
        <v>1931</v>
      </c>
      <c r="Q421" s="107" t="s">
        <v>39</v>
      </c>
      <c r="R421" s="107" t="s">
        <v>39</v>
      </c>
      <c r="S421" s="56">
        <v>43392</v>
      </c>
      <c r="T421" s="46" t="s">
        <v>44</v>
      </c>
      <c r="U421" s="107" t="s">
        <v>39</v>
      </c>
      <c r="V421" s="107" t="s">
        <v>39</v>
      </c>
      <c r="W421" s="107" t="s">
        <v>39</v>
      </c>
      <c r="X421" s="107" t="s">
        <v>1932</v>
      </c>
      <c r="Y421" s="105">
        <v>43287</v>
      </c>
      <c r="Z421" s="105">
        <v>43381</v>
      </c>
      <c r="AA421" s="107" t="s">
        <v>1933</v>
      </c>
      <c r="AB421" s="107" t="s">
        <v>39</v>
      </c>
      <c r="AC421" s="107" t="s">
        <v>39</v>
      </c>
      <c r="AD421" s="107" t="s">
        <v>39</v>
      </c>
      <c r="AE421" s="107" t="s">
        <v>39</v>
      </c>
      <c r="AF421" s="19"/>
      <c r="AG421" s="128"/>
      <c r="AH421" s="128"/>
      <c r="AI421" s="128"/>
      <c r="AJ421" s="128"/>
      <c r="AK421" s="128"/>
      <c r="AL421" s="128"/>
      <c r="AM421" s="128"/>
      <c r="AN421" s="128"/>
      <c r="AO421" s="128"/>
      <c r="AP421" s="128"/>
      <c r="AQ421" s="128"/>
      <c r="AR421" s="128"/>
      <c r="AS421" s="128"/>
      <c r="AT421" s="128"/>
      <c r="AU421" s="128"/>
      <c r="AV421" s="128"/>
      <c r="AW421" s="128"/>
      <c r="AX421" s="128"/>
      <c r="AY421" s="128"/>
      <c r="AZ421" s="128"/>
      <c r="BA421" s="128"/>
      <c r="BB421" s="128"/>
      <c r="BC421" s="128"/>
      <c r="BD421" s="128"/>
      <c r="BE421" s="128"/>
      <c r="BF421" s="128"/>
      <c r="BG421" s="128"/>
      <c r="BH421" s="128"/>
      <c r="BI421" s="128"/>
      <c r="BJ421" s="128"/>
      <c r="BK421" s="128"/>
      <c r="BL421" s="128"/>
      <c r="BM421" s="128"/>
      <c r="BN421" s="128"/>
      <c r="BO421" s="128"/>
      <c r="BP421" s="128"/>
      <c r="BQ421" s="128"/>
      <c r="BR421" s="128"/>
      <c r="BS421" s="128"/>
      <c r="BT421" s="128"/>
      <c r="BU421" s="128"/>
      <c r="BV421" s="128"/>
      <c r="BW421" s="128"/>
      <c r="BX421" s="128"/>
      <c r="BY421" s="128"/>
      <c r="BZ421" s="128"/>
      <c r="CA421" s="128"/>
      <c r="CB421" s="128"/>
      <c r="CC421" s="128"/>
      <c r="CD421" s="128"/>
      <c r="CE421" s="128"/>
      <c r="CF421" s="128"/>
      <c r="CG421" s="128"/>
      <c r="CH421" s="128"/>
      <c r="CI421" s="128"/>
      <c r="CJ421" s="128"/>
      <c r="CK421" s="128"/>
      <c r="CL421" s="128"/>
      <c r="CM421" s="128"/>
      <c r="CN421" s="128"/>
      <c r="CO421" s="128"/>
      <c r="CP421" s="128"/>
      <c r="CQ421" s="128"/>
      <c r="CR421" s="128"/>
      <c r="CS421" s="128"/>
      <c r="CT421" s="128"/>
      <c r="CU421" s="128"/>
      <c r="CV421" s="128"/>
      <c r="CW421" s="128"/>
      <c r="CX421" s="128"/>
      <c r="CY421" s="128"/>
      <c r="CZ421" s="128"/>
      <c r="DA421" s="128"/>
      <c r="DB421" s="128"/>
      <c r="DC421" s="128"/>
      <c r="DD421" s="128"/>
      <c r="DE421" s="128"/>
      <c r="DF421" s="128"/>
      <c r="DG421" s="128"/>
      <c r="DH421" s="128"/>
      <c r="DI421" s="128"/>
      <c r="DJ421" s="128"/>
      <c r="DK421" s="128"/>
      <c r="DL421" s="128"/>
      <c r="DM421" s="128"/>
      <c r="DN421" s="128"/>
      <c r="DO421" s="128"/>
      <c r="DP421" s="128"/>
      <c r="DQ421" s="128"/>
      <c r="DR421" s="128"/>
      <c r="DS421" s="128"/>
      <c r="DT421" s="128"/>
      <c r="DU421" s="128"/>
      <c r="DV421" s="128"/>
      <c r="DW421" s="128"/>
      <c r="DX421" s="128"/>
      <c r="DY421" s="128"/>
      <c r="DZ421" s="128"/>
      <c r="EA421" s="128"/>
      <c r="EB421" s="128"/>
      <c r="EC421" s="128"/>
      <c r="ED421" s="128"/>
      <c r="EE421" s="128"/>
      <c r="EF421" s="128"/>
      <c r="EG421" s="128"/>
      <c r="EH421" s="128"/>
      <c r="EI421" s="128"/>
      <c r="EJ421" s="128"/>
      <c r="EK421" s="128"/>
      <c r="EL421" s="128"/>
      <c r="EM421" s="128"/>
      <c r="EN421" s="128"/>
      <c r="EO421" s="128"/>
      <c r="EP421" s="128"/>
      <c r="EQ421" s="128"/>
      <c r="ER421" s="128"/>
      <c r="ES421" s="128"/>
      <c r="ET421" s="128"/>
      <c r="EU421" s="128"/>
      <c r="EV421" s="128"/>
      <c r="EW421" s="128"/>
      <c r="EX421" s="128"/>
      <c r="EY421" s="128"/>
      <c r="EZ421" s="128"/>
      <c r="FA421" s="128"/>
      <c r="FB421" s="128"/>
      <c r="FC421" s="128"/>
      <c r="FD421" s="128"/>
      <c r="FE421" s="128"/>
      <c r="FF421" s="128"/>
      <c r="FG421" s="128"/>
      <c r="FH421" s="128"/>
      <c r="FI421" s="128"/>
      <c r="FJ421" s="128"/>
      <c r="FK421" s="128"/>
      <c r="FL421" s="128"/>
      <c r="FM421" s="128"/>
      <c r="FN421" s="128"/>
      <c r="FO421" s="128"/>
      <c r="FP421" s="128"/>
      <c r="FQ421" s="128"/>
      <c r="FR421" s="128"/>
      <c r="FS421" s="128"/>
      <c r="FT421" s="128"/>
      <c r="FU421" s="128"/>
      <c r="FV421" s="128"/>
      <c r="FW421" s="128"/>
      <c r="FX421" s="128"/>
      <c r="FY421" s="128"/>
      <c r="FZ421" s="128"/>
      <c r="GA421" s="128"/>
      <c r="GB421" s="128"/>
      <c r="GC421" s="128"/>
      <c r="GD421" s="128"/>
      <c r="GE421" s="128"/>
      <c r="GF421" s="128"/>
      <c r="GG421" s="128"/>
      <c r="GH421" s="128"/>
      <c r="GI421" s="128"/>
      <c r="GJ421" s="128"/>
      <c r="GK421" s="128"/>
      <c r="GL421" s="128"/>
      <c r="GM421" s="128"/>
      <c r="GN421" s="128"/>
      <c r="GO421" s="128"/>
      <c r="GP421" s="128"/>
      <c r="GQ421" s="128"/>
      <c r="GR421" s="128"/>
      <c r="GS421" s="128"/>
      <c r="GT421" s="128"/>
      <c r="GU421" s="128"/>
      <c r="GV421" s="128"/>
      <c r="GW421" s="128"/>
      <c r="GX421" s="128"/>
      <c r="GY421" s="128"/>
      <c r="GZ421" s="128"/>
      <c r="HA421" s="128"/>
      <c r="HB421" s="128"/>
      <c r="HC421" s="128"/>
      <c r="HD421" s="128"/>
      <c r="HE421" s="128"/>
      <c r="HF421" s="128"/>
      <c r="HG421" s="128"/>
      <c r="HH421" s="128"/>
      <c r="HI421" s="128"/>
      <c r="HJ421" s="128"/>
      <c r="HK421" s="128"/>
      <c r="HL421" s="128"/>
      <c r="HM421" s="128"/>
      <c r="HN421" s="128"/>
      <c r="HO421" s="128"/>
      <c r="HP421" s="128"/>
      <c r="HQ421" s="128"/>
      <c r="HR421" s="128"/>
      <c r="HS421" s="128"/>
      <c r="HT421" s="128"/>
      <c r="HU421" s="128"/>
      <c r="HV421" s="128"/>
      <c r="HW421" s="128"/>
      <c r="HX421" s="128"/>
      <c r="HY421" s="128"/>
      <c r="HZ421" s="128"/>
      <c r="IA421" s="128"/>
      <c r="IB421" s="128"/>
      <c r="IC421" s="128"/>
      <c r="ID421" s="128"/>
      <c r="IE421" s="128"/>
      <c r="IF421" s="128"/>
      <c r="IG421" s="128"/>
      <c r="IH421" s="128"/>
      <c r="II421" s="128"/>
      <c r="IJ421" s="128"/>
      <c r="IK421" s="128"/>
      <c r="IL421" s="128"/>
      <c r="IM421" s="128"/>
      <c r="IN421" s="128"/>
      <c r="IO421" s="128"/>
      <c r="IP421" s="128"/>
      <c r="IQ421" s="128"/>
      <c r="IR421" s="128"/>
      <c r="IS421" s="128"/>
      <c r="IT421" s="128"/>
      <c r="IU421" s="128"/>
      <c r="IV421" s="128"/>
    </row>
    <row r="422" spans="1:256" s="129" customFormat="1" ht="44.25" customHeight="1" x14ac:dyDescent="0.25">
      <c r="A422" s="19"/>
      <c r="B422" s="19"/>
      <c r="C422" s="36">
        <v>43372</v>
      </c>
      <c r="D422" s="99">
        <v>85</v>
      </c>
      <c r="E422" s="103">
        <v>18</v>
      </c>
      <c r="F422" s="37" t="s">
        <v>274</v>
      </c>
      <c r="G422" s="37" t="s">
        <v>704</v>
      </c>
      <c r="H422" s="17" t="str">
        <f t="shared" ca="1" si="46"/>
        <v>Ativo</v>
      </c>
      <c r="I422" s="36">
        <v>43372</v>
      </c>
      <c r="J422" s="36">
        <v>45197</v>
      </c>
      <c r="K422" s="37" t="str">
        <f>IF(G422="","",IF(G422&lt;&gt;"Repasse","NA",IF(G422="Repasse","Responsabilidade Diretoria de Contabilidade")))</f>
        <v>NA</v>
      </c>
      <c r="L422" s="37" t="s">
        <v>39</v>
      </c>
      <c r="M422" s="17" t="s">
        <v>705</v>
      </c>
      <c r="N422" s="37" t="s">
        <v>1934</v>
      </c>
      <c r="O422" s="27" t="s">
        <v>1935</v>
      </c>
      <c r="P422" s="37" t="s">
        <v>1936</v>
      </c>
      <c r="Q422" s="101" t="s">
        <v>39</v>
      </c>
      <c r="R422" s="101" t="s">
        <v>39</v>
      </c>
      <c r="S422" s="36">
        <v>43385</v>
      </c>
      <c r="T422" s="36" t="s">
        <v>44</v>
      </c>
      <c r="U422" s="109" t="s">
        <v>39</v>
      </c>
      <c r="V422" s="102" t="s">
        <v>39</v>
      </c>
      <c r="W422" s="27" t="s">
        <v>39</v>
      </c>
      <c r="X422" s="37" t="s">
        <v>801</v>
      </c>
      <c r="Y422" s="36" t="s">
        <v>39</v>
      </c>
      <c r="Z422" s="36" t="s">
        <v>39</v>
      </c>
      <c r="AA422" s="37" t="s">
        <v>39</v>
      </c>
      <c r="AB422" s="37" t="s">
        <v>39</v>
      </c>
      <c r="AC422" s="37" t="s">
        <v>39</v>
      </c>
      <c r="AD422" s="37" t="s">
        <v>39</v>
      </c>
      <c r="AE422" s="37" t="s">
        <v>39</v>
      </c>
      <c r="AF422" s="19"/>
      <c r="AG422" s="128"/>
      <c r="AH422" s="128"/>
      <c r="AI422" s="128"/>
      <c r="AJ422" s="128"/>
      <c r="AK422" s="128"/>
      <c r="AL422" s="128"/>
      <c r="AM422" s="128"/>
      <c r="AN422" s="128"/>
      <c r="AO422" s="128"/>
      <c r="AP422" s="128"/>
      <c r="AQ422" s="128"/>
      <c r="AR422" s="128"/>
      <c r="AS422" s="128"/>
      <c r="AT422" s="128"/>
      <c r="AU422" s="128"/>
      <c r="AV422" s="128"/>
      <c r="AW422" s="128"/>
      <c r="AX422" s="128"/>
      <c r="AY422" s="128"/>
      <c r="AZ422" s="128"/>
      <c r="BA422" s="128"/>
      <c r="BB422" s="128"/>
      <c r="BC422" s="128"/>
      <c r="BD422" s="128"/>
      <c r="BE422" s="128"/>
      <c r="BF422" s="128"/>
      <c r="BG422" s="128"/>
      <c r="BH422" s="128"/>
      <c r="BI422" s="128"/>
      <c r="BJ422" s="128"/>
      <c r="BK422" s="128"/>
      <c r="BL422" s="128"/>
      <c r="BM422" s="128"/>
      <c r="BN422" s="128"/>
      <c r="BO422" s="128"/>
      <c r="BP422" s="128"/>
      <c r="BQ422" s="128"/>
      <c r="BR422" s="128"/>
      <c r="BS422" s="128"/>
      <c r="BT422" s="128"/>
      <c r="BU422" s="128"/>
      <c r="BV422" s="128"/>
      <c r="BW422" s="128"/>
      <c r="BX422" s="128"/>
      <c r="BY422" s="128"/>
      <c r="BZ422" s="128"/>
      <c r="CA422" s="128"/>
      <c r="CB422" s="128"/>
      <c r="CC422" s="128"/>
      <c r="CD422" s="128"/>
      <c r="CE422" s="128"/>
      <c r="CF422" s="128"/>
      <c r="CG422" s="128"/>
      <c r="CH422" s="128"/>
      <c r="CI422" s="128"/>
      <c r="CJ422" s="128"/>
      <c r="CK422" s="128"/>
      <c r="CL422" s="128"/>
      <c r="CM422" s="128"/>
      <c r="CN422" s="128"/>
      <c r="CO422" s="128"/>
      <c r="CP422" s="128"/>
      <c r="CQ422" s="128"/>
      <c r="CR422" s="128"/>
      <c r="CS422" s="128"/>
      <c r="CT422" s="128"/>
      <c r="CU422" s="128"/>
      <c r="CV422" s="128"/>
      <c r="CW422" s="128"/>
      <c r="CX422" s="128"/>
      <c r="CY422" s="128"/>
      <c r="CZ422" s="128"/>
      <c r="DA422" s="128"/>
      <c r="DB422" s="128"/>
      <c r="DC422" s="128"/>
      <c r="DD422" s="128"/>
      <c r="DE422" s="128"/>
      <c r="DF422" s="128"/>
      <c r="DG422" s="128"/>
      <c r="DH422" s="128"/>
      <c r="DI422" s="128"/>
      <c r="DJ422" s="128"/>
      <c r="DK422" s="128"/>
      <c r="DL422" s="128"/>
      <c r="DM422" s="128"/>
      <c r="DN422" s="128"/>
      <c r="DO422" s="128"/>
      <c r="DP422" s="128"/>
      <c r="DQ422" s="128"/>
      <c r="DR422" s="128"/>
      <c r="DS422" s="128"/>
      <c r="DT422" s="128"/>
      <c r="DU422" s="128"/>
      <c r="DV422" s="128"/>
      <c r="DW422" s="128"/>
      <c r="DX422" s="128"/>
      <c r="DY422" s="128"/>
      <c r="DZ422" s="128"/>
      <c r="EA422" s="128"/>
      <c r="EB422" s="128"/>
      <c r="EC422" s="128"/>
      <c r="ED422" s="128"/>
      <c r="EE422" s="128"/>
      <c r="EF422" s="128"/>
      <c r="EG422" s="128"/>
      <c r="EH422" s="128"/>
      <c r="EI422" s="128"/>
      <c r="EJ422" s="128"/>
      <c r="EK422" s="128"/>
      <c r="EL422" s="128"/>
      <c r="EM422" s="128"/>
      <c r="EN422" s="128"/>
      <c r="EO422" s="128"/>
      <c r="EP422" s="128"/>
      <c r="EQ422" s="128"/>
      <c r="ER422" s="128"/>
      <c r="ES422" s="128"/>
      <c r="ET422" s="128"/>
      <c r="EU422" s="128"/>
      <c r="EV422" s="128"/>
      <c r="EW422" s="128"/>
      <c r="EX422" s="128"/>
      <c r="EY422" s="128"/>
      <c r="EZ422" s="128"/>
      <c r="FA422" s="128"/>
      <c r="FB422" s="128"/>
      <c r="FC422" s="128"/>
      <c r="FD422" s="128"/>
      <c r="FE422" s="128"/>
      <c r="FF422" s="128"/>
      <c r="FG422" s="128"/>
      <c r="FH422" s="128"/>
      <c r="FI422" s="128"/>
      <c r="FJ422" s="128"/>
      <c r="FK422" s="128"/>
      <c r="FL422" s="128"/>
      <c r="FM422" s="128"/>
      <c r="FN422" s="128"/>
      <c r="FO422" s="128"/>
      <c r="FP422" s="128"/>
      <c r="FQ422" s="128"/>
      <c r="FR422" s="128"/>
      <c r="FS422" s="128"/>
      <c r="FT422" s="128"/>
      <c r="FU422" s="128"/>
      <c r="FV422" s="128"/>
      <c r="FW422" s="128"/>
      <c r="FX422" s="128"/>
      <c r="FY422" s="128"/>
      <c r="FZ422" s="128"/>
      <c r="GA422" s="128"/>
      <c r="GB422" s="128"/>
      <c r="GC422" s="128"/>
      <c r="GD422" s="128"/>
      <c r="GE422" s="128"/>
      <c r="GF422" s="128"/>
      <c r="GG422" s="128"/>
      <c r="GH422" s="128"/>
      <c r="GI422" s="128"/>
      <c r="GJ422" s="128"/>
      <c r="GK422" s="128"/>
      <c r="GL422" s="128"/>
      <c r="GM422" s="128"/>
      <c r="GN422" s="128"/>
      <c r="GO422" s="128"/>
      <c r="GP422" s="128"/>
      <c r="GQ422" s="128"/>
      <c r="GR422" s="128"/>
      <c r="GS422" s="128"/>
      <c r="GT422" s="128"/>
      <c r="GU422" s="128"/>
      <c r="GV422" s="128"/>
      <c r="GW422" s="128"/>
      <c r="GX422" s="128"/>
      <c r="GY422" s="128"/>
      <c r="GZ422" s="128"/>
      <c r="HA422" s="128"/>
      <c r="HB422" s="128"/>
      <c r="HC422" s="128"/>
      <c r="HD422" s="128"/>
      <c r="HE422" s="128"/>
      <c r="HF422" s="128"/>
      <c r="HG422" s="128"/>
      <c r="HH422" s="128"/>
      <c r="HI422" s="128"/>
      <c r="HJ422" s="128"/>
      <c r="HK422" s="128"/>
      <c r="HL422" s="128"/>
      <c r="HM422" s="128"/>
      <c r="HN422" s="128"/>
      <c r="HO422" s="128"/>
      <c r="HP422" s="128"/>
      <c r="HQ422" s="128"/>
      <c r="HR422" s="128"/>
      <c r="HS422" s="128"/>
      <c r="HT422" s="128"/>
      <c r="HU422" s="128"/>
      <c r="HV422" s="128"/>
      <c r="HW422" s="128"/>
      <c r="HX422" s="128"/>
      <c r="HY422" s="128"/>
      <c r="HZ422" s="128"/>
      <c r="IA422" s="128"/>
      <c r="IB422" s="128"/>
      <c r="IC422" s="128"/>
      <c r="ID422" s="128"/>
      <c r="IE422" s="128"/>
      <c r="IF422" s="128"/>
      <c r="IG422" s="128"/>
      <c r="IH422" s="128"/>
      <c r="II422" s="128"/>
      <c r="IJ422" s="128"/>
      <c r="IK422" s="128"/>
      <c r="IL422" s="128"/>
      <c r="IM422" s="128"/>
      <c r="IN422" s="128"/>
      <c r="IO422" s="128"/>
      <c r="IP422" s="128"/>
      <c r="IQ422" s="128"/>
      <c r="IR422" s="128"/>
      <c r="IS422" s="128"/>
      <c r="IT422" s="128"/>
      <c r="IU422" s="128"/>
      <c r="IV422" s="128"/>
    </row>
    <row r="423" spans="1:256" s="129" customFormat="1" ht="47.25" customHeight="1" x14ac:dyDescent="0.25">
      <c r="A423" s="19"/>
      <c r="B423" s="19"/>
      <c r="C423" s="36">
        <v>43376</v>
      </c>
      <c r="D423" s="99">
        <v>86</v>
      </c>
      <c r="E423" s="103">
        <v>18</v>
      </c>
      <c r="F423" s="37" t="s">
        <v>274</v>
      </c>
      <c r="G423" s="37" t="s">
        <v>704</v>
      </c>
      <c r="H423" s="17" t="str">
        <f ca="1">IF(J423="","",IF(J423="cancelado","Cancelado",IF(J423="prazo indeterminado","Ativo",IF(TODAY()-J423&gt;0,"Concluído","Ativo"))))</f>
        <v>Ativo</v>
      </c>
      <c r="I423" s="36">
        <v>43376</v>
      </c>
      <c r="J423" s="36">
        <v>45201</v>
      </c>
      <c r="K423" s="37" t="str">
        <f>IF(G423="","",IF(G423&lt;&gt;"Repasse","NA",IF(G423="Repasse","Responsabilidade Diretoria de Contabilidade")))</f>
        <v>NA</v>
      </c>
      <c r="L423" s="37" t="s">
        <v>39</v>
      </c>
      <c r="M423" s="17" t="s">
        <v>705</v>
      </c>
      <c r="N423" s="37" t="s">
        <v>1937</v>
      </c>
      <c r="O423" s="27" t="s">
        <v>1938</v>
      </c>
      <c r="P423" s="37" t="s">
        <v>1939</v>
      </c>
      <c r="Q423" s="101" t="s">
        <v>39</v>
      </c>
      <c r="R423" s="101" t="s">
        <v>39</v>
      </c>
      <c r="S423" s="36">
        <v>43385</v>
      </c>
      <c r="T423" s="36" t="s">
        <v>44</v>
      </c>
      <c r="U423" s="109" t="s">
        <v>39</v>
      </c>
      <c r="V423" s="102" t="s">
        <v>39</v>
      </c>
      <c r="W423" s="27" t="s">
        <v>39</v>
      </c>
      <c r="X423" s="37" t="s">
        <v>801</v>
      </c>
      <c r="Y423" s="36" t="s">
        <v>39</v>
      </c>
      <c r="Z423" s="36" t="s">
        <v>39</v>
      </c>
      <c r="AA423" s="37" t="s">
        <v>39</v>
      </c>
      <c r="AB423" s="37" t="s">
        <v>39</v>
      </c>
      <c r="AC423" s="37" t="s">
        <v>39</v>
      </c>
      <c r="AD423" s="37" t="s">
        <v>39</v>
      </c>
      <c r="AE423" s="37" t="s">
        <v>39</v>
      </c>
      <c r="AF423" s="19"/>
      <c r="AG423" s="128"/>
      <c r="AH423" s="128"/>
      <c r="AI423" s="128"/>
      <c r="AJ423" s="128"/>
      <c r="AK423" s="128"/>
      <c r="AL423" s="128"/>
      <c r="AM423" s="128"/>
      <c r="AN423" s="128"/>
      <c r="AO423" s="128"/>
      <c r="AP423" s="128"/>
      <c r="AQ423" s="128"/>
      <c r="AR423" s="128"/>
      <c r="AS423" s="128"/>
      <c r="AT423" s="128"/>
      <c r="AU423" s="128"/>
      <c r="AV423" s="128"/>
      <c r="AW423" s="128"/>
      <c r="AX423" s="128"/>
      <c r="AY423" s="128"/>
      <c r="AZ423" s="128"/>
      <c r="BA423" s="128"/>
      <c r="BB423" s="128"/>
      <c r="BC423" s="128"/>
      <c r="BD423" s="128"/>
      <c r="BE423" s="128"/>
      <c r="BF423" s="128"/>
      <c r="BG423" s="128"/>
      <c r="BH423" s="128"/>
      <c r="BI423" s="128"/>
      <c r="BJ423" s="128"/>
      <c r="BK423" s="128"/>
      <c r="BL423" s="128"/>
      <c r="BM423" s="128"/>
      <c r="BN423" s="128"/>
      <c r="BO423" s="128"/>
      <c r="BP423" s="128"/>
      <c r="BQ423" s="128"/>
      <c r="BR423" s="128"/>
      <c r="BS423" s="128"/>
      <c r="BT423" s="128"/>
      <c r="BU423" s="128"/>
      <c r="BV423" s="128"/>
      <c r="BW423" s="128"/>
      <c r="BX423" s="128"/>
      <c r="BY423" s="128"/>
      <c r="BZ423" s="128"/>
      <c r="CA423" s="128"/>
      <c r="CB423" s="128"/>
      <c r="CC423" s="128"/>
      <c r="CD423" s="128"/>
      <c r="CE423" s="128"/>
      <c r="CF423" s="128"/>
      <c r="CG423" s="128"/>
      <c r="CH423" s="128"/>
      <c r="CI423" s="128"/>
      <c r="CJ423" s="128"/>
      <c r="CK423" s="128"/>
      <c r="CL423" s="128"/>
      <c r="CM423" s="128"/>
      <c r="CN423" s="128"/>
      <c r="CO423" s="128"/>
      <c r="CP423" s="128"/>
      <c r="CQ423" s="128"/>
      <c r="CR423" s="128"/>
      <c r="CS423" s="128"/>
      <c r="CT423" s="128"/>
      <c r="CU423" s="128"/>
      <c r="CV423" s="128"/>
      <c r="CW423" s="128"/>
      <c r="CX423" s="128"/>
      <c r="CY423" s="128"/>
      <c r="CZ423" s="128"/>
      <c r="DA423" s="128"/>
      <c r="DB423" s="128"/>
      <c r="DC423" s="128"/>
      <c r="DD423" s="128"/>
      <c r="DE423" s="128"/>
      <c r="DF423" s="128"/>
      <c r="DG423" s="128"/>
      <c r="DH423" s="128"/>
      <c r="DI423" s="128"/>
      <c r="DJ423" s="128"/>
      <c r="DK423" s="128"/>
      <c r="DL423" s="128"/>
      <c r="DM423" s="128"/>
      <c r="DN423" s="128"/>
      <c r="DO423" s="128"/>
      <c r="DP423" s="128"/>
      <c r="DQ423" s="128"/>
      <c r="DR423" s="128"/>
      <c r="DS423" s="128"/>
      <c r="DT423" s="128"/>
      <c r="DU423" s="128"/>
      <c r="DV423" s="128"/>
      <c r="DW423" s="128"/>
      <c r="DX423" s="128"/>
      <c r="DY423" s="128"/>
      <c r="DZ423" s="128"/>
      <c r="EA423" s="128"/>
      <c r="EB423" s="128"/>
      <c r="EC423" s="128"/>
      <c r="ED423" s="128"/>
      <c r="EE423" s="128"/>
      <c r="EF423" s="128"/>
      <c r="EG423" s="128"/>
      <c r="EH423" s="128"/>
      <c r="EI423" s="128"/>
      <c r="EJ423" s="128"/>
      <c r="EK423" s="128"/>
      <c r="EL423" s="128"/>
      <c r="EM423" s="128"/>
      <c r="EN423" s="128"/>
      <c r="EO423" s="128"/>
      <c r="EP423" s="128"/>
      <c r="EQ423" s="128"/>
      <c r="ER423" s="128"/>
      <c r="ES423" s="128"/>
      <c r="ET423" s="128"/>
      <c r="EU423" s="128"/>
      <c r="EV423" s="128"/>
      <c r="EW423" s="128"/>
      <c r="EX423" s="128"/>
      <c r="EY423" s="128"/>
      <c r="EZ423" s="128"/>
      <c r="FA423" s="128"/>
      <c r="FB423" s="128"/>
      <c r="FC423" s="128"/>
      <c r="FD423" s="128"/>
      <c r="FE423" s="128"/>
      <c r="FF423" s="128"/>
      <c r="FG423" s="128"/>
      <c r="FH423" s="128"/>
      <c r="FI423" s="128"/>
      <c r="FJ423" s="128"/>
      <c r="FK423" s="128"/>
      <c r="FL423" s="128"/>
      <c r="FM423" s="128"/>
      <c r="FN423" s="128"/>
      <c r="FO423" s="128"/>
      <c r="FP423" s="128"/>
      <c r="FQ423" s="128"/>
      <c r="FR423" s="128"/>
      <c r="FS423" s="128"/>
      <c r="FT423" s="128"/>
      <c r="FU423" s="128"/>
      <c r="FV423" s="128"/>
      <c r="FW423" s="128"/>
      <c r="FX423" s="128"/>
      <c r="FY423" s="128"/>
      <c r="FZ423" s="128"/>
      <c r="GA423" s="128"/>
      <c r="GB423" s="128"/>
      <c r="GC423" s="128"/>
      <c r="GD423" s="128"/>
      <c r="GE423" s="128"/>
      <c r="GF423" s="128"/>
      <c r="GG423" s="128"/>
      <c r="GH423" s="128"/>
      <c r="GI423" s="128"/>
      <c r="GJ423" s="128"/>
      <c r="GK423" s="128"/>
      <c r="GL423" s="128"/>
      <c r="GM423" s="128"/>
      <c r="GN423" s="128"/>
      <c r="GO423" s="128"/>
      <c r="GP423" s="128"/>
      <c r="GQ423" s="128"/>
      <c r="GR423" s="128"/>
      <c r="GS423" s="128"/>
      <c r="GT423" s="128"/>
      <c r="GU423" s="128"/>
      <c r="GV423" s="128"/>
      <c r="GW423" s="128"/>
      <c r="GX423" s="128"/>
      <c r="GY423" s="128"/>
      <c r="GZ423" s="128"/>
      <c r="HA423" s="128"/>
      <c r="HB423" s="128"/>
      <c r="HC423" s="128"/>
      <c r="HD423" s="128"/>
      <c r="HE423" s="128"/>
      <c r="HF423" s="128"/>
      <c r="HG423" s="128"/>
      <c r="HH423" s="128"/>
      <c r="HI423" s="128"/>
      <c r="HJ423" s="128"/>
      <c r="HK423" s="128"/>
      <c r="HL423" s="128"/>
      <c r="HM423" s="128"/>
      <c r="HN423" s="128"/>
      <c r="HO423" s="128"/>
      <c r="HP423" s="128"/>
      <c r="HQ423" s="128"/>
      <c r="HR423" s="128"/>
      <c r="HS423" s="128"/>
      <c r="HT423" s="128"/>
      <c r="HU423" s="128"/>
      <c r="HV423" s="128"/>
      <c r="HW423" s="128"/>
      <c r="HX423" s="128"/>
      <c r="HY423" s="128"/>
      <c r="HZ423" s="128"/>
      <c r="IA423" s="128"/>
      <c r="IB423" s="128"/>
      <c r="IC423" s="128"/>
      <c r="ID423" s="128"/>
      <c r="IE423" s="128"/>
      <c r="IF423" s="128"/>
      <c r="IG423" s="128"/>
      <c r="IH423" s="128"/>
      <c r="II423" s="128"/>
      <c r="IJ423" s="128"/>
      <c r="IK423" s="128"/>
      <c r="IL423" s="128"/>
      <c r="IM423" s="128"/>
      <c r="IN423" s="128"/>
      <c r="IO423" s="128"/>
      <c r="IP423" s="128"/>
      <c r="IQ423" s="128"/>
      <c r="IR423" s="128"/>
      <c r="IS423" s="128"/>
      <c r="IT423" s="128"/>
      <c r="IU423" s="128"/>
      <c r="IV423" s="128"/>
    </row>
    <row r="424" spans="1:256" ht="296.25" customHeight="1" x14ac:dyDescent="0.25">
      <c r="A424" s="19"/>
      <c r="B424" s="19"/>
      <c r="C424" s="105">
        <v>43382</v>
      </c>
      <c r="D424" s="106">
        <v>87</v>
      </c>
      <c r="E424" s="107">
        <v>2018</v>
      </c>
      <c r="F424" s="107" t="s">
        <v>36</v>
      </c>
      <c r="G424" s="107" t="s">
        <v>37</v>
      </c>
      <c r="H424" s="17" t="str">
        <f ca="1">IF(J424="","",IF(J424="cancelado","Cancelado",IF(J424="prazo indeterminado","Ativo",IF(TODAY()-J424&gt;0,"Concluído","Ativo"))))</f>
        <v>Ativo</v>
      </c>
      <c r="I424" s="105">
        <v>43382</v>
      </c>
      <c r="J424" s="105">
        <v>45207</v>
      </c>
      <c r="K424" s="108" t="s">
        <v>39</v>
      </c>
      <c r="L424" s="108" t="s">
        <v>39</v>
      </c>
      <c r="M424" s="107" t="s">
        <v>1940</v>
      </c>
      <c r="N424" s="107" t="s">
        <v>1941</v>
      </c>
      <c r="O424" s="107" t="s">
        <v>1942</v>
      </c>
      <c r="P424" s="107" t="s">
        <v>1943</v>
      </c>
      <c r="Q424" s="107" t="s">
        <v>39</v>
      </c>
      <c r="R424" s="107" t="s">
        <v>39</v>
      </c>
      <c r="S424" s="56">
        <v>43389</v>
      </c>
      <c r="T424" s="46" t="s">
        <v>44</v>
      </c>
      <c r="U424" s="107" t="s">
        <v>39</v>
      </c>
      <c r="V424" s="107" t="s">
        <v>39</v>
      </c>
      <c r="W424" s="107" t="s">
        <v>39</v>
      </c>
      <c r="X424" s="107" t="s">
        <v>1932</v>
      </c>
      <c r="Y424" s="105">
        <v>43341</v>
      </c>
      <c r="Z424" s="105">
        <v>43383</v>
      </c>
      <c r="AA424" s="107" t="s">
        <v>1944</v>
      </c>
      <c r="AB424" s="107" t="s">
        <v>39</v>
      </c>
      <c r="AC424" s="107" t="s">
        <v>39</v>
      </c>
      <c r="AD424" s="107" t="s">
        <v>39</v>
      </c>
      <c r="AE424" s="107" t="s">
        <v>39</v>
      </c>
      <c r="AF424" s="19"/>
    </row>
    <row r="425" spans="1:256" ht="51" customHeight="1" x14ac:dyDescent="0.25">
      <c r="A425" s="124"/>
      <c r="B425" s="124"/>
      <c r="C425" s="36">
        <v>43395</v>
      </c>
      <c r="D425" s="99">
        <v>90</v>
      </c>
      <c r="E425" s="103">
        <v>18</v>
      </c>
      <c r="F425" s="37" t="s">
        <v>274</v>
      </c>
      <c r="G425" s="37" t="s">
        <v>704</v>
      </c>
      <c r="H425" s="17" t="str">
        <f t="shared" ref="H425:H485" ca="1" si="50">IF(J425="","",IF(J425="cancelado","Cancelado",IF(J425="prazo indeterminado","Ativo",IF(TODAY()-J425&gt;0,"Concluído","Ativo"))))</f>
        <v>Ativo</v>
      </c>
      <c r="I425" s="36">
        <v>43395</v>
      </c>
      <c r="J425" s="36">
        <v>45220</v>
      </c>
      <c r="K425" s="37" t="str">
        <f t="shared" ref="K425:K430" si="51">IF(G425="","",IF(G425&lt;&gt;"Repasse","NA",IF(G425="Repasse","Responsabilidade Diretoria de Contabilidade")))</f>
        <v>NA</v>
      </c>
      <c r="L425" s="37" t="s">
        <v>39</v>
      </c>
      <c r="M425" s="17" t="s">
        <v>705</v>
      </c>
      <c r="N425" s="37" t="s">
        <v>1945</v>
      </c>
      <c r="O425" s="27" t="s">
        <v>1946</v>
      </c>
      <c r="P425" s="37" t="s">
        <v>1947</v>
      </c>
      <c r="Q425" s="101" t="s">
        <v>39</v>
      </c>
      <c r="R425" s="101" t="s">
        <v>39</v>
      </c>
      <c r="S425" s="36">
        <v>43404</v>
      </c>
      <c r="T425" s="36" t="s">
        <v>44</v>
      </c>
      <c r="U425" s="109" t="s">
        <v>39</v>
      </c>
      <c r="V425" s="102" t="s">
        <v>39</v>
      </c>
      <c r="W425" s="27" t="s">
        <v>39</v>
      </c>
      <c r="X425" s="37" t="s">
        <v>1204</v>
      </c>
      <c r="Y425" s="36" t="s">
        <v>39</v>
      </c>
      <c r="Z425" s="36" t="s">
        <v>39</v>
      </c>
      <c r="AA425" s="37" t="s">
        <v>39</v>
      </c>
      <c r="AB425" s="37" t="s">
        <v>39</v>
      </c>
      <c r="AC425" s="37" t="s">
        <v>39</v>
      </c>
      <c r="AD425" s="37" t="s">
        <v>39</v>
      </c>
      <c r="AE425" s="37" t="s">
        <v>39</v>
      </c>
      <c r="AF425" s="124"/>
    </row>
    <row r="426" spans="1:256" ht="53.25" customHeight="1" x14ac:dyDescent="0.25">
      <c r="A426" s="124"/>
      <c r="B426" s="124"/>
      <c r="C426" s="36">
        <v>43397</v>
      </c>
      <c r="D426" s="99">
        <v>91</v>
      </c>
      <c r="E426" s="103">
        <v>18</v>
      </c>
      <c r="F426" s="37" t="s">
        <v>274</v>
      </c>
      <c r="G426" s="37" t="s">
        <v>704</v>
      </c>
      <c r="H426" s="17" t="str">
        <f t="shared" ca="1" si="50"/>
        <v>Ativo</v>
      </c>
      <c r="I426" s="36">
        <v>43397</v>
      </c>
      <c r="J426" s="36">
        <v>45222</v>
      </c>
      <c r="K426" s="37" t="str">
        <f t="shared" si="51"/>
        <v>NA</v>
      </c>
      <c r="L426" s="37" t="s">
        <v>39</v>
      </c>
      <c r="M426" s="17" t="s">
        <v>705</v>
      </c>
      <c r="N426" s="37" t="s">
        <v>1948</v>
      </c>
      <c r="O426" s="27" t="s">
        <v>1949</v>
      </c>
      <c r="P426" s="37" t="s">
        <v>1950</v>
      </c>
      <c r="Q426" s="101" t="s">
        <v>39</v>
      </c>
      <c r="R426" s="101" t="s">
        <v>39</v>
      </c>
      <c r="S426" s="36">
        <v>43404</v>
      </c>
      <c r="T426" s="36" t="s">
        <v>44</v>
      </c>
      <c r="U426" s="109" t="s">
        <v>39</v>
      </c>
      <c r="V426" s="102" t="s">
        <v>39</v>
      </c>
      <c r="W426" s="27" t="s">
        <v>39</v>
      </c>
      <c r="X426" s="37" t="s">
        <v>1204</v>
      </c>
      <c r="Y426" s="36" t="s">
        <v>39</v>
      </c>
      <c r="Z426" s="36" t="s">
        <v>39</v>
      </c>
      <c r="AA426" s="37" t="s">
        <v>39</v>
      </c>
      <c r="AB426" s="37" t="s">
        <v>39</v>
      </c>
      <c r="AC426" s="37" t="s">
        <v>39</v>
      </c>
      <c r="AD426" s="37" t="s">
        <v>39</v>
      </c>
      <c r="AE426" s="37" t="s">
        <v>39</v>
      </c>
      <c r="AF426" s="124"/>
    </row>
    <row r="427" spans="1:256" ht="55.5" customHeight="1" x14ac:dyDescent="0.25">
      <c r="A427" s="19" t="s">
        <v>1951</v>
      </c>
      <c r="B427" s="19"/>
      <c r="C427" s="36">
        <v>43402</v>
      </c>
      <c r="D427" s="99">
        <v>93</v>
      </c>
      <c r="E427" s="103">
        <v>18</v>
      </c>
      <c r="F427" s="37" t="s">
        <v>274</v>
      </c>
      <c r="G427" s="37" t="s">
        <v>704</v>
      </c>
      <c r="H427" s="17" t="str">
        <f t="shared" ca="1" si="50"/>
        <v>Ativo</v>
      </c>
      <c r="I427" s="36">
        <v>43402</v>
      </c>
      <c r="J427" s="36">
        <v>45227</v>
      </c>
      <c r="K427" s="37" t="str">
        <f t="shared" si="51"/>
        <v>NA</v>
      </c>
      <c r="L427" s="37" t="s">
        <v>39</v>
      </c>
      <c r="M427" s="17" t="s">
        <v>705</v>
      </c>
      <c r="N427" s="37" t="s">
        <v>1952</v>
      </c>
      <c r="O427" s="27" t="s">
        <v>1953</v>
      </c>
      <c r="P427" s="37" t="s">
        <v>1954</v>
      </c>
      <c r="Q427" s="101" t="s">
        <v>39</v>
      </c>
      <c r="R427" s="101" t="s">
        <v>39</v>
      </c>
      <c r="S427" s="36">
        <v>43419</v>
      </c>
      <c r="T427" s="36" t="s">
        <v>65</v>
      </c>
      <c r="U427" s="109" t="s">
        <v>39</v>
      </c>
      <c r="V427" s="102" t="s">
        <v>39</v>
      </c>
      <c r="W427" s="27" t="s">
        <v>39</v>
      </c>
      <c r="X427" s="37" t="s">
        <v>1008</v>
      </c>
      <c r="Y427" s="36" t="s">
        <v>39</v>
      </c>
      <c r="Z427" s="36" t="s">
        <v>39</v>
      </c>
      <c r="AA427" s="37" t="s">
        <v>39</v>
      </c>
      <c r="AB427" s="37" t="s">
        <v>39</v>
      </c>
      <c r="AC427" s="37" t="s">
        <v>39</v>
      </c>
      <c r="AD427" s="37" t="s">
        <v>39</v>
      </c>
      <c r="AE427" s="37" t="s">
        <v>39</v>
      </c>
      <c r="AF427" s="19"/>
    </row>
    <row r="428" spans="1:256" ht="39.75" customHeight="1" x14ac:dyDescent="0.25">
      <c r="A428" s="19"/>
      <c r="B428" s="19"/>
      <c r="C428" s="36">
        <v>43402</v>
      </c>
      <c r="D428" s="99">
        <v>94</v>
      </c>
      <c r="E428" s="103">
        <v>18</v>
      </c>
      <c r="F428" s="37" t="s">
        <v>274</v>
      </c>
      <c r="G428" s="37" t="s">
        <v>704</v>
      </c>
      <c r="H428" s="17" t="str">
        <f t="shared" ca="1" si="50"/>
        <v>Ativo</v>
      </c>
      <c r="I428" s="36">
        <v>43402</v>
      </c>
      <c r="J428" s="36">
        <v>45227</v>
      </c>
      <c r="K428" s="37" t="str">
        <f t="shared" si="51"/>
        <v>NA</v>
      </c>
      <c r="L428" s="37" t="s">
        <v>39</v>
      </c>
      <c r="M428" s="17" t="s">
        <v>705</v>
      </c>
      <c r="N428" s="37" t="s">
        <v>1955</v>
      </c>
      <c r="O428" s="27" t="s">
        <v>1956</v>
      </c>
      <c r="P428" s="37" t="s">
        <v>1957</v>
      </c>
      <c r="Q428" s="101" t="s">
        <v>39</v>
      </c>
      <c r="R428" s="101" t="s">
        <v>39</v>
      </c>
      <c r="S428" s="36">
        <v>43419</v>
      </c>
      <c r="T428" s="36" t="s">
        <v>44</v>
      </c>
      <c r="U428" s="109" t="s">
        <v>39</v>
      </c>
      <c r="V428" s="102" t="s">
        <v>39</v>
      </c>
      <c r="W428" s="27" t="s">
        <v>39</v>
      </c>
      <c r="X428" s="37" t="s">
        <v>1008</v>
      </c>
      <c r="Y428" s="36" t="s">
        <v>39</v>
      </c>
      <c r="Z428" s="36" t="s">
        <v>39</v>
      </c>
      <c r="AA428" s="37" t="s">
        <v>39</v>
      </c>
      <c r="AB428" s="37" t="s">
        <v>39</v>
      </c>
      <c r="AC428" s="37" t="s">
        <v>39</v>
      </c>
      <c r="AD428" s="37" t="s">
        <v>39</v>
      </c>
      <c r="AE428" s="37" t="s">
        <v>39</v>
      </c>
      <c r="AF428" s="19"/>
    </row>
    <row r="429" spans="1:256" ht="47.25" customHeight="1" x14ac:dyDescent="0.25">
      <c r="A429" s="19"/>
      <c r="B429" s="19"/>
      <c r="C429" s="36">
        <v>43403</v>
      </c>
      <c r="D429" s="99">
        <v>95</v>
      </c>
      <c r="E429" s="103">
        <v>18</v>
      </c>
      <c r="F429" s="37" t="s">
        <v>274</v>
      </c>
      <c r="G429" s="37" t="s">
        <v>704</v>
      </c>
      <c r="H429" s="17" t="str">
        <f t="shared" ca="1" si="50"/>
        <v>Ativo</v>
      </c>
      <c r="I429" s="36">
        <v>43403</v>
      </c>
      <c r="J429" s="36">
        <v>45228</v>
      </c>
      <c r="K429" s="37" t="str">
        <f t="shared" si="51"/>
        <v>NA</v>
      </c>
      <c r="L429" s="37" t="s">
        <v>39</v>
      </c>
      <c r="M429" s="17" t="s">
        <v>705</v>
      </c>
      <c r="N429" s="37" t="s">
        <v>1958</v>
      </c>
      <c r="O429" s="27" t="s">
        <v>1959</v>
      </c>
      <c r="P429" s="37" t="s">
        <v>1960</v>
      </c>
      <c r="Q429" s="101" t="s">
        <v>39</v>
      </c>
      <c r="R429" s="101" t="s">
        <v>39</v>
      </c>
      <c r="S429" s="36">
        <v>43419</v>
      </c>
      <c r="T429" s="36" t="s">
        <v>44</v>
      </c>
      <c r="U429" s="109" t="s">
        <v>39</v>
      </c>
      <c r="V429" s="102" t="s">
        <v>39</v>
      </c>
      <c r="W429" s="27" t="s">
        <v>39</v>
      </c>
      <c r="X429" s="37" t="s">
        <v>1008</v>
      </c>
      <c r="Y429" s="36" t="s">
        <v>39</v>
      </c>
      <c r="Z429" s="36" t="s">
        <v>39</v>
      </c>
      <c r="AA429" s="37" t="s">
        <v>39</v>
      </c>
      <c r="AB429" s="37" t="s">
        <v>39</v>
      </c>
      <c r="AC429" s="37" t="s">
        <v>39</v>
      </c>
      <c r="AD429" s="37" t="s">
        <v>39</v>
      </c>
      <c r="AE429" s="37" t="s">
        <v>39</v>
      </c>
      <c r="AF429" s="19"/>
    </row>
    <row r="430" spans="1:256" ht="146.25" customHeight="1" x14ac:dyDescent="0.25">
      <c r="A430" s="19"/>
      <c r="B430" s="19"/>
      <c r="C430" s="105">
        <v>43425</v>
      </c>
      <c r="D430" s="106">
        <v>96</v>
      </c>
      <c r="E430" s="107">
        <v>2018</v>
      </c>
      <c r="F430" s="107" t="s">
        <v>36</v>
      </c>
      <c r="G430" s="107" t="s">
        <v>37</v>
      </c>
      <c r="H430" s="17" t="str">
        <f t="shared" ca="1" si="50"/>
        <v>Ativo</v>
      </c>
      <c r="I430" s="105">
        <v>43425</v>
      </c>
      <c r="J430" s="105">
        <v>45250</v>
      </c>
      <c r="K430" s="108" t="str">
        <f t="shared" si="51"/>
        <v>NA</v>
      </c>
      <c r="L430" s="108" t="s">
        <v>39</v>
      </c>
      <c r="M430" s="103" t="s">
        <v>1961</v>
      </c>
      <c r="N430" s="107" t="s">
        <v>1962</v>
      </c>
      <c r="O430" s="107" t="s">
        <v>178</v>
      </c>
      <c r="P430" s="107" t="s">
        <v>1681</v>
      </c>
      <c r="Q430" s="107" t="s">
        <v>39</v>
      </c>
      <c r="R430" s="107" t="s">
        <v>39</v>
      </c>
      <c r="S430" s="56">
        <v>43426</v>
      </c>
      <c r="T430" s="46" t="s">
        <v>44</v>
      </c>
      <c r="U430" s="107" t="s">
        <v>39</v>
      </c>
      <c r="V430" s="107" t="s">
        <v>39</v>
      </c>
      <c r="W430" s="107" t="s">
        <v>39</v>
      </c>
      <c r="X430" s="107" t="s">
        <v>1963</v>
      </c>
      <c r="Y430" s="105">
        <v>43395</v>
      </c>
      <c r="Z430" s="105">
        <v>43395</v>
      </c>
      <c r="AA430" s="107" t="s">
        <v>1964</v>
      </c>
      <c r="AB430" s="107" t="s">
        <v>39</v>
      </c>
      <c r="AC430" s="107" t="s">
        <v>39</v>
      </c>
      <c r="AD430" s="107" t="s">
        <v>39</v>
      </c>
      <c r="AE430" s="107" t="s">
        <v>39</v>
      </c>
      <c r="AF430" s="19"/>
    </row>
    <row r="431" spans="1:256" s="118" customFormat="1" ht="144.75" customHeight="1" x14ac:dyDescent="0.25">
      <c r="A431" s="19" t="s">
        <v>1965</v>
      </c>
      <c r="B431" s="19"/>
      <c r="C431" s="36">
        <v>43432</v>
      </c>
      <c r="D431" s="99">
        <v>97</v>
      </c>
      <c r="E431" s="103">
        <v>18</v>
      </c>
      <c r="F431" s="37" t="s">
        <v>36</v>
      </c>
      <c r="G431" s="37" t="s">
        <v>37</v>
      </c>
      <c r="H431" s="17" t="str">
        <f t="shared" ca="1" si="50"/>
        <v>Ativo</v>
      </c>
      <c r="I431" s="36">
        <v>43432</v>
      </c>
      <c r="J431" s="36">
        <v>45257</v>
      </c>
      <c r="K431" s="37" t="str">
        <f>IF(G431="","",IF(G431&lt;&gt;"Repasse","NA",IF(G431="Repasse","Responsabilidade Diretoria de Contabilidade")))</f>
        <v>NA</v>
      </c>
      <c r="L431" s="37" t="s">
        <v>39</v>
      </c>
      <c r="M431" s="27" t="s">
        <v>1966</v>
      </c>
      <c r="N431" s="37" t="s">
        <v>1967</v>
      </c>
      <c r="O431" s="27" t="s">
        <v>1968</v>
      </c>
      <c r="P431" s="37" t="s">
        <v>1969</v>
      </c>
      <c r="Q431" s="101" t="s">
        <v>39</v>
      </c>
      <c r="R431" s="101" t="s">
        <v>39</v>
      </c>
      <c r="S431" s="36">
        <v>43435</v>
      </c>
      <c r="T431" s="36" t="s">
        <v>44</v>
      </c>
      <c r="U431" s="109" t="s">
        <v>39</v>
      </c>
      <c r="V431" s="102" t="s">
        <v>39</v>
      </c>
      <c r="W431" s="27" t="s">
        <v>39</v>
      </c>
      <c r="X431" s="37" t="s">
        <v>1970</v>
      </c>
      <c r="Y431" s="36">
        <v>43426</v>
      </c>
      <c r="Z431" s="36">
        <v>43431</v>
      </c>
      <c r="AA431" s="37" t="s">
        <v>39</v>
      </c>
      <c r="AB431" s="37" t="s">
        <v>39</v>
      </c>
      <c r="AC431" s="37" t="s">
        <v>39</v>
      </c>
      <c r="AD431" s="37" t="s">
        <v>39</v>
      </c>
      <c r="AE431" s="37" t="s">
        <v>39</v>
      </c>
      <c r="AF431" s="19"/>
      <c r="AG431" s="119"/>
    </row>
    <row r="432" spans="1:256" ht="112.5" customHeight="1" x14ac:dyDescent="0.25">
      <c r="A432" s="19" t="s">
        <v>1971</v>
      </c>
      <c r="B432" s="19"/>
      <c r="C432" s="105">
        <v>43453</v>
      </c>
      <c r="D432" s="106">
        <v>98</v>
      </c>
      <c r="E432" s="107">
        <v>2018</v>
      </c>
      <c r="F432" s="107" t="s">
        <v>36</v>
      </c>
      <c r="G432" s="107" t="s">
        <v>37</v>
      </c>
      <c r="H432" s="17" t="str">
        <f t="shared" ca="1" si="50"/>
        <v>Concluído</v>
      </c>
      <c r="I432" s="105">
        <v>43453</v>
      </c>
      <c r="J432" s="105">
        <v>44183</v>
      </c>
      <c r="K432" s="108" t="s">
        <v>39</v>
      </c>
      <c r="L432" s="108" t="s">
        <v>39</v>
      </c>
      <c r="M432" s="107" t="s">
        <v>1972</v>
      </c>
      <c r="N432" s="107" t="s">
        <v>1269</v>
      </c>
      <c r="O432" s="107" t="s">
        <v>914</v>
      </c>
      <c r="P432" s="107" t="s">
        <v>1973</v>
      </c>
      <c r="Q432" s="107" t="s">
        <v>39</v>
      </c>
      <c r="R432" s="107" t="s">
        <v>39</v>
      </c>
      <c r="S432" s="56">
        <v>43454</v>
      </c>
      <c r="T432" s="46" t="s">
        <v>65</v>
      </c>
      <c r="U432" s="107" t="s">
        <v>39</v>
      </c>
      <c r="V432" s="107" t="s">
        <v>39</v>
      </c>
      <c r="W432" s="107" t="s">
        <v>39</v>
      </c>
      <c r="X432" s="107" t="s">
        <v>1974</v>
      </c>
      <c r="Y432" s="105">
        <v>43451</v>
      </c>
      <c r="Z432" s="105">
        <v>43453</v>
      </c>
      <c r="AA432" s="107" t="s">
        <v>1975</v>
      </c>
      <c r="AB432" s="107" t="s">
        <v>39</v>
      </c>
      <c r="AC432" s="107" t="s">
        <v>39</v>
      </c>
      <c r="AD432" s="107" t="s">
        <v>39</v>
      </c>
      <c r="AE432" s="107" t="s">
        <v>39</v>
      </c>
      <c r="AF432" s="19"/>
    </row>
    <row r="433" spans="1:256" ht="205.5" customHeight="1" x14ac:dyDescent="0.25">
      <c r="A433" s="124"/>
      <c r="B433" s="124"/>
      <c r="C433" s="36">
        <v>43325</v>
      </c>
      <c r="D433" s="99">
        <v>99</v>
      </c>
      <c r="E433" s="103">
        <v>18</v>
      </c>
      <c r="F433" s="37" t="s">
        <v>36</v>
      </c>
      <c r="G433" s="37" t="s">
        <v>37</v>
      </c>
      <c r="H433" s="17" t="str">
        <f t="shared" ca="1" si="50"/>
        <v>Ativo</v>
      </c>
      <c r="I433" s="36">
        <v>43420</v>
      </c>
      <c r="J433" s="36" t="s">
        <v>67</v>
      </c>
      <c r="K433" s="37" t="str">
        <f>IF(G433="","",IF(G433&lt;&gt;"Repasse","NA",IF(G433="Repasse","Responsabilidade Diretoria de Contabilidade")))</f>
        <v>NA</v>
      </c>
      <c r="L433" s="37" t="s">
        <v>39</v>
      </c>
      <c r="M433" s="27" t="s">
        <v>1976</v>
      </c>
      <c r="N433" s="37" t="s">
        <v>842</v>
      </c>
      <c r="O433" s="27" t="s">
        <v>843</v>
      </c>
      <c r="P433" s="37" t="s">
        <v>1597</v>
      </c>
      <c r="Q433" s="101" t="s">
        <v>39</v>
      </c>
      <c r="R433" s="101" t="s">
        <v>39</v>
      </c>
      <c r="S433" s="36">
        <v>43440</v>
      </c>
      <c r="T433" s="36" t="s">
        <v>44</v>
      </c>
      <c r="U433" s="109" t="s">
        <v>39</v>
      </c>
      <c r="V433" s="102" t="s">
        <v>39</v>
      </c>
      <c r="W433" s="27" t="s">
        <v>39</v>
      </c>
      <c r="X433" s="37" t="s">
        <v>1977</v>
      </c>
      <c r="Y433" s="36" t="s">
        <v>39</v>
      </c>
      <c r="Z433" s="36" t="s">
        <v>39</v>
      </c>
      <c r="AA433" s="37" t="s">
        <v>1978</v>
      </c>
      <c r="AB433" s="37" t="s">
        <v>39</v>
      </c>
      <c r="AC433" s="37" t="s">
        <v>39</v>
      </c>
      <c r="AD433" s="37" t="s">
        <v>39</v>
      </c>
      <c r="AE433" s="37" t="s">
        <v>39</v>
      </c>
      <c r="AF433" s="124"/>
    </row>
    <row r="434" spans="1:256" ht="178.5" customHeight="1" x14ac:dyDescent="0.25">
      <c r="A434" s="23"/>
      <c r="B434" s="23"/>
      <c r="C434" s="36">
        <v>43276</v>
      </c>
      <c r="D434" s="99">
        <v>100</v>
      </c>
      <c r="E434" s="103">
        <v>18</v>
      </c>
      <c r="F434" s="37" t="s">
        <v>36</v>
      </c>
      <c r="G434" s="37" t="s">
        <v>37</v>
      </c>
      <c r="H434" s="17" t="str">
        <f t="shared" ca="1" si="50"/>
        <v>Ativo</v>
      </c>
      <c r="I434" s="36">
        <v>43276</v>
      </c>
      <c r="J434" s="36">
        <v>45101</v>
      </c>
      <c r="K434" s="37" t="str">
        <f>IF(G434="","",IF(G434&lt;&gt;"Repasse","NA",IF(G434="Repasse","Responsabilidade Diretoria de Contabilidade")))</f>
        <v>NA</v>
      </c>
      <c r="L434" s="37" t="s">
        <v>39</v>
      </c>
      <c r="M434" s="99" t="s">
        <v>1979</v>
      </c>
      <c r="N434" s="37" t="s">
        <v>1980</v>
      </c>
      <c r="O434" s="27" t="s">
        <v>1981</v>
      </c>
      <c r="P434" s="37" t="s">
        <v>1982</v>
      </c>
      <c r="Q434" s="101" t="s">
        <v>39</v>
      </c>
      <c r="R434" s="101" t="s">
        <v>39</v>
      </c>
      <c r="S434" s="36">
        <v>43445</v>
      </c>
      <c r="T434" s="36" t="s">
        <v>44</v>
      </c>
      <c r="U434" s="109" t="s">
        <v>39</v>
      </c>
      <c r="V434" s="102" t="s">
        <v>39</v>
      </c>
      <c r="W434" s="27" t="s">
        <v>39</v>
      </c>
      <c r="X434" s="37" t="s">
        <v>180</v>
      </c>
      <c r="Y434" s="36">
        <v>43277</v>
      </c>
      <c r="Z434" s="36">
        <v>43454</v>
      </c>
      <c r="AA434" s="37" t="s">
        <v>1983</v>
      </c>
      <c r="AB434" s="37" t="s">
        <v>39</v>
      </c>
      <c r="AC434" s="37" t="s">
        <v>39</v>
      </c>
      <c r="AD434" s="37" t="s">
        <v>39</v>
      </c>
      <c r="AE434" s="37" t="s">
        <v>39</v>
      </c>
      <c r="AF434" s="23"/>
    </row>
    <row r="435" spans="1:256" s="129" customFormat="1" ht="56.25" customHeight="1" x14ac:dyDescent="0.25">
      <c r="A435" s="19"/>
      <c r="B435" s="19"/>
      <c r="C435" s="105">
        <v>43437</v>
      </c>
      <c r="D435" s="106">
        <v>101</v>
      </c>
      <c r="E435" s="107">
        <v>2018</v>
      </c>
      <c r="F435" s="107" t="s">
        <v>274</v>
      </c>
      <c r="G435" s="107" t="s">
        <v>704</v>
      </c>
      <c r="H435" s="17" t="str">
        <f t="shared" ca="1" si="50"/>
        <v>Ativo</v>
      </c>
      <c r="I435" s="105">
        <v>43437</v>
      </c>
      <c r="J435" s="105">
        <v>45262</v>
      </c>
      <c r="K435" s="108" t="s">
        <v>39</v>
      </c>
      <c r="L435" s="108" t="s">
        <v>39</v>
      </c>
      <c r="M435" s="17" t="s">
        <v>705</v>
      </c>
      <c r="N435" s="107" t="s">
        <v>1984</v>
      </c>
      <c r="O435" s="107" t="s">
        <v>142</v>
      </c>
      <c r="P435" s="107" t="s">
        <v>1862</v>
      </c>
      <c r="Q435" s="107" t="s">
        <v>39</v>
      </c>
      <c r="R435" s="107" t="s">
        <v>39</v>
      </c>
      <c r="S435" s="56">
        <v>43447</v>
      </c>
      <c r="T435" s="46" t="s">
        <v>44</v>
      </c>
      <c r="U435" s="107" t="s">
        <v>39</v>
      </c>
      <c r="V435" s="107" t="s">
        <v>39</v>
      </c>
      <c r="W435" s="107" t="s">
        <v>39</v>
      </c>
      <c r="X435" s="107" t="s">
        <v>1963</v>
      </c>
      <c r="Y435" s="105" t="s">
        <v>39</v>
      </c>
      <c r="Z435" s="105" t="s">
        <v>39</v>
      </c>
      <c r="AA435" s="107" t="s">
        <v>39</v>
      </c>
      <c r="AB435" s="107" t="s">
        <v>39</v>
      </c>
      <c r="AC435" s="107" t="s">
        <v>39</v>
      </c>
      <c r="AD435" s="107" t="s">
        <v>39</v>
      </c>
      <c r="AE435" s="107" t="s">
        <v>39</v>
      </c>
      <c r="AF435" s="19"/>
      <c r="AG435" s="128"/>
      <c r="AH435" s="128"/>
      <c r="AI435" s="128"/>
      <c r="AJ435" s="128"/>
      <c r="AK435" s="128"/>
      <c r="AL435" s="128"/>
      <c r="AM435" s="128"/>
      <c r="AN435" s="128"/>
      <c r="AO435" s="128"/>
      <c r="AP435" s="128"/>
      <c r="AQ435" s="128"/>
      <c r="AR435" s="128"/>
      <c r="AS435" s="128"/>
      <c r="AT435" s="128"/>
      <c r="AU435" s="128"/>
      <c r="AV435" s="128"/>
      <c r="AW435" s="128"/>
      <c r="AX435" s="128"/>
      <c r="AY435" s="128"/>
      <c r="AZ435" s="128"/>
      <c r="BA435" s="128"/>
      <c r="BB435" s="128"/>
      <c r="BC435" s="128"/>
      <c r="BD435" s="128"/>
      <c r="BE435" s="128"/>
      <c r="BF435" s="128"/>
      <c r="BG435" s="128"/>
      <c r="BH435" s="128"/>
      <c r="BI435" s="128"/>
      <c r="BJ435" s="128"/>
      <c r="BK435" s="128"/>
      <c r="BL435" s="128"/>
      <c r="BM435" s="128"/>
      <c r="BN435" s="128"/>
      <c r="BO435" s="128"/>
      <c r="BP435" s="128"/>
      <c r="BQ435" s="128"/>
      <c r="BR435" s="128"/>
      <c r="BS435" s="128"/>
      <c r="BT435" s="128"/>
      <c r="BU435" s="128"/>
      <c r="BV435" s="128"/>
      <c r="BW435" s="128"/>
      <c r="BX435" s="128"/>
      <c r="BY435" s="128"/>
      <c r="BZ435" s="128"/>
      <c r="CA435" s="128"/>
      <c r="CB435" s="128"/>
      <c r="CC435" s="128"/>
      <c r="CD435" s="128"/>
      <c r="CE435" s="128"/>
      <c r="CF435" s="128"/>
      <c r="CG435" s="128"/>
      <c r="CH435" s="128"/>
      <c r="CI435" s="128"/>
      <c r="CJ435" s="128"/>
      <c r="CK435" s="128"/>
      <c r="CL435" s="128"/>
      <c r="CM435" s="128"/>
      <c r="CN435" s="128"/>
      <c r="CO435" s="128"/>
      <c r="CP435" s="128"/>
      <c r="CQ435" s="128"/>
      <c r="CR435" s="128"/>
      <c r="CS435" s="128"/>
      <c r="CT435" s="128"/>
      <c r="CU435" s="128"/>
      <c r="CV435" s="128"/>
      <c r="CW435" s="128"/>
      <c r="CX435" s="128"/>
      <c r="CY435" s="128"/>
      <c r="CZ435" s="128"/>
      <c r="DA435" s="128"/>
      <c r="DB435" s="128"/>
      <c r="DC435" s="128"/>
      <c r="DD435" s="128"/>
      <c r="DE435" s="128"/>
      <c r="DF435" s="128"/>
      <c r="DG435" s="128"/>
      <c r="DH435" s="128"/>
      <c r="DI435" s="128"/>
      <c r="DJ435" s="128"/>
      <c r="DK435" s="128"/>
      <c r="DL435" s="128"/>
      <c r="DM435" s="128"/>
      <c r="DN435" s="128"/>
      <c r="DO435" s="128"/>
      <c r="DP435" s="128"/>
      <c r="DQ435" s="128"/>
      <c r="DR435" s="128"/>
      <c r="DS435" s="128"/>
      <c r="DT435" s="128"/>
      <c r="DU435" s="128"/>
      <c r="DV435" s="128"/>
      <c r="DW435" s="128"/>
      <c r="DX435" s="128"/>
      <c r="DY435" s="128"/>
      <c r="DZ435" s="128"/>
      <c r="EA435" s="128"/>
      <c r="EB435" s="128"/>
      <c r="EC435" s="128"/>
      <c r="ED435" s="128"/>
      <c r="EE435" s="128"/>
      <c r="EF435" s="128"/>
      <c r="EG435" s="128"/>
      <c r="EH435" s="128"/>
      <c r="EI435" s="128"/>
      <c r="EJ435" s="128"/>
      <c r="EK435" s="128"/>
      <c r="EL435" s="128"/>
      <c r="EM435" s="128"/>
      <c r="EN435" s="128"/>
      <c r="EO435" s="128"/>
      <c r="EP435" s="128"/>
      <c r="EQ435" s="128"/>
      <c r="ER435" s="128"/>
      <c r="ES435" s="128"/>
      <c r="ET435" s="128"/>
      <c r="EU435" s="128"/>
      <c r="EV435" s="128"/>
      <c r="EW435" s="128"/>
      <c r="EX435" s="128"/>
      <c r="EY435" s="128"/>
      <c r="EZ435" s="128"/>
      <c r="FA435" s="128"/>
      <c r="FB435" s="128"/>
      <c r="FC435" s="128"/>
      <c r="FD435" s="128"/>
      <c r="FE435" s="128"/>
      <c r="FF435" s="128"/>
      <c r="FG435" s="128"/>
      <c r="FH435" s="128"/>
      <c r="FI435" s="128"/>
      <c r="FJ435" s="128"/>
      <c r="FK435" s="128"/>
      <c r="FL435" s="128"/>
      <c r="FM435" s="128"/>
      <c r="FN435" s="128"/>
      <c r="FO435" s="128"/>
      <c r="FP435" s="128"/>
      <c r="FQ435" s="128"/>
      <c r="FR435" s="128"/>
      <c r="FS435" s="128"/>
      <c r="FT435" s="128"/>
      <c r="FU435" s="128"/>
      <c r="FV435" s="128"/>
      <c r="FW435" s="128"/>
      <c r="FX435" s="128"/>
      <c r="FY435" s="128"/>
      <c r="FZ435" s="128"/>
      <c r="GA435" s="128"/>
      <c r="GB435" s="128"/>
      <c r="GC435" s="128"/>
      <c r="GD435" s="128"/>
      <c r="GE435" s="128"/>
      <c r="GF435" s="128"/>
      <c r="GG435" s="128"/>
      <c r="GH435" s="128"/>
      <c r="GI435" s="128"/>
      <c r="GJ435" s="128"/>
      <c r="GK435" s="128"/>
      <c r="GL435" s="128"/>
      <c r="GM435" s="128"/>
      <c r="GN435" s="128"/>
      <c r="GO435" s="128"/>
      <c r="GP435" s="128"/>
      <c r="GQ435" s="128"/>
      <c r="GR435" s="128"/>
      <c r="GS435" s="128"/>
      <c r="GT435" s="128"/>
      <c r="GU435" s="128"/>
      <c r="GV435" s="128"/>
      <c r="GW435" s="128"/>
      <c r="GX435" s="128"/>
      <c r="GY435" s="128"/>
      <c r="GZ435" s="128"/>
      <c r="HA435" s="128"/>
      <c r="HB435" s="128"/>
      <c r="HC435" s="128"/>
      <c r="HD435" s="128"/>
      <c r="HE435" s="128"/>
      <c r="HF435" s="128"/>
      <c r="HG435" s="128"/>
      <c r="HH435" s="128"/>
      <c r="HI435" s="128"/>
      <c r="HJ435" s="128"/>
      <c r="HK435" s="128"/>
      <c r="HL435" s="128"/>
      <c r="HM435" s="128"/>
      <c r="HN435" s="128"/>
      <c r="HO435" s="128"/>
      <c r="HP435" s="128"/>
      <c r="HQ435" s="128"/>
      <c r="HR435" s="128"/>
      <c r="HS435" s="128"/>
      <c r="HT435" s="128"/>
      <c r="HU435" s="128"/>
      <c r="HV435" s="128"/>
      <c r="HW435" s="128"/>
      <c r="HX435" s="128"/>
      <c r="HY435" s="128"/>
      <c r="HZ435" s="128"/>
      <c r="IA435" s="128"/>
      <c r="IB435" s="128"/>
      <c r="IC435" s="128"/>
      <c r="ID435" s="128"/>
      <c r="IE435" s="128"/>
      <c r="IF435" s="128"/>
      <c r="IG435" s="128"/>
      <c r="IH435" s="128"/>
      <c r="II435" s="128"/>
      <c r="IJ435" s="128"/>
      <c r="IK435" s="128"/>
      <c r="IL435" s="128"/>
      <c r="IM435" s="128"/>
      <c r="IN435" s="128"/>
      <c r="IO435" s="128"/>
      <c r="IP435" s="128"/>
      <c r="IQ435" s="128"/>
      <c r="IR435" s="128"/>
      <c r="IS435" s="128"/>
      <c r="IT435" s="128"/>
      <c r="IU435" s="128"/>
      <c r="IV435" s="128"/>
    </row>
    <row r="436" spans="1:256" s="129" customFormat="1" ht="45" customHeight="1" x14ac:dyDescent="0.25">
      <c r="A436" s="19"/>
      <c r="B436" s="19"/>
      <c r="C436" s="105">
        <v>43440</v>
      </c>
      <c r="D436" s="106">
        <v>102</v>
      </c>
      <c r="E436" s="107">
        <v>2018</v>
      </c>
      <c r="F436" s="107" t="s">
        <v>274</v>
      </c>
      <c r="G436" s="107" t="s">
        <v>704</v>
      </c>
      <c r="H436" s="17" t="str">
        <f t="shared" ca="1" si="50"/>
        <v>Concluído</v>
      </c>
      <c r="I436" s="105">
        <v>43440</v>
      </c>
      <c r="J436" s="105">
        <v>44196</v>
      </c>
      <c r="K436" s="108" t="s">
        <v>39</v>
      </c>
      <c r="L436" s="108" t="s">
        <v>39</v>
      </c>
      <c r="M436" s="17" t="s">
        <v>705</v>
      </c>
      <c r="N436" s="107" t="s">
        <v>1123</v>
      </c>
      <c r="O436" s="107" t="s">
        <v>1985</v>
      </c>
      <c r="P436" s="107" t="s">
        <v>1986</v>
      </c>
      <c r="Q436" s="107" t="s">
        <v>39</v>
      </c>
      <c r="R436" s="107" t="s">
        <v>39</v>
      </c>
      <c r="S436" s="56">
        <v>43447</v>
      </c>
      <c r="T436" s="46" t="s">
        <v>44</v>
      </c>
      <c r="U436" s="107" t="s">
        <v>39</v>
      </c>
      <c r="V436" s="107" t="s">
        <v>39</v>
      </c>
      <c r="W436" s="107" t="s">
        <v>39</v>
      </c>
      <c r="X436" s="107" t="s">
        <v>1963</v>
      </c>
      <c r="Y436" s="105" t="s">
        <v>39</v>
      </c>
      <c r="Z436" s="105" t="s">
        <v>39</v>
      </c>
      <c r="AA436" s="107" t="s">
        <v>39</v>
      </c>
      <c r="AB436" s="107" t="s">
        <v>39</v>
      </c>
      <c r="AC436" s="107" t="s">
        <v>39</v>
      </c>
      <c r="AD436" s="107" t="s">
        <v>39</v>
      </c>
      <c r="AE436" s="107" t="s">
        <v>39</v>
      </c>
      <c r="AF436" s="19"/>
      <c r="AG436" s="128"/>
      <c r="AH436" s="128"/>
      <c r="AI436" s="128"/>
      <c r="AJ436" s="128"/>
      <c r="AK436" s="128"/>
      <c r="AL436" s="128"/>
      <c r="AM436" s="128"/>
      <c r="AN436" s="128"/>
      <c r="AO436" s="128"/>
      <c r="AP436" s="128"/>
      <c r="AQ436" s="128"/>
      <c r="AR436" s="128"/>
      <c r="AS436" s="128"/>
      <c r="AT436" s="128"/>
      <c r="AU436" s="128"/>
      <c r="AV436" s="128"/>
      <c r="AW436" s="128"/>
      <c r="AX436" s="128"/>
      <c r="AY436" s="128"/>
      <c r="AZ436" s="128"/>
      <c r="BA436" s="128"/>
      <c r="BB436" s="128"/>
      <c r="BC436" s="128"/>
      <c r="BD436" s="128"/>
      <c r="BE436" s="128"/>
      <c r="BF436" s="128"/>
      <c r="BG436" s="128"/>
      <c r="BH436" s="128"/>
      <c r="BI436" s="128"/>
      <c r="BJ436" s="128"/>
      <c r="BK436" s="128"/>
      <c r="BL436" s="128"/>
      <c r="BM436" s="128"/>
      <c r="BN436" s="128"/>
      <c r="BO436" s="128"/>
      <c r="BP436" s="128"/>
      <c r="BQ436" s="128"/>
      <c r="BR436" s="128"/>
      <c r="BS436" s="128"/>
      <c r="BT436" s="128"/>
      <c r="BU436" s="128"/>
      <c r="BV436" s="128"/>
      <c r="BW436" s="128"/>
      <c r="BX436" s="128"/>
      <c r="BY436" s="128"/>
      <c r="BZ436" s="128"/>
      <c r="CA436" s="128"/>
      <c r="CB436" s="128"/>
      <c r="CC436" s="128"/>
      <c r="CD436" s="128"/>
      <c r="CE436" s="128"/>
      <c r="CF436" s="128"/>
      <c r="CG436" s="128"/>
      <c r="CH436" s="128"/>
      <c r="CI436" s="128"/>
      <c r="CJ436" s="128"/>
      <c r="CK436" s="128"/>
      <c r="CL436" s="128"/>
      <c r="CM436" s="128"/>
      <c r="CN436" s="128"/>
      <c r="CO436" s="128"/>
      <c r="CP436" s="128"/>
      <c r="CQ436" s="128"/>
      <c r="CR436" s="128"/>
      <c r="CS436" s="128"/>
      <c r="CT436" s="128"/>
      <c r="CU436" s="128"/>
      <c r="CV436" s="128"/>
      <c r="CW436" s="128"/>
      <c r="CX436" s="128"/>
      <c r="CY436" s="128"/>
      <c r="CZ436" s="128"/>
      <c r="DA436" s="128"/>
      <c r="DB436" s="128"/>
      <c r="DC436" s="128"/>
      <c r="DD436" s="128"/>
      <c r="DE436" s="128"/>
      <c r="DF436" s="128"/>
      <c r="DG436" s="128"/>
      <c r="DH436" s="128"/>
      <c r="DI436" s="128"/>
      <c r="DJ436" s="128"/>
      <c r="DK436" s="128"/>
      <c r="DL436" s="128"/>
      <c r="DM436" s="128"/>
      <c r="DN436" s="128"/>
      <c r="DO436" s="128"/>
      <c r="DP436" s="128"/>
      <c r="DQ436" s="128"/>
      <c r="DR436" s="128"/>
      <c r="DS436" s="128"/>
      <c r="DT436" s="128"/>
      <c r="DU436" s="128"/>
      <c r="DV436" s="128"/>
      <c r="DW436" s="128"/>
      <c r="DX436" s="128"/>
      <c r="DY436" s="128"/>
      <c r="DZ436" s="128"/>
      <c r="EA436" s="128"/>
      <c r="EB436" s="128"/>
      <c r="EC436" s="128"/>
      <c r="ED436" s="128"/>
      <c r="EE436" s="128"/>
      <c r="EF436" s="128"/>
      <c r="EG436" s="128"/>
      <c r="EH436" s="128"/>
      <c r="EI436" s="128"/>
      <c r="EJ436" s="128"/>
      <c r="EK436" s="128"/>
      <c r="EL436" s="128"/>
      <c r="EM436" s="128"/>
      <c r="EN436" s="128"/>
      <c r="EO436" s="128"/>
      <c r="EP436" s="128"/>
      <c r="EQ436" s="128"/>
      <c r="ER436" s="128"/>
      <c r="ES436" s="128"/>
      <c r="ET436" s="128"/>
      <c r="EU436" s="128"/>
      <c r="EV436" s="128"/>
      <c r="EW436" s="128"/>
      <c r="EX436" s="128"/>
      <c r="EY436" s="128"/>
      <c r="EZ436" s="128"/>
      <c r="FA436" s="128"/>
      <c r="FB436" s="128"/>
      <c r="FC436" s="128"/>
      <c r="FD436" s="128"/>
      <c r="FE436" s="128"/>
      <c r="FF436" s="128"/>
      <c r="FG436" s="128"/>
      <c r="FH436" s="128"/>
      <c r="FI436" s="128"/>
      <c r="FJ436" s="128"/>
      <c r="FK436" s="128"/>
      <c r="FL436" s="128"/>
      <c r="FM436" s="128"/>
      <c r="FN436" s="128"/>
      <c r="FO436" s="128"/>
      <c r="FP436" s="128"/>
      <c r="FQ436" s="128"/>
      <c r="FR436" s="128"/>
      <c r="FS436" s="128"/>
      <c r="FT436" s="128"/>
      <c r="FU436" s="128"/>
      <c r="FV436" s="128"/>
      <c r="FW436" s="128"/>
      <c r="FX436" s="128"/>
      <c r="FY436" s="128"/>
      <c r="FZ436" s="128"/>
      <c r="GA436" s="128"/>
      <c r="GB436" s="128"/>
      <c r="GC436" s="128"/>
      <c r="GD436" s="128"/>
      <c r="GE436" s="128"/>
      <c r="GF436" s="128"/>
      <c r="GG436" s="128"/>
      <c r="GH436" s="128"/>
      <c r="GI436" s="128"/>
      <c r="GJ436" s="128"/>
      <c r="GK436" s="128"/>
      <c r="GL436" s="128"/>
      <c r="GM436" s="128"/>
      <c r="GN436" s="128"/>
      <c r="GO436" s="128"/>
      <c r="GP436" s="128"/>
      <c r="GQ436" s="128"/>
      <c r="GR436" s="128"/>
      <c r="GS436" s="128"/>
      <c r="GT436" s="128"/>
      <c r="GU436" s="128"/>
      <c r="GV436" s="128"/>
      <c r="GW436" s="128"/>
      <c r="GX436" s="128"/>
      <c r="GY436" s="128"/>
      <c r="GZ436" s="128"/>
      <c r="HA436" s="128"/>
      <c r="HB436" s="128"/>
      <c r="HC436" s="128"/>
      <c r="HD436" s="128"/>
      <c r="HE436" s="128"/>
      <c r="HF436" s="128"/>
      <c r="HG436" s="128"/>
      <c r="HH436" s="128"/>
      <c r="HI436" s="128"/>
      <c r="HJ436" s="128"/>
      <c r="HK436" s="128"/>
      <c r="HL436" s="128"/>
      <c r="HM436" s="128"/>
      <c r="HN436" s="128"/>
      <c r="HO436" s="128"/>
      <c r="HP436" s="128"/>
      <c r="HQ436" s="128"/>
      <c r="HR436" s="128"/>
      <c r="HS436" s="128"/>
      <c r="HT436" s="128"/>
      <c r="HU436" s="128"/>
      <c r="HV436" s="128"/>
      <c r="HW436" s="128"/>
      <c r="HX436" s="128"/>
      <c r="HY436" s="128"/>
      <c r="HZ436" s="128"/>
      <c r="IA436" s="128"/>
      <c r="IB436" s="128"/>
      <c r="IC436" s="128"/>
      <c r="ID436" s="128"/>
      <c r="IE436" s="128"/>
      <c r="IF436" s="128"/>
      <c r="IG436" s="128"/>
      <c r="IH436" s="128"/>
      <c r="II436" s="128"/>
      <c r="IJ436" s="128"/>
      <c r="IK436" s="128"/>
      <c r="IL436" s="128"/>
      <c r="IM436" s="128"/>
      <c r="IN436" s="128"/>
      <c r="IO436" s="128"/>
      <c r="IP436" s="128"/>
      <c r="IQ436" s="128"/>
      <c r="IR436" s="128"/>
      <c r="IS436" s="128"/>
      <c r="IT436" s="128"/>
      <c r="IU436" s="128"/>
      <c r="IV436" s="128"/>
    </row>
    <row r="437" spans="1:256" s="129" customFormat="1" ht="65.25" customHeight="1" x14ac:dyDescent="0.25">
      <c r="A437" s="19"/>
      <c r="B437" s="19"/>
      <c r="C437" s="105">
        <v>43440</v>
      </c>
      <c r="D437" s="106">
        <v>103</v>
      </c>
      <c r="E437" s="107">
        <v>2018</v>
      </c>
      <c r="F437" s="107" t="s">
        <v>274</v>
      </c>
      <c r="G437" s="107" t="s">
        <v>704</v>
      </c>
      <c r="H437" s="17" t="str">
        <f t="shared" ca="1" si="50"/>
        <v>Ativo</v>
      </c>
      <c r="I437" s="105">
        <v>43440</v>
      </c>
      <c r="J437" s="105">
        <v>45265</v>
      </c>
      <c r="K437" s="108" t="s">
        <v>39</v>
      </c>
      <c r="L437" s="108" t="s">
        <v>39</v>
      </c>
      <c r="M437" s="17" t="s">
        <v>705</v>
      </c>
      <c r="N437" s="107" t="s">
        <v>1987</v>
      </c>
      <c r="O437" s="107" t="s">
        <v>1988</v>
      </c>
      <c r="P437" s="107" t="s">
        <v>1989</v>
      </c>
      <c r="Q437" s="107" t="s">
        <v>39</v>
      </c>
      <c r="R437" s="107" t="s">
        <v>39</v>
      </c>
      <c r="S437" s="56">
        <v>43447</v>
      </c>
      <c r="T437" s="46" t="s">
        <v>44</v>
      </c>
      <c r="U437" s="107" t="s">
        <v>39</v>
      </c>
      <c r="V437" s="107" t="s">
        <v>39</v>
      </c>
      <c r="W437" s="107" t="s">
        <v>39</v>
      </c>
      <c r="X437" s="107" t="s">
        <v>1963</v>
      </c>
      <c r="Y437" s="105" t="s">
        <v>39</v>
      </c>
      <c r="Z437" s="105" t="s">
        <v>39</v>
      </c>
      <c r="AA437" s="107" t="s">
        <v>39</v>
      </c>
      <c r="AB437" s="107" t="s">
        <v>39</v>
      </c>
      <c r="AC437" s="107" t="s">
        <v>39</v>
      </c>
      <c r="AD437" s="107" t="s">
        <v>39</v>
      </c>
      <c r="AE437" s="107" t="s">
        <v>39</v>
      </c>
      <c r="AF437" s="19"/>
      <c r="AG437" s="128"/>
      <c r="AH437" s="128"/>
      <c r="AI437" s="128"/>
      <c r="AJ437" s="128"/>
      <c r="AK437" s="128"/>
      <c r="AL437" s="128"/>
      <c r="AM437" s="128"/>
      <c r="AN437" s="128"/>
      <c r="AO437" s="128"/>
      <c r="AP437" s="128"/>
      <c r="AQ437" s="128"/>
      <c r="AR437" s="128"/>
      <c r="AS437" s="128"/>
      <c r="AT437" s="128"/>
      <c r="AU437" s="128"/>
      <c r="AV437" s="128"/>
      <c r="AW437" s="128"/>
      <c r="AX437" s="128"/>
      <c r="AY437" s="128"/>
      <c r="AZ437" s="128"/>
      <c r="BA437" s="128"/>
      <c r="BB437" s="128"/>
      <c r="BC437" s="128"/>
      <c r="BD437" s="128"/>
      <c r="BE437" s="128"/>
      <c r="BF437" s="128"/>
      <c r="BG437" s="128"/>
      <c r="BH437" s="128"/>
      <c r="BI437" s="128"/>
      <c r="BJ437" s="128"/>
      <c r="BK437" s="128"/>
      <c r="BL437" s="128"/>
      <c r="BM437" s="128"/>
      <c r="BN437" s="128"/>
      <c r="BO437" s="128"/>
      <c r="BP437" s="128"/>
      <c r="BQ437" s="128"/>
      <c r="BR437" s="128"/>
      <c r="BS437" s="128"/>
      <c r="BT437" s="128"/>
      <c r="BU437" s="128"/>
      <c r="BV437" s="128"/>
      <c r="BW437" s="128"/>
      <c r="BX437" s="128"/>
      <c r="BY437" s="128"/>
      <c r="BZ437" s="128"/>
      <c r="CA437" s="128"/>
      <c r="CB437" s="128"/>
      <c r="CC437" s="128"/>
      <c r="CD437" s="128"/>
      <c r="CE437" s="128"/>
      <c r="CF437" s="128"/>
      <c r="CG437" s="128"/>
      <c r="CH437" s="128"/>
      <c r="CI437" s="128"/>
      <c r="CJ437" s="128"/>
      <c r="CK437" s="128"/>
      <c r="CL437" s="128"/>
      <c r="CM437" s="128"/>
      <c r="CN437" s="128"/>
      <c r="CO437" s="128"/>
      <c r="CP437" s="128"/>
      <c r="CQ437" s="128"/>
      <c r="CR437" s="128"/>
      <c r="CS437" s="128"/>
      <c r="CT437" s="128"/>
      <c r="CU437" s="128"/>
      <c r="CV437" s="128"/>
      <c r="CW437" s="128"/>
      <c r="CX437" s="128"/>
      <c r="CY437" s="128"/>
      <c r="CZ437" s="128"/>
      <c r="DA437" s="128"/>
      <c r="DB437" s="128"/>
      <c r="DC437" s="128"/>
      <c r="DD437" s="128"/>
      <c r="DE437" s="128"/>
      <c r="DF437" s="128"/>
      <c r="DG437" s="128"/>
      <c r="DH437" s="128"/>
      <c r="DI437" s="128"/>
      <c r="DJ437" s="128"/>
      <c r="DK437" s="128"/>
      <c r="DL437" s="128"/>
      <c r="DM437" s="128"/>
      <c r="DN437" s="128"/>
      <c r="DO437" s="128"/>
      <c r="DP437" s="128"/>
      <c r="DQ437" s="128"/>
      <c r="DR437" s="128"/>
      <c r="DS437" s="128"/>
      <c r="DT437" s="128"/>
      <c r="DU437" s="128"/>
      <c r="DV437" s="128"/>
      <c r="DW437" s="128"/>
      <c r="DX437" s="128"/>
      <c r="DY437" s="128"/>
      <c r="DZ437" s="128"/>
      <c r="EA437" s="128"/>
      <c r="EB437" s="128"/>
      <c r="EC437" s="128"/>
      <c r="ED437" s="128"/>
      <c r="EE437" s="128"/>
      <c r="EF437" s="128"/>
      <c r="EG437" s="128"/>
      <c r="EH437" s="128"/>
      <c r="EI437" s="128"/>
      <c r="EJ437" s="128"/>
      <c r="EK437" s="128"/>
      <c r="EL437" s="128"/>
      <c r="EM437" s="128"/>
      <c r="EN437" s="128"/>
      <c r="EO437" s="128"/>
      <c r="EP437" s="128"/>
      <c r="EQ437" s="128"/>
      <c r="ER437" s="128"/>
      <c r="ES437" s="128"/>
      <c r="ET437" s="128"/>
      <c r="EU437" s="128"/>
      <c r="EV437" s="128"/>
      <c r="EW437" s="128"/>
      <c r="EX437" s="128"/>
      <c r="EY437" s="128"/>
      <c r="EZ437" s="128"/>
      <c r="FA437" s="128"/>
      <c r="FB437" s="128"/>
      <c r="FC437" s="128"/>
      <c r="FD437" s="128"/>
      <c r="FE437" s="128"/>
      <c r="FF437" s="128"/>
      <c r="FG437" s="128"/>
      <c r="FH437" s="128"/>
      <c r="FI437" s="128"/>
      <c r="FJ437" s="128"/>
      <c r="FK437" s="128"/>
      <c r="FL437" s="128"/>
      <c r="FM437" s="128"/>
      <c r="FN437" s="128"/>
      <c r="FO437" s="128"/>
      <c r="FP437" s="128"/>
      <c r="FQ437" s="128"/>
      <c r="FR437" s="128"/>
      <c r="FS437" s="128"/>
      <c r="FT437" s="128"/>
      <c r="FU437" s="128"/>
      <c r="FV437" s="128"/>
      <c r="FW437" s="128"/>
      <c r="FX437" s="128"/>
      <c r="FY437" s="128"/>
      <c r="FZ437" s="128"/>
      <c r="GA437" s="128"/>
      <c r="GB437" s="128"/>
      <c r="GC437" s="128"/>
      <c r="GD437" s="128"/>
      <c r="GE437" s="128"/>
      <c r="GF437" s="128"/>
      <c r="GG437" s="128"/>
      <c r="GH437" s="128"/>
      <c r="GI437" s="128"/>
      <c r="GJ437" s="128"/>
      <c r="GK437" s="128"/>
      <c r="GL437" s="128"/>
      <c r="GM437" s="128"/>
      <c r="GN437" s="128"/>
      <c r="GO437" s="128"/>
      <c r="GP437" s="128"/>
      <c r="GQ437" s="128"/>
      <c r="GR437" s="128"/>
      <c r="GS437" s="128"/>
      <c r="GT437" s="128"/>
      <c r="GU437" s="128"/>
      <c r="GV437" s="128"/>
      <c r="GW437" s="128"/>
      <c r="GX437" s="128"/>
      <c r="GY437" s="128"/>
      <c r="GZ437" s="128"/>
      <c r="HA437" s="128"/>
      <c r="HB437" s="128"/>
      <c r="HC437" s="128"/>
      <c r="HD437" s="128"/>
      <c r="HE437" s="128"/>
      <c r="HF437" s="128"/>
      <c r="HG437" s="128"/>
      <c r="HH437" s="128"/>
      <c r="HI437" s="128"/>
      <c r="HJ437" s="128"/>
      <c r="HK437" s="128"/>
      <c r="HL437" s="128"/>
      <c r="HM437" s="128"/>
      <c r="HN437" s="128"/>
      <c r="HO437" s="128"/>
      <c r="HP437" s="128"/>
      <c r="HQ437" s="128"/>
      <c r="HR437" s="128"/>
      <c r="HS437" s="128"/>
      <c r="HT437" s="128"/>
      <c r="HU437" s="128"/>
      <c r="HV437" s="128"/>
      <c r="HW437" s="128"/>
      <c r="HX437" s="128"/>
      <c r="HY437" s="128"/>
      <c r="HZ437" s="128"/>
      <c r="IA437" s="128"/>
      <c r="IB437" s="128"/>
      <c r="IC437" s="128"/>
      <c r="ID437" s="128"/>
      <c r="IE437" s="128"/>
      <c r="IF437" s="128"/>
      <c r="IG437" s="128"/>
      <c r="IH437" s="128"/>
      <c r="II437" s="128"/>
      <c r="IJ437" s="128"/>
      <c r="IK437" s="128"/>
      <c r="IL437" s="128"/>
      <c r="IM437" s="128"/>
      <c r="IN437" s="128"/>
      <c r="IO437" s="128"/>
      <c r="IP437" s="128"/>
      <c r="IQ437" s="128"/>
      <c r="IR437" s="128"/>
      <c r="IS437" s="128"/>
      <c r="IT437" s="128"/>
      <c r="IU437" s="128"/>
      <c r="IV437" s="128"/>
    </row>
    <row r="438" spans="1:256" s="129" customFormat="1" ht="57" customHeight="1" x14ac:dyDescent="0.25">
      <c r="A438" s="19"/>
      <c r="B438" s="19"/>
      <c r="C438" s="105">
        <v>43444</v>
      </c>
      <c r="D438" s="106">
        <v>104</v>
      </c>
      <c r="E438" s="107">
        <v>2018</v>
      </c>
      <c r="F438" s="107" t="s">
        <v>274</v>
      </c>
      <c r="G438" s="107" t="s">
        <v>704</v>
      </c>
      <c r="H438" s="17" t="str">
        <f t="shared" ca="1" si="50"/>
        <v>Ativo</v>
      </c>
      <c r="I438" s="105">
        <v>43444</v>
      </c>
      <c r="J438" s="105">
        <v>45269</v>
      </c>
      <c r="K438" s="108" t="s">
        <v>39</v>
      </c>
      <c r="L438" s="108" t="s">
        <v>39</v>
      </c>
      <c r="M438" s="17" t="s">
        <v>705</v>
      </c>
      <c r="N438" s="107" t="s">
        <v>1990</v>
      </c>
      <c r="O438" s="107" t="s">
        <v>1991</v>
      </c>
      <c r="P438" s="107" t="s">
        <v>1992</v>
      </c>
      <c r="Q438" s="107" t="s">
        <v>39</v>
      </c>
      <c r="R438" s="107" t="s">
        <v>39</v>
      </c>
      <c r="S438" s="56">
        <v>43447</v>
      </c>
      <c r="T438" s="46" t="s">
        <v>44</v>
      </c>
      <c r="U438" s="107" t="s">
        <v>39</v>
      </c>
      <c r="V438" s="107" t="s">
        <v>39</v>
      </c>
      <c r="W438" s="107" t="s">
        <v>39</v>
      </c>
      <c r="X438" s="107" t="s">
        <v>1963</v>
      </c>
      <c r="Y438" s="105" t="s">
        <v>39</v>
      </c>
      <c r="Z438" s="105" t="s">
        <v>39</v>
      </c>
      <c r="AA438" s="107" t="s">
        <v>39</v>
      </c>
      <c r="AB438" s="107" t="s">
        <v>39</v>
      </c>
      <c r="AC438" s="107" t="s">
        <v>39</v>
      </c>
      <c r="AD438" s="107" t="s">
        <v>39</v>
      </c>
      <c r="AE438" s="107" t="s">
        <v>39</v>
      </c>
      <c r="AF438" s="19"/>
      <c r="AG438" s="128"/>
      <c r="AH438" s="128"/>
      <c r="AI438" s="128"/>
      <c r="AJ438" s="128"/>
      <c r="AK438" s="128"/>
      <c r="AL438" s="128"/>
      <c r="AM438" s="128"/>
      <c r="AN438" s="128"/>
      <c r="AO438" s="128"/>
      <c r="AP438" s="128"/>
      <c r="AQ438" s="128"/>
      <c r="AR438" s="128"/>
      <c r="AS438" s="128"/>
      <c r="AT438" s="128"/>
      <c r="AU438" s="128"/>
      <c r="AV438" s="128"/>
      <c r="AW438" s="128"/>
      <c r="AX438" s="128"/>
      <c r="AY438" s="128"/>
      <c r="AZ438" s="128"/>
      <c r="BA438" s="128"/>
      <c r="BB438" s="128"/>
      <c r="BC438" s="128"/>
      <c r="BD438" s="128"/>
      <c r="BE438" s="128"/>
      <c r="BF438" s="128"/>
      <c r="BG438" s="128"/>
      <c r="BH438" s="128"/>
      <c r="BI438" s="128"/>
      <c r="BJ438" s="128"/>
      <c r="BK438" s="128"/>
      <c r="BL438" s="128"/>
      <c r="BM438" s="128"/>
      <c r="BN438" s="128"/>
      <c r="BO438" s="128"/>
      <c r="BP438" s="128"/>
      <c r="BQ438" s="128"/>
      <c r="BR438" s="128"/>
      <c r="BS438" s="128"/>
      <c r="BT438" s="128"/>
      <c r="BU438" s="128"/>
      <c r="BV438" s="128"/>
      <c r="BW438" s="128"/>
      <c r="BX438" s="128"/>
      <c r="BY438" s="128"/>
      <c r="BZ438" s="128"/>
      <c r="CA438" s="128"/>
      <c r="CB438" s="128"/>
      <c r="CC438" s="128"/>
      <c r="CD438" s="128"/>
      <c r="CE438" s="128"/>
      <c r="CF438" s="128"/>
      <c r="CG438" s="128"/>
      <c r="CH438" s="128"/>
      <c r="CI438" s="128"/>
      <c r="CJ438" s="128"/>
      <c r="CK438" s="128"/>
      <c r="CL438" s="128"/>
      <c r="CM438" s="128"/>
      <c r="CN438" s="128"/>
      <c r="CO438" s="128"/>
      <c r="CP438" s="128"/>
      <c r="CQ438" s="128"/>
      <c r="CR438" s="128"/>
      <c r="CS438" s="128"/>
      <c r="CT438" s="128"/>
      <c r="CU438" s="128"/>
      <c r="CV438" s="128"/>
      <c r="CW438" s="128"/>
      <c r="CX438" s="128"/>
      <c r="CY438" s="128"/>
      <c r="CZ438" s="128"/>
      <c r="DA438" s="128"/>
      <c r="DB438" s="128"/>
      <c r="DC438" s="128"/>
      <c r="DD438" s="128"/>
      <c r="DE438" s="128"/>
      <c r="DF438" s="128"/>
      <c r="DG438" s="128"/>
      <c r="DH438" s="128"/>
      <c r="DI438" s="128"/>
      <c r="DJ438" s="128"/>
      <c r="DK438" s="128"/>
      <c r="DL438" s="128"/>
      <c r="DM438" s="128"/>
      <c r="DN438" s="128"/>
      <c r="DO438" s="128"/>
      <c r="DP438" s="128"/>
      <c r="DQ438" s="128"/>
      <c r="DR438" s="128"/>
      <c r="DS438" s="128"/>
      <c r="DT438" s="128"/>
      <c r="DU438" s="128"/>
      <c r="DV438" s="128"/>
      <c r="DW438" s="128"/>
      <c r="DX438" s="128"/>
      <c r="DY438" s="128"/>
      <c r="DZ438" s="128"/>
      <c r="EA438" s="128"/>
      <c r="EB438" s="128"/>
      <c r="EC438" s="128"/>
      <c r="ED438" s="128"/>
      <c r="EE438" s="128"/>
      <c r="EF438" s="128"/>
      <c r="EG438" s="128"/>
      <c r="EH438" s="128"/>
      <c r="EI438" s="128"/>
      <c r="EJ438" s="128"/>
      <c r="EK438" s="128"/>
      <c r="EL438" s="128"/>
      <c r="EM438" s="128"/>
      <c r="EN438" s="128"/>
      <c r="EO438" s="128"/>
      <c r="EP438" s="128"/>
      <c r="EQ438" s="128"/>
      <c r="ER438" s="128"/>
      <c r="ES438" s="128"/>
      <c r="ET438" s="128"/>
      <c r="EU438" s="128"/>
      <c r="EV438" s="128"/>
      <c r="EW438" s="128"/>
      <c r="EX438" s="128"/>
      <c r="EY438" s="128"/>
      <c r="EZ438" s="128"/>
      <c r="FA438" s="128"/>
      <c r="FB438" s="128"/>
      <c r="FC438" s="128"/>
      <c r="FD438" s="128"/>
      <c r="FE438" s="128"/>
      <c r="FF438" s="128"/>
      <c r="FG438" s="128"/>
      <c r="FH438" s="128"/>
      <c r="FI438" s="128"/>
      <c r="FJ438" s="128"/>
      <c r="FK438" s="128"/>
      <c r="FL438" s="128"/>
      <c r="FM438" s="128"/>
      <c r="FN438" s="128"/>
      <c r="FO438" s="128"/>
      <c r="FP438" s="128"/>
      <c r="FQ438" s="128"/>
      <c r="FR438" s="128"/>
      <c r="FS438" s="128"/>
      <c r="FT438" s="128"/>
      <c r="FU438" s="128"/>
      <c r="FV438" s="128"/>
      <c r="FW438" s="128"/>
      <c r="FX438" s="128"/>
      <c r="FY438" s="128"/>
      <c r="FZ438" s="128"/>
      <c r="GA438" s="128"/>
      <c r="GB438" s="128"/>
      <c r="GC438" s="128"/>
      <c r="GD438" s="128"/>
      <c r="GE438" s="128"/>
      <c r="GF438" s="128"/>
      <c r="GG438" s="128"/>
      <c r="GH438" s="128"/>
      <c r="GI438" s="128"/>
      <c r="GJ438" s="128"/>
      <c r="GK438" s="128"/>
      <c r="GL438" s="128"/>
      <c r="GM438" s="128"/>
      <c r="GN438" s="128"/>
      <c r="GO438" s="128"/>
      <c r="GP438" s="128"/>
      <c r="GQ438" s="128"/>
      <c r="GR438" s="128"/>
      <c r="GS438" s="128"/>
      <c r="GT438" s="128"/>
      <c r="GU438" s="128"/>
      <c r="GV438" s="128"/>
      <c r="GW438" s="128"/>
      <c r="GX438" s="128"/>
      <c r="GY438" s="128"/>
      <c r="GZ438" s="128"/>
      <c r="HA438" s="128"/>
      <c r="HB438" s="128"/>
      <c r="HC438" s="128"/>
      <c r="HD438" s="128"/>
      <c r="HE438" s="128"/>
      <c r="HF438" s="128"/>
      <c r="HG438" s="128"/>
      <c r="HH438" s="128"/>
      <c r="HI438" s="128"/>
      <c r="HJ438" s="128"/>
      <c r="HK438" s="128"/>
      <c r="HL438" s="128"/>
      <c r="HM438" s="128"/>
      <c r="HN438" s="128"/>
      <c r="HO438" s="128"/>
      <c r="HP438" s="128"/>
      <c r="HQ438" s="128"/>
      <c r="HR438" s="128"/>
      <c r="HS438" s="128"/>
      <c r="HT438" s="128"/>
      <c r="HU438" s="128"/>
      <c r="HV438" s="128"/>
      <c r="HW438" s="128"/>
      <c r="HX438" s="128"/>
      <c r="HY438" s="128"/>
      <c r="HZ438" s="128"/>
      <c r="IA438" s="128"/>
      <c r="IB438" s="128"/>
      <c r="IC438" s="128"/>
      <c r="ID438" s="128"/>
      <c r="IE438" s="128"/>
      <c r="IF438" s="128"/>
      <c r="IG438" s="128"/>
      <c r="IH438" s="128"/>
      <c r="II438" s="128"/>
      <c r="IJ438" s="128"/>
      <c r="IK438" s="128"/>
      <c r="IL438" s="128"/>
      <c r="IM438" s="128"/>
      <c r="IN438" s="128"/>
      <c r="IO438" s="128"/>
      <c r="IP438" s="128"/>
      <c r="IQ438" s="128"/>
      <c r="IR438" s="128"/>
      <c r="IS438" s="128"/>
      <c r="IT438" s="128"/>
      <c r="IU438" s="128"/>
      <c r="IV438" s="128"/>
    </row>
    <row r="439" spans="1:256" s="129" customFormat="1" ht="55.5" customHeight="1" x14ac:dyDescent="0.25">
      <c r="A439" s="19"/>
      <c r="B439" s="19"/>
      <c r="C439" s="105">
        <v>43445</v>
      </c>
      <c r="D439" s="106">
        <v>105</v>
      </c>
      <c r="E439" s="107">
        <v>2018</v>
      </c>
      <c r="F439" s="107" t="s">
        <v>274</v>
      </c>
      <c r="G439" s="107" t="s">
        <v>704</v>
      </c>
      <c r="H439" s="17" t="str">
        <f t="shared" ca="1" si="50"/>
        <v>Ativo</v>
      </c>
      <c r="I439" s="105">
        <v>43445</v>
      </c>
      <c r="J439" s="105">
        <v>45270</v>
      </c>
      <c r="K439" s="108" t="s">
        <v>39</v>
      </c>
      <c r="L439" s="108" t="s">
        <v>39</v>
      </c>
      <c r="M439" s="17" t="s">
        <v>705</v>
      </c>
      <c r="N439" s="107" t="s">
        <v>1993</v>
      </c>
      <c r="O439" s="107" t="s">
        <v>1994</v>
      </c>
      <c r="P439" s="107" t="s">
        <v>1995</v>
      </c>
      <c r="Q439" s="107" t="s">
        <v>39</v>
      </c>
      <c r="R439" s="107" t="s">
        <v>39</v>
      </c>
      <c r="S439" s="56">
        <v>43447</v>
      </c>
      <c r="T439" s="46" t="s">
        <v>44</v>
      </c>
      <c r="U439" s="107" t="s">
        <v>39</v>
      </c>
      <c r="V439" s="107" t="s">
        <v>39</v>
      </c>
      <c r="W439" s="107" t="s">
        <v>39</v>
      </c>
      <c r="X439" s="107" t="s">
        <v>1963</v>
      </c>
      <c r="Y439" s="105" t="s">
        <v>39</v>
      </c>
      <c r="Z439" s="105" t="s">
        <v>39</v>
      </c>
      <c r="AA439" s="107" t="s">
        <v>39</v>
      </c>
      <c r="AB439" s="107" t="s">
        <v>39</v>
      </c>
      <c r="AC439" s="107" t="s">
        <v>39</v>
      </c>
      <c r="AD439" s="107" t="s">
        <v>39</v>
      </c>
      <c r="AE439" s="107" t="s">
        <v>39</v>
      </c>
      <c r="AF439" s="19"/>
      <c r="AG439" s="128"/>
      <c r="AH439" s="128"/>
      <c r="AI439" s="128"/>
      <c r="AJ439" s="128"/>
      <c r="AK439" s="128"/>
      <c r="AL439" s="128"/>
      <c r="AM439" s="128"/>
      <c r="AN439" s="128"/>
      <c r="AO439" s="128"/>
      <c r="AP439" s="128"/>
      <c r="AQ439" s="128"/>
      <c r="AR439" s="128"/>
      <c r="AS439" s="128"/>
      <c r="AT439" s="128"/>
      <c r="AU439" s="128"/>
      <c r="AV439" s="128"/>
      <c r="AW439" s="128"/>
      <c r="AX439" s="128"/>
      <c r="AY439" s="128"/>
      <c r="AZ439" s="128"/>
      <c r="BA439" s="128"/>
      <c r="BB439" s="128"/>
      <c r="BC439" s="128"/>
      <c r="BD439" s="128"/>
      <c r="BE439" s="128"/>
      <c r="BF439" s="128"/>
      <c r="BG439" s="128"/>
      <c r="BH439" s="128"/>
      <c r="BI439" s="128"/>
      <c r="BJ439" s="128"/>
      <c r="BK439" s="128"/>
      <c r="BL439" s="128"/>
      <c r="BM439" s="128"/>
      <c r="BN439" s="128"/>
      <c r="BO439" s="128"/>
      <c r="BP439" s="128"/>
      <c r="BQ439" s="128"/>
      <c r="BR439" s="128"/>
      <c r="BS439" s="128"/>
      <c r="BT439" s="128"/>
      <c r="BU439" s="128"/>
      <c r="BV439" s="128"/>
      <c r="BW439" s="128"/>
      <c r="BX439" s="128"/>
      <c r="BY439" s="128"/>
      <c r="BZ439" s="128"/>
      <c r="CA439" s="128"/>
      <c r="CB439" s="128"/>
      <c r="CC439" s="128"/>
      <c r="CD439" s="128"/>
      <c r="CE439" s="128"/>
      <c r="CF439" s="128"/>
      <c r="CG439" s="128"/>
      <c r="CH439" s="128"/>
      <c r="CI439" s="128"/>
      <c r="CJ439" s="128"/>
      <c r="CK439" s="128"/>
      <c r="CL439" s="128"/>
      <c r="CM439" s="128"/>
      <c r="CN439" s="128"/>
      <c r="CO439" s="128"/>
      <c r="CP439" s="128"/>
      <c r="CQ439" s="128"/>
      <c r="CR439" s="128"/>
      <c r="CS439" s="128"/>
      <c r="CT439" s="128"/>
      <c r="CU439" s="128"/>
      <c r="CV439" s="128"/>
      <c r="CW439" s="128"/>
      <c r="CX439" s="128"/>
      <c r="CY439" s="128"/>
      <c r="CZ439" s="128"/>
      <c r="DA439" s="128"/>
      <c r="DB439" s="128"/>
      <c r="DC439" s="128"/>
      <c r="DD439" s="128"/>
      <c r="DE439" s="128"/>
      <c r="DF439" s="128"/>
      <c r="DG439" s="128"/>
      <c r="DH439" s="128"/>
      <c r="DI439" s="128"/>
      <c r="DJ439" s="128"/>
      <c r="DK439" s="128"/>
      <c r="DL439" s="128"/>
      <c r="DM439" s="128"/>
      <c r="DN439" s="128"/>
      <c r="DO439" s="128"/>
      <c r="DP439" s="128"/>
      <c r="DQ439" s="128"/>
      <c r="DR439" s="128"/>
      <c r="DS439" s="128"/>
      <c r="DT439" s="128"/>
      <c r="DU439" s="128"/>
      <c r="DV439" s="128"/>
      <c r="DW439" s="128"/>
      <c r="DX439" s="128"/>
      <c r="DY439" s="128"/>
      <c r="DZ439" s="128"/>
      <c r="EA439" s="128"/>
      <c r="EB439" s="128"/>
      <c r="EC439" s="128"/>
      <c r="ED439" s="128"/>
      <c r="EE439" s="128"/>
      <c r="EF439" s="128"/>
      <c r="EG439" s="128"/>
      <c r="EH439" s="128"/>
      <c r="EI439" s="128"/>
      <c r="EJ439" s="128"/>
      <c r="EK439" s="128"/>
      <c r="EL439" s="128"/>
      <c r="EM439" s="128"/>
      <c r="EN439" s="128"/>
      <c r="EO439" s="128"/>
      <c r="EP439" s="128"/>
      <c r="EQ439" s="128"/>
      <c r="ER439" s="128"/>
      <c r="ES439" s="128"/>
      <c r="ET439" s="128"/>
      <c r="EU439" s="128"/>
      <c r="EV439" s="128"/>
      <c r="EW439" s="128"/>
      <c r="EX439" s="128"/>
      <c r="EY439" s="128"/>
      <c r="EZ439" s="128"/>
      <c r="FA439" s="128"/>
      <c r="FB439" s="128"/>
      <c r="FC439" s="128"/>
      <c r="FD439" s="128"/>
      <c r="FE439" s="128"/>
      <c r="FF439" s="128"/>
      <c r="FG439" s="128"/>
      <c r="FH439" s="128"/>
      <c r="FI439" s="128"/>
      <c r="FJ439" s="128"/>
      <c r="FK439" s="128"/>
      <c r="FL439" s="128"/>
      <c r="FM439" s="128"/>
      <c r="FN439" s="128"/>
      <c r="FO439" s="128"/>
      <c r="FP439" s="128"/>
      <c r="FQ439" s="128"/>
      <c r="FR439" s="128"/>
      <c r="FS439" s="128"/>
      <c r="FT439" s="128"/>
      <c r="FU439" s="128"/>
      <c r="FV439" s="128"/>
      <c r="FW439" s="128"/>
      <c r="FX439" s="128"/>
      <c r="FY439" s="128"/>
      <c r="FZ439" s="128"/>
      <c r="GA439" s="128"/>
      <c r="GB439" s="128"/>
      <c r="GC439" s="128"/>
      <c r="GD439" s="128"/>
      <c r="GE439" s="128"/>
      <c r="GF439" s="128"/>
      <c r="GG439" s="128"/>
      <c r="GH439" s="128"/>
      <c r="GI439" s="128"/>
      <c r="GJ439" s="128"/>
      <c r="GK439" s="128"/>
      <c r="GL439" s="128"/>
      <c r="GM439" s="128"/>
      <c r="GN439" s="128"/>
      <c r="GO439" s="128"/>
      <c r="GP439" s="128"/>
      <c r="GQ439" s="128"/>
      <c r="GR439" s="128"/>
      <c r="GS439" s="128"/>
      <c r="GT439" s="128"/>
      <c r="GU439" s="128"/>
      <c r="GV439" s="128"/>
      <c r="GW439" s="128"/>
      <c r="GX439" s="128"/>
      <c r="GY439" s="128"/>
      <c r="GZ439" s="128"/>
      <c r="HA439" s="128"/>
      <c r="HB439" s="128"/>
      <c r="HC439" s="128"/>
      <c r="HD439" s="128"/>
      <c r="HE439" s="128"/>
      <c r="HF439" s="128"/>
      <c r="HG439" s="128"/>
      <c r="HH439" s="128"/>
      <c r="HI439" s="128"/>
      <c r="HJ439" s="128"/>
      <c r="HK439" s="128"/>
      <c r="HL439" s="128"/>
      <c r="HM439" s="128"/>
      <c r="HN439" s="128"/>
      <c r="HO439" s="128"/>
      <c r="HP439" s="128"/>
      <c r="HQ439" s="128"/>
      <c r="HR439" s="128"/>
      <c r="HS439" s="128"/>
      <c r="HT439" s="128"/>
      <c r="HU439" s="128"/>
      <c r="HV439" s="128"/>
      <c r="HW439" s="128"/>
      <c r="HX439" s="128"/>
      <c r="HY439" s="128"/>
      <c r="HZ439" s="128"/>
      <c r="IA439" s="128"/>
      <c r="IB439" s="128"/>
      <c r="IC439" s="128"/>
      <c r="ID439" s="128"/>
      <c r="IE439" s="128"/>
      <c r="IF439" s="128"/>
      <c r="IG439" s="128"/>
      <c r="IH439" s="128"/>
      <c r="II439" s="128"/>
      <c r="IJ439" s="128"/>
      <c r="IK439" s="128"/>
      <c r="IL439" s="128"/>
      <c r="IM439" s="128"/>
      <c r="IN439" s="128"/>
      <c r="IO439" s="128"/>
      <c r="IP439" s="128"/>
      <c r="IQ439" s="128"/>
      <c r="IR439" s="128"/>
      <c r="IS439" s="128"/>
      <c r="IT439" s="128"/>
      <c r="IU439" s="128"/>
      <c r="IV439" s="128"/>
    </row>
    <row r="440" spans="1:256" s="129" customFormat="1" ht="69.75" customHeight="1" x14ac:dyDescent="0.25">
      <c r="A440" s="19"/>
      <c r="B440" s="19"/>
      <c r="C440" s="105">
        <v>43446</v>
      </c>
      <c r="D440" s="106">
        <v>106</v>
      </c>
      <c r="E440" s="107">
        <v>2018</v>
      </c>
      <c r="F440" s="107" t="s">
        <v>274</v>
      </c>
      <c r="G440" s="107" t="s">
        <v>704</v>
      </c>
      <c r="H440" s="17" t="str">
        <f t="shared" ca="1" si="50"/>
        <v>Ativo</v>
      </c>
      <c r="I440" s="105">
        <v>43446</v>
      </c>
      <c r="J440" s="105">
        <v>45271</v>
      </c>
      <c r="K440" s="108" t="s">
        <v>39</v>
      </c>
      <c r="L440" s="108" t="s">
        <v>39</v>
      </c>
      <c r="M440" s="17" t="s">
        <v>705</v>
      </c>
      <c r="N440" s="107" t="s">
        <v>1996</v>
      </c>
      <c r="O440" s="107" t="s">
        <v>1997</v>
      </c>
      <c r="P440" s="107" t="s">
        <v>1998</v>
      </c>
      <c r="Q440" s="107" t="s">
        <v>39</v>
      </c>
      <c r="R440" s="107" t="s">
        <v>39</v>
      </c>
      <c r="S440" s="56">
        <v>43447</v>
      </c>
      <c r="T440" s="46" t="s">
        <v>44</v>
      </c>
      <c r="U440" s="107" t="s">
        <v>39</v>
      </c>
      <c r="V440" s="107" t="s">
        <v>39</v>
      </c>
      <c r="W440" s="107" t="s">
        <v>39</v>
      </c>
      <c r="X440" s="107" t="s">
        <v>1963</v>
      </c>
      <c r="Y440" s="105" t="s">
        <v>39</v>
      </c>
      <c r="Z440" s="105" t="s">
        <v>39</v>
      </c>
      <c r="AA440" s="107" t="s">
        <v>39</v>
      </c>
      <c r="AB440" s="107" t="s">
        <v>39</v>
      </c>
      <c r="AC440" s="107" t="s">
        <v>39</v>
      </c>
      <c r="AD440" s="107" t="s">
        <v>39</v>
      </c>
      <c r="AE440" s="107" t="s">
        <v>39</v>
      </c>
      <c r="AF440" s="19"/>
      <c r="AG440" s="128"/>
      <c r="AH440" s="128"/>
      <c r="AI440" s="128"/>
      <c r="AJ440" s="128"/>
      <c r="AK440" s="128"/>
      <c r="AL440" s="128"/>
      <c r="AM440" s="128"/>
      <c r="AN440" s="128"/>
      <c r="AO440" s="128"/>
      <c r="AP440" s="128"/>
      <c r="AQ440" s="128"/>
      <c r="AR440" s="128"/>
      <c r="AS440" s="128"/>
      <c r="AT440" s="128"/>
      <c r="AU440" s="128"/>
      <c r="AV440" s="128"/>
      <c r="AW440" s="128"/>
      <c r="AX440" s="128"/>
      <c r="AY440" s="128"/>
      <c r="AZ440" s="128"/>
      <c r="BA440" s="128"/>
      <c r="BB440" s="128"/>
      <c r="BC440" s="128"/>
      <c r="BD440" s="128"/>
      <c r="BE440" s="128"/>
      <c r="BF440" s="128"/>
      <c r="BG440" s="128"/>
      <c r="BH440" s="128"/>
      <c r="BI440" s="128"/>
      <c r="BJ440" s="128"/>
      <c r="BK440" s="128"/>
      <c r="BL440" s="128"/>
      <c r="BM440" s="128"/>
      <c r="BN440" s="128"/>
      <c r="BO440" s="128"/>
      <c r="BP440" s="128"/>
      <c r="BQ440" s="128"/>
      <c r="BR440" s="128"/>
      <c r="BS440" s="128"/>
      <c r="BT440" s="128"/>
      <c r="BU440" s="128"/>
      <c r="BV440" s="128"/>
      <c r="BW440" s="128"/>
      <c r="BX440" s="128"/>
      <c r="BY440" s="128"/>
      <c r="BZ440" s="128"/>
      <c r="CA440" s="128"/>
      <c r="CB440" s="128"/>
      <c r="CC440" s="128"/>
      <c r="CD440" s="128"/>
      <c r="CE440" s="128"/>
      <c r="CF440" s="128"/>
      <c r="CG440" s="128"/>
      <c r="CH440" s="128"/>
      <c r="CI440" s="128"/>
      <c r="CJ440" s="128"/>
      <c r="CK440" s="128"/>
      <c r="CL440" s="128"/>
      <c r="CM440" s="128"/>
      <c r="CN440" s="128"/>
      <c r="CO440" s="128"/>
      <c r="CP440" s="128"/>
      <c r="CQ440" s="128"/>
      <c r="CR440" s="128"/>
      <c r="CS440" s="128"/>
      <c r="CT440" s="128"/>
      <c r="CU440" s="128"/>
      <c r="CV440" s="128"/>
      <c r="CW440" s="128"/>
      <c r="CX440" s="128"/>
      <c r="CY440" s="128"/>
      <c r="CZ440" s="128"/>
      <c r="DA440" s="128"/>
      <c r="DB440" s="128"/>
      <c r="DC440" s="128"/>
      <c r="DD440" s="128"/>
      <c r="DE440" s="128"/>
      <c r="DF440" s="128"/>
      <c r="DG440" s="128"/>
      <c r="DH440" s="128"/>
      <c r="DI440" s="128"/>
      <c r="DJ440" s="128"/>
      <c r="DK440" s="128"/>
      <c r="DL440" s="128"/>
      <c r="DM440" s="128"/>
      <c r="DN440" s="128"/>
      <c r="DO440" s="128"/>
      <c r="DP440" s="128"/>
      <c r="DQ440" s="128"/>
      <c r="DR440" s="128"/>
      <c r="DS440" s="128"/>
      <c r="DT440" s="128"/>
      <c r="DU440" s="128"/>
      <c r="DV440" s="128"/>
      <c r="DW440" s="128"/>
      <c r="DX440" s="128"/>
      <c r="DY440" s="128"/>
      <c r="DZ440" s="128"/>
      <c r="EA440" s="128"/>
      <c r="EB440" s="128"/>
      <c r="EC440" s="128"/>
      <c r="ED440" s="128"/>
      <c r="EE440" s="128"/>
      <c r="EF440" s="128"/>
      <c r="EG440" s="128"/>
      <c r="EH440" s="128"/>
      <c r="EI440" s="128"/>
      <c r="EJ440" s="128"/>
      <c r="EK440" s="128"/>
      <c r="EL440" s="128"/>
      <c r="EM440" s="128"/>
      <c r="EN440" s="128"/>
      <c r="EO440" s="128"/>
      <c r="EP440" s="128"/>
      <c r="EQ440" s="128"/>
      <c r="ER440" s="128"/>
      <c r="ES440" s="128"/>
      <c r="ET440" s="128"/>
      <c r="EU440" s="128"/>
      <c r="EV440" s="128"/>
      <c r="EW440" s="128"/>
      <c r="EX440" s="128"/>
      <c r="EY440" s="128"/>
      <c r="EZ440" s="128"/>
      <c r="FA440" s="128"/>
      <c r="FB440" s="128"/>
      <c r="FC440" s="128"/>
      <c r="FD440" s="128"/>
      <c r="FE440" s="128"/>
      <c r="FF440" s="128"/>
      <c r="FG440" s="128"/>
      <c r="FH440" s="128"/>
      <c r="FI440" s="128"/>
      <c r="FJ440" s="128"/>
      <c r="FK440" s="128"/>
      <c r="FL440" s="128"/>
      <c r="FM440" s="128"/>
      <c r="FN440" s="128"/>
      <c r="FO440" s="128"/>
      <c r="FP440" s="128"/>
      <c r="FQ440" s="128"/>
      <c r="FR440" s="128"/>
      <c r="FS440" s="128"/>
      <c r="FT440" s="128"/>
      <c r="FU440" s="128"/>
      <c r="FV440" s="128"/>
      <c r="FW440" s="128"/>
      <c r="FX440" s="128"/>
      <c r="FY440" s="128"/>
      <c r="FZ440" s="128"/>
      <c r="GA440" s="128"/>
      <c r="GB440" s="128"/>
      <c r="GC440" s="128"/>
      <c r="GD440" s="128"/>
      <c r="GE440" s="128"/>
      <c r="GF440" s="128"/>
      <c r="GG440" s="128"/>
      <c r="GH440" s="128"/>
      <c r="GI440" s="128"/>
      <c r="GJ440" s="128"/>
      <c r="GK440" s="128"/>
      <c r="GL440" s="128"/>
      <c r="GM440" s="128"/>
      <c r="GN440" s="128"/>
      <c r="GO440" s="128"/>
      <c r="GP440" s="128"/>
      <c r="GQ440" s="128"/>
      <c r="GR440" s="128"/>
      <c r="GS440" s="128"/>
      <c r="GT440" s="128"/>
      <c r="GU440" s="128"/>
      <c r="GV440" s="128"/>
      <c r="GW440" s="128"/>
      <c r="GX440" s="128"/>
      <c r="GY440" s="128"/>
      <c r="GZ440" s="128"/>
      <c r="HA440" s="128"/>
      <c r="HB440" s="128"/>
      <c r="HC440" s="128"/>
      <c r="HD440" s="128"/>
      <c r="HE440" s="128"/>
      <c r="HF440" s="128"/>
      <c r="HG440" s="128"/>
      <c r="HH440" s="128"/>
      <c r="HI440" s="128"/>
      <c r="HJ440" s="128"/>
      <c r="HK440" s="128"/>
      <c r="HL440" s="128"/>
      <c r="HM440" s="128"/>
      <c r="HN440" s="128"/>
      <c r="HO440" s="128"/>
      <c r="HP440" s="128"/>
      <c r="HQ440" s="128"/>
      <c r="HR440" s="128"/>
      <c r="HS440" s="128"/>
      <c r="HT440" s="128"/>
      <c r="HU440" s="128"/>
      <c r="HV440" s="128"/>
      <c r="HW440" s="128"/>
      <c r="HX440" s="128"/>
      <c r="HY440" s="128"/>
      <c r="HZ440" s="128"/>
      <c r="IA440" s="128"/>
      <c r="IB440" s="128"/>
      <c r="IC440" s="128"/>
      <c r="ID440" s="128"/>
      <c r="IE440" s="128"/>
      <c r="IF440" s="128"/>
      <c r="IG440" s="128"/>
      <c r="IH440" s="128"/>
      <c r="II440" s="128"/>
      <c r="IJ440" s="128"/>
      <c r="IK440" s="128"/>
      <c r="IL440" s="128"/>
      <c r="IM440" s="128"/>
      <c r="IN440" s="128"/>
      <c r="IO440" s="128"/>
      <c r="IP440" s="128"/>
      <c r="IQ440" s="128"/>
      <c r="IR440" s="128"/>
      <c r="IS440" s="128"/>
      <c r="IT440" s="128"/>
      <c r="IU440" s="128"/>
      <c r="IV440" s="128"/>
    </row>
    <row r="441" spans="1:256" s="129" customFormat="1" ht="60.75" customHeight="1" x14ac:dyDescent="0.25">
      <c r="A441" s="19"/>
      <c r="B441" s="19"/>
      <c r="C441" s="105">
        <v>43446</v>
      </c>
      <c r="D441" s="106">
        <v>107</v>
      </c>
      <c r="E441" s="107">
        <v>2018</v>
      </c>
      <c r="F441" s="107" t="s">
        <v>274</v>
      </c>
      <c r="G441" s="107" t="s">
        <v>704</v>
      </c>
      <c r="H441" s="17" t="str">
        <f t="shared" ca="1" si="50"/>
        <v>Ativo</v>
      </c>
      <c r="I441" s="105">
        <v>43446</v>
      </c>
      <c r="J441" s="105">
        <v>45271</v>
      </c>
      <c r="K441" s="108" t="s">
        <v>39</v>
      </c>
      <c r="L441" s="108" t="s">
        <v>39</v>
      </c>
      <c r="M441" s="17" t="s">
        <v>705</v>
      </c>
      <c r="N441" s="107" t="s">
        <v>1999</v>
      </c>
      <c r="O441" s="107" t="s">
        <v>2000</v>
      </c>
      <c r="P441" s="107" t="s">
        <v>2001</v>
      </c>
      <c r="Q441" s="107" t="s">
        <v>39</v>
      </c>
      <c r="R441" s="107" t="s">
        <v>39</v>
      </c>
      <c r="S441" s="56">
        <v>43447</v>
      </c>
      <c r="T441" s="46" t="s">
        <v>44</v>
      </c>
      <c r="U441" s="107" t="s">
        <v>39</v>
      </c>
      <c r="V441" s="107" t="s">
        <v>39</v>
      </c>
      <c r="W441" s="107" t="s">
        <v>39</v>
      </c>
      <c r="X441" s="107" t="s">
        <v>1963</v>
      </c>
      <c r="Y441" s="105" t="s">
        <v>39</v>
      </c>
      <c r="Z441" s="105" t="s">
        <v>39</v>
      </c>
      <c r="AA441" s="107" t="s">
        <v>39</v>
      </c>
      <c r="AB441" s="107" t="s">
        <v>39</v>
      </c>
      <c r="AC441" s="107" t="s">
        <v>39</v>
      </c>
      <c r="AD441" s="107" t="s">
        <v>39</v>
      </c>
      <c r="AE441" s="107" t="s">
        <v>39</v>
      </c>
      <c r="AF441" s="19"/>
      <c r="AG441" s="128"/>
      <c r="AH441" s="128"/>
      <c r="AI441" s="128"/>
      <c r="AJ441" s="128"/>
      <c r="AK441" s="128"/>
      <c r="AL441" s="128"/>
      <c r="AM441" s="128"/>
      <c r="AN441" s="128"/>
      <c r="AO441" s="128"/>
      <c r="AP441" s="128"/>
      <c r="AQ441" s="128"/>
      <c r="AR441" s="128"/>
      <c r="AS441" s="128"/>
      <c r="AT441" s="128"/>
      <c r="AU441" s="128"/>
      <c r="AV441" s="128"/>
      <c r="AW441" s="128"/>
      <c r="AX441" s="128"/>
      <c r="AY441" s="128"/>
      <c r="AZ441" s="128"/>
      <c r="BA441" s="128"/>
      <c r="BB441" s="128"/>
      <c r="BC441" s="128"/>
      <c r="BD441" s="128"/>
      <c r="BE441" s="128"/>
      <c r="BF441" s="128"/>
      <c r="BG441" s="128"/>
      <c r="BH441" s="128"/>
      <c r="BI441" s="128"/>
      <c r="BJ441" s="128"/>
      <c r="BK441" s="128"/>
      <c r="BL441" s="128"/>
      <c r="BM441" s="128"/>
      <c r="BN441" s="128"/>
      <c r="BO441" s="128"/>
      <c r="BP441" s="128"/>
      <c r="BQ441" s="128"/>
      <c r="BR441" s="128"/>
      <c r="BS441" s="128"/>
      <c r="BT441" s="128"/>
      <c r="BU441" s="128"/>
      <c r="BV441" s="128"/>
      <c r="BW441" s="128"/>
      <c r="BX441" s="128"/>
      <c r="BY441" s="128"/>
      <c r="BZ441" s="128"/>
      <c r="CA441" s="128"/>
      <c r="CB441" s="128"/>
      <c r="CC441" s="128"/>
      <c r="CD441" s="128"/>
      <c r="CE441" s="128"/>
      <c r="CF441" s="128"/>
      <c r="CG441" s="128"/>
      <c r="CH441" s="128"/>
      <c r="CI441" s="128"/>
      <c r="CJ441" s="128"/>
      <c r="CK441" s="128"/>
      <c r="CL441" s="128"/>
      <c r="CM441" s="128"/>
      <c r="CN441" s="128"/>
      <c r="CO441" s="128"/>
      <c r="CP441" s="128"/>
      <c r="CQ441" s="128"/>
      <c r="CR441" s="128"/>
      <c r="CS441" s="128"/>
      <c r="CT441" s="128"/>
      <c r="CU441" s="128"/>
      <c r="CV441" s="128"/>
      <c r="CW441" s="128"/>
      <c r="CX441" s="128"/>
      <c r="CY441" s="128"/>
      <c r="CZ441" s="128"/>
      <c r="DA441" s="128"/>
      <c r="DB441" s="128"/>
      <c r="DC441" s="128"/>
      <c r="DD441" s="128"/>
      <c r="DE441" s="128"/>
      <c r="DF441" s="128"/>
      <c r="DG441" s="128"/>
      <c r="DH441" s="128"/>
      <c r="DI441" s="128"/>
      <c r="DJ441" s="128"/>
      <c r="DK441" s="128"/>
      <c r="DL441" s="128"/>
      <c r="DM441" s="128"/>
      <c r="DN441" s="128"/>
      <c r="DO441" s="128"/>
      <c r="DP441" s="128"/>
      <c r="DQ441" s="128"/>
      <c r="DR441" s="128"/>
      <c r="DS441" s="128"/>
      <c r="DT441" s="128"/>
      <c r="DU441" s="128"/>
      <c r="DV441" s="128"/>
      <c r="DW441" s="128"/>
      <c r="DX441" s="128"/>
      <c r="DY441" s="128"/>
      <c r="DZ441" s="128"/>
      <c r="EA441" s="128"/>
      <c r="EB441" s="128"/>
      <c r="EC441" s="128"/>
      <c r="ED441" s="128"/>
      <c r="EE441" s="128"/>
      <c r="EF441" s="128"/>
      <c r="EG441" s="128"/>
      <c r="EH441" s="128"/>
      <c r="EI441" s="128"/>
      <c r="EJ441" s="128"/>
      <c r="EK441" s="128"/>
      <c r="EL441" s="128"/>
      <c r="EM441" s="128"/>
      <c r="EN441" s="128"/>
      <c r="EO441" s="128"/>
      <c r="EP441" s="128"/>
      <c r="EQ441" s="128"/>
      <c r="ER441" s="128"/>
      <c r="ES441" s="128"/>
      <c r="ET441" s="128"/>
      <c r="EU441" s="128"/>
      <c r="EV441" s="128"/>
      <c r="EW441" s="128"/>
      <c r="EX441" s="128"/>
      <c r="EY441" s="128"/>
      <c r="EZ441" s="128"/>
      <c r="FA441" s="128"/>
      <c r="FB441" s="128"/>
      <c r="FC441" s="128"/>
      <c r="FD441" s="128"/>
      <c r="FE441" s="128"/>
      <c r="FF441" s="128"/>
      <c r="FG441" s="128"/>
      <c r="FH441" s="128"/>
      <c r="FI441" s="128"/>
      <c r="FJ441" s="128"/>
      <c r="FK441" s="128"/>
      <c r="FL441" s="128"/>
      <c r="FM441" s="128"/>
      <c r="FN441" s="128"/>
      <c r="FO441" s="128"/>
      <c r="FP441" s="128"/>
      <c r="FQ441" s="128"/>
      <c r="FR441" s="128"/>
      <c r="FS441" s="128"/>
      <c r="FT441" s="128"/>
      <c r="FU441" s="128"/>
      <c r="FV441" s="128"/>
      <c r="FW441" s="128"/>
      <c r="FX441" s="128"/>
      <c r="FY441" s="128"/>
      <c r="FZ441" s="128"/>
      <c r="GA441" s="128"/>
      <c r="GB441" s="128"/>
      <c r="GC441" s="128"/>
      <c r="GD441" s="128"/>
      <c r="GE441" s="128"/>
      <c r="GF441" s="128"/>
      <c r="GG441" s="128"/>
      <c r="GH441" s="128"/>
      <c r="GI441" s="128"/>
      <c r="GJ441" s="128"/>
      <c r="GK441" s="128"/>
      <c r="GL441" s="128"/>
      <c r="GM441" s="128"/>
      <c r="GN441" s="128"/>
      <c r="GO441" s="128"/>
      <c r="GP441" s="128"/>
      <c r="GQ441" s="128"/>
      <c r="GR441" s="128"/>
      <c r="GS441" s="128"/>
      <c r="GT441" s="128"/>
      <c r="GU441" s="128"/>
      <c r="GV441" s="128"/>
      <c r="GW441" s="128"/>
      <c r="GX441" s="128"/>
      <c r="GY441" s="128"/>
      <c r="GZ441" s="128"/>
      <c r="HA441" s="128"/>
      <c r="HB441" s="128"/>
      <c r="HC441" s="128"/>
      <c r="HD441" s="128"/>
      <c r="HE441" s="128"/>
      <c r="HF441" s="128"/>
      <c r="HG441" s="128"/>
      <c r="HH441" s="128"/>
      <c r="HI441" s="128"/>
      <c r="HJ441" s="128"/>
      <c r="HK441" s="128"/>
      <c r="HL441" s="128"/>
      <c r="HM441" s="128"/>
      <c r="HN441" s="128"/>
      <c r="HO441" s="128"/>
      <c r="HP441" s="128"/>
      <c r="HQ441" s="128"/>
      <c r="HR441" s="128"/>
      <c r="HS441" s="128"/>
      <c r="HT441" s="128"/>
      <c r="HU441" s="128"/>
      <c r="HV441" s="128"/>
      <c r="HW441" s="128"/>
      <c r="HX441" s="128"/>
      <c r="HY441" s="128"/>
      <c r="HZ441" s="128"/>
      <c r="IA441" s="128"/>
      <c r="IB441" s="128"/>
      <c r="IC441" s="128"/>
      <c r="ID441" s="128"/>
      <c r="IE441" s="128"/>
      <c r="IF441" s="128"/>
      <c r="IG441" s="128"/>
      <c r="IH441" s="128"/>
      <c r="II441" s="128"/>
      <c r="IJ441" s="128"/>
      <c r="IK441" s="128"/>
      <c r="IL441" s="128"/>
      <c r="IM441" s="128"/>
      <c r="IN441" s="128"/>
      <c r="IO441" s="128"/>
      <c r="IP441" s="128"/>
      <c r="IQ441" s="128"/>
      <c r="IR441" s="128"/>
      <c r="IS441" s="128"/>
      <c r="IT441" s="128"/>
      <c r="IU441" s="128"/>
      <c r="IV441" s="128"/>
    </row>
    <row r="442" spans="1:256" s="129" customFormat="1" ht="62.25" customHeight="1" x14ac:dyDescent="0.25">
      <c r="A442" s="19"/>
      <c r="B442" s="19"/>
      <c r="C442" s="105">
        <v>43447</v>
      </c>
      <c r="D442" s="106">
        <v>108</v>
      </c>
      <c r="E442" s="107">
        <v>2018</v>
      </c>
      <c r="F442" s="107" t="s">
        <v>274</v>
      </c>
      <c r="G442" s="107" t="s">
        <v>704</v>
      </c>
      <c r="H442" s="17" t="str">
        <f t="shared" ca="1" si="50"/>
        <v>Ativo</v>
      </c>
      <c r="I442" s="105">
        <v>43447</v>
      </c>
      <c r="J442" s="105">
        <v>45272</v>
      </c>
      <c r="K442" s="108" t="s">
        <v>39</v>
      </c>
      <c r="L442" s="108" t="s">
        <v>39</v>
      </c>
      <c r="M442" s="17" t="s">
        <v>705</v>
      </c>
      <c r="N442" s="107" t="s">
        <v>2002</v>
      </c>
      <c r="O442" s="107" t="s">
        <v>2003</v>
      </c>
      <c r="P442" s="107" t="s">
        <v>2004</v>
      </c>
      <c r="Q442" s="107" t="s">
        <v>39</v>
      </c>
      <c r="R442" s="107" t="s">
        <v>39</v>
      </c>
      <c r="S442" s="56">
        <v>43447</v>
      </c>
      <c r="T442" s="46" t="s">
        <v>44</v>
      </c>
      <c r="U442" s="107" t="s">
        <v>39</v>
      </c>
      <c r="V442" s="107" t="s">
        <v>39</v>
      </c>
      <c r="W442" s="107" t="s">
        <v>39</v>
      </c>
      <c r="X442" s="107" t="s">
        <v>1963</v>
      </c>
      <c r="Y442" s="105" t="s">
        <v>39</v>
      </c>
      <c r="Z442" s="105" t="s">
        <v>39</v>
      </c>
      <c r="AA442" s="107" t="s">
        <v>39</v>
      </c>
      <c r="AB442" s="107" t="s">
        <v>39</v>
      </c>
      <c r="AC442" s="107" t="s">
        <v>39</v>
      </c>
      <c r="AD442" s="107" t="s">
        <v>39</v>
      </c>
      <c r="AE442" s="107" t="s">
        <v>39</v>
      </c>
      <c r="AF442" s="19"/>
      <c r="AG442" s="128"/>
      <c r="AH442" s="128"/>
      <c r="AI442" s="128"/>
      <c r="AJ442" s="128"/>
      <c r="AK442" s="128"/>
      <c r="AL442" s="128"/>
      <c r="AM442" s="128"/>
      <c r="AN442" s="128"/>
      <c r="AO442" s="128"/>
      <c r="AP442" s="128"/>
      <c r="AQ442" s="128"/>
      <c r="AR442" s="128"/>
      <c r="AS442" s="128"/>
      <c r="AT442" s="128"/>
      <c r="AU442" s="128"/>
      <c r="AV442" s="128"/>
      <c r="AW442" s="128"/>
      <c r="AX442" s="128"/>
      <c r="AY442" s="128"/>
      <c r="AZ442" s="128"/>
      <c r="BA442" s="128"/>
      <c r="BB442" s="128"/>
      <c r="BC442" s="128"/>
      <c r="BD442" s="128"/>
      <c r="BE442" s="128"/>
      <c r="BF442" s="128"/>
      <c r="BG442" s="128"/>
      <c r="BH442" s="128"/>
      <c r="BI442" s="128"/>
      <c r="BJ442" s="128"/>
      <c r="BK442" s="128"/>
      <c r="BL442" s="128"/>
      <c r="BM442" s="128"/>
      <c r="BN442" s="128"/>
      <c r="BO442" s="128"/>
      <c r="BP442" s="128"/>
      <c r="BQ442" s="128"/>
      <c r="BR442" s="128"/>
      <c r="BS442" s="128"/>
      <c r="BT442" s="128"/>
      <c r="BU442" s="128"/>
      <c r="BV442" s="128"/>
      <c r="BW442" s="128"/>
      <c r="BX442" s="128"/>
      <c r="BY442" s="128"/>
      <c r="BZ442" s="128"/>
      <c r="CA442" s="128"/>
      <c r="CB442" s="128"/>
      <c r="CC442" s="128"/>
      <c r="CD442" s="128"/>
      <c r="CE442" s="128"/>
      <c r="CF442" s="128"/>
      <c r="CG442" s="128"/>
      <c r="CH442" s="128"/>
      <c r="CI442" s="128"/>
      <c r="CJ442" s="128"/>
      <c r="CK442" s="128"/>
      <c r="CL442" s="128"/>
      <c r="CM442" s="128"/>
      <c r="CN442" s="128"/>
      <c r="CO442" s="128"/>
      <c r="CP442" s="128"/>
      <c r="CQ442" s="128"/>
      <c r="CR442" s="128"/>
      <c r="CS442" s="128"/>
      <c r="CT442" s="128"/>
      <c r="CU442" s="128"/>
      <c r="CV442" s="128"/>
      <c r="CW442" s="128"/>
      <c r="CX442" s="128"/>
      <c r="CY442" s="128"/>
      <c r="CZ442" s="128"/>
      <c r="DA442" s="128"/>
      <c r="DB442" s="128"/>
      <c r="DC442" s="128"/>
      <c r="DD442" s="128"/>
      <c r="DE442" s="128"/>
      <c r="DF442" s="128"/>
      <c r="DG442" s="128"/>
      <c r="DH442" s="128"/>
      <c r="DI442" s="128"/>
      <c r="DJ442" s="128"/>
      <c r="DK442" s="128"/>
      <c r="DL442" s="128"/>
      <c r="DM442" s="128"/>
      <c r="DN442" s="128"/>
      <c r="DO442" s="128"/>
      <c r="DP442" s="128"/>
      <c r="DQ442" s="128"/>
      <c r="DR442" s="128"/>
      <c r="DS442" s="128"/>
      <c r="DT442" s="128"/>
      <c r="DU442" s="128"/>
      <c r="DV442" s="128"/>
      <c r="DW442" s="128"/>
      <c r="DX442" s="128"/>
      <c r="DY442" s="128"/>
      <c r="DZ442" s="128"/>
      <c r="EA442" s="128"/>
      <c r="EB442" s="128"/>
      <c r="EC442" s="128"/>
      <c r="ED442" s="128"/>
      <c r="EE442" s="128"/>
      <c r="EF442" s="128"/>
      <c r="EG442" s="128"/>
      <c r="EH442" s="128"/>
      <c r="EI442" s="128"/>
      <c r="EJ442" s="128"/>
      <c r="EK442" s="128"/>
      <c r="EL442" s="128"/>
      <c r="EM442" s="128"/>
      <c r="EN442" s="128"/>
      <c r="EO442" s="128"/>
      <c r="EP442" s="128"/>
      <c r="EQ442" s="128"/>
      <c r="ER442" s="128"/>
      <c r="ES442" s="128"/>
      <c r="ET442" s="128"/>
      <c r="EU442" s="128"/>
      <c r="EV442" s="128"/>
      <c r="EW442" s="128"/>
      <c r="EX442" s="128"/>
      <c r="EY442" s="128"/>
      <c r="EZ442" s="128"/>
      <c r="FA442" s="128"/>
      <c r="FB442" s="128"/>
      <c r="FC442" s="128"/>
      <c r="FD442" s="128"/>
      <c r="FE442" s="128"/>
      <c r="FF442" s="128"/>
      <c r="FG442" s="128"/>
      <c r="FH442" s="128"/>
      <c r="FI442" s="128"/>
      <c r="FJ442" s="128"/>
      <c r="FK442" s="128"/>
      <c r="FL442" s="128"/>
      <c r="FM442" s="128"/>
      <c r="FN442" s="128"/>
      <c r="FO442" s="128"/>
      <c r="FP442" s="128"/>
      <c r="FQ442" s="128"/>
      <c r="FR442" s="128"/>
      <c r="FS442" s="128"/>
      <c r="FT442" s="128"/>
      <c r="FU442" s="128"/>
      <c r="FV442" s="128"/>
      <c r="FW442" s="128"/>
      <c r="FX442" s="128"/>
      <c r="FY442" s="128"/>
      <c r="FZ442" s="128"/>
      <c r="GA442" s="128"/>
      <c r="GB442" s="128"/>
      <c r="GC442" s="128"/>
      <c r="GD442" s="128"/>
      <c r="GE442" s="128"/>
      <c r="GF442" s="128"/>
      <c r="GG442" s="128"/>
      <c r="GH442" s="128"/>
      <c r="GI442" s="128"/>
      <c r="GJ442" s="128"/>
      <c r="GK442" s="128"/>
      <c r="GL442" s="128"/>
      <c r="GM442" s="128"/>
      <c r="GN442" s="128"/>
      <c r="GO442" s="128"/>
      <c r="GP442" s="128"/>
      <c r="GQ442" s="128"/>
      <c r="GR442" s="128"/>
      <c r="GS442" s="128"/>
      <c r="GT442" s="128"/>
      <c r="GU442" s="128"/>
      <c r="GV442" s="128"/>
      <c r="GW442" s="128"/>
      <c r="GX442" s="128"/>
      <c r="GY442" s="128"/>
      <c r="GZ442" s="128"/>
      <c r="HA442" s="128"/>
      <c r="HB442" s="128"/>
      <c r="HC442" s="128"/>
      <c r="HD442" s="128"/>
      <c r="HE442" s="128"/>
      <c r="HF442" s="128"/>
      <c r="HG442" s="128"/>
      <c r="HH442" s="128"/>
      <c r="HI442" s="128"/>
      <c r="HJ442" s="128"/>
      <c r="HK442" s="128"/>
      <c r="HL442" s="128"/>
      <c r="HM442" s="128"/>
      <c r="HN442" s="128"/>
      <c r="HO442" s="128"/>
      <c r="HP442" s="128"/>
      <c r="HQ442" s="128"/>
      <c r="HR442" s="128"/>
      <c r="HS442" s="128"/>
      <c r="HT442" s="128"/>
      <c r="HU442" s="128"/>
      <c r="HV442" s="128"/>
      <c r="HW442" s="128"/>
      <c r="HX442" s="128"/>
      <c r="HY442" s="128"/>
      <c r="HZ442" s="128"/>
      <c r="IA442" s="128"/>
      <c r="IB442" s="128"/>
      <c r="IC442" s="128"/>
      <c r="ID442" s="128"/>
      <c r="IE442" s="128"/>
      <c r="IF442" s="128"/>
      <c r="IG442" s="128"/>
      <c r="IH442" s="128"/>
      <c r="II442" s="128"/>
      <c r="IJ442" s="128"/>
      <c r="IK442" s="128"/>
      <c r="IL442" s="128"/>
      <c r="IM442" s="128"/>
      <c r="IN442" s="128"/>
      <c r="IO442" s="128"/>
      <c r="IP442" s="128"/>
      <c r="IQ442" s="128"/>
      <c r="IR442" s="128"/>
      <c r="IS442" s="128"/>
      <c r="IT442" s="128"/>
      <c r="IU442" s="128"/>
      <c r="IV442" s="128"/>
    </row>
    <row r="443" spans="1:256" s="129" customFormat="1" ht="61.5" customHeight="1" x14ac:dyDescent="0.25">
      <c r="A443" s="19"/>
      <c r="B443" s="19"/>
      <c r="C443" s="105">
        <v>43441</v>
      </c>
      <c r="D443" s="106">
        <v>109</v>
      </c>
      <c r="E443" s="107">
        <v>2018</v>
      </c>
      <c r="F443" s="107" t="s">
        <v>274</v>
      </c>
      <c r="G443" s="107" t="s">
        <v>704</v>
      </c>
      <c r="H443" s="17" t="str">
        <f t="shared" ca="1" si="50"/>
        <v>Ativo</v>
      </c>
      <c r="I443" s="105">
        <v>43441</v>
      </c>
      <c r="J443" s="105">
        <v>45266</v>
      </c>
      <c r="K443" s="108" t="s">
        <v>39</v>
      </c>
      <c r="L443" s="108" t="s">
        <v>39</v>
      </c>
      <c r="M443" s="17" t="s">
        <v>705</v>
      </c>
      <c r="N443" s="107" t="s">
        <v>2005</v>
      </c>
      <c r="O443" s="107" t="s">
        <v>2006</v>
      </c>
      <c r="P443" s="107" t="s">
        <v>2007</v>
      </c>
      <c r="Q443" s="107" t="s">
        <v>39</v>
      </c>
      <c r="R443" s="107" t="s">
        <v>39</v>
      </c>
      <c r="S443" s="56">
        <v>43448</v>
      </c>
      <c r="T443" s="46" t="s">
        <v>44</v>
      </c>
      <c r="U443" s="107" t="s">
        <v>39</v>
      </c>
      <c r="V443" s="107" t="s">
        <v>39</v>
      </c>
      <c r="W443" s="107" t="s">
        <v>39</v>
      </c>
      <c r="X443" s="107" t="s">
        <v>1963</v>
      </c>
      <c r="Y443" s="105" t="s">
        <v>39</v>
      </c>
      <c r="Z443" s="105" t="s">
        <v>39</v>
      </c>
      <c r="AA443" s="107" t="s">
        <v>39</v>
      </c>
      <c r="AB443" s="107" t="s">
        <v>39</v>
      </c>
      <c r="AC443" s="107" t="s">
        <v>39</v>
      </c>
      <c r="AD443" s="107" t="s">
        <v>39</v>
      </c>
      <c r="AE443" s="107" t="s">
        <v>39</v>
      </c>
      <c r="AF443" s="19"/>
      <c r="AG443" s="128"/>
      <c r="AH443" s="128"/>
      <c r="AI443" s="128"/>
      <c r="AJ443" s="128"/>
      <c r="AK443" s="128"/>
      <c r="AL443" s="128"/>
      <c r="AM443" s="128"/>
      <c r="AN443" s="128"/>
      <c r="AO443" s="128"/>
      <c r="AP443" s="128"/>
      <c r="AQ443" s="128"/>
      <c r="AR443" s="128"/>
      <c r="AS443" s="128"/>
      <c r="AT443" s="128"/>
      <c r="AU443" s="128"/>
      <c r="AV443" s="128"/>
      <c r="AW443" s="128"/>
      <c r="AX443" s="128"/>
      <c r="AY443" s="128"/>
      <c r="AZ443" s="128"/>
      <c r="BA443" s="128"/>
      <c r="BB443" s="128"/>
      <c r="BC443" s="128"/>
      <c r="BD443" s="128"/>
      <c r="BE443" s="128"/>
      <c r="BF443" s="128"/>
      <c r="BG443" s="128"/>
      <c r="BH443" s="128"/>
      <c r="BI443" s="128"/>
      <c r="BJ443" s="128"/>
      <c r="BK443" s="128"/>
      <c r="BL443" s="128"/>
      <c r="BM443" s="128"/>
      <c r="BN443" s="128"/>
      <c r="BO443" s="128"/>
      <c r="BP443" s="128"/>
      <c r="BQ443" s="128"/>
      <c r="BR443" s="128"/>
      <c r="BS443" s="128"/>
      <c r="BT443" s="128"/>
      <c r="BU443" s="128"/>
      <c r="BV443" s="128"/>
      <c r="BW443" s="128"/>
      <c r="BX443" s="128"/>
      <c r="BY443" s="128"/>
      <c r="BZ443" s="128"/>
      <c r="CA443" s="128"/>
      <c r="CB443" s="128"/>
      <c r="CC443" s="128"/>
      <c r="CD443" s="128"/>
      <c r="CE443" s="128"/>
      <c r="CF443" s="128"/>
      <c r="CG443" s="128"/>
      <c r="CH443" s="128"/>
      <c r="CI443" s="128"/>
      <c r="CJ443" s="128"/>
      <c r="CK443" s="128"/>
      <c r="CL443" s="128"/>
      <c r="CM443" s="128"/>
      <c r="CN443" s="128"/>
      <c r="CO443" s="128"/>
      <c r="CP443" s="128"/>
      <c r="CQ443" s="128"/>
      <c r="CR443" s="128"/>
      <c r="CS443" s="128"/>
      <c r="CT443" s="128"/>
      <c r="CU443" s="128"/>
      <c r="CV443" s="128"/>
      <c r="CW443" s="128"/>
      <c r="CX443" s="128"/>
      <c r="CY443" s="128"/>
      <c r="CZ443" s="128"/>
      <c r="DA443" s="128"/>
      <c r="DB443" s="128"/>
      <c r="DC443" s="128"/>
      <c r="DD443" s="128"/>
      <c r="DE443" s="128"/>
      <c r="DF443" s="128"/>
      <c r="DG443" s="128"/>
      <c r="DH443" s="128"/>
      <c r="DI443" s="128"/>
      <c r="DJ443" s="128"/>
      <c r="DK443" s="128"/>
      <c r="DL443" s="128"/>
      <c r="DM443" s="128"/>
      <c r="DN443" s="128"/>
      <c r="DO443" s="128"/>
      <c r="DP443" s="128"/>
      <c r="DQ443" s="128"/>
      <c r="DR443" s="128"/>
      <c r="DS443" s="128"/>
      <c r="DT443" s="128"/>
      <c r="DU443" s="128"/>
      <c r="DV443" s="128"/>
      <c r="DW443" s="128"/>
      <c r="DX443" s="128"/>
      <c r="DY443" s="128"/>
      <c r="DZ443" s="128"/>
      <c r="EA443" s="128"/>
      <c r="EB443" s="128"/>
      <c r="EC443" s="128"/>
      <c r="ED443" s="128"/>
      <c r="EE443" s="128"/>
      <c r="EF443" s="128"/>
      <c r="EG443" s="128"/>
      <c r="EH443" s="128"/>
      <c r="EI443" s="128"/>
      <c r="EJ443" s="128"/>
      <c r="EK443" s="128"/>
      <c r="EL443" s="128"/>
      <c r="EM443" s="128"/>
      <c r="EN443" s="128"/>
      <c r="EO443" s="128"/>
      <c r="EP443" s="128"/>
      <c r="EQ443" s="128"/>
      <c r="ER443" s="128"/>
      <c r="ES443" s="128"/>
      <c r="ET443" s="128"/>
      <c r="EU443" s="128"/>
      <c r="EV443" s="128"/>
      <c r="EW443" s="128"/>
      <c r="EX443" s="128"/>
      <c r="EY443" s="128"/>
      <c r="EZ443" s="128"/>
      <c r="FA443" s="128"/>
      <c r="FB443" s="128"/>
      <c r="FC443" s="128"/>
      <c r="FD443" s="128"/>
      <c r="FE443" s="128"/>
      <c r="FF443" s="128"/>
      <c r="FG443" s="128"/>
      <c r="FH443" s="128"/>
      <c r="FI443" s="128"/>
      <c r="FJ443" s="128"/>
      <c r="FK443" s="128"/>
      <c r="FL443" s="128"/>
      <c r="FM443" s="128"/>
      <c r="FN443" s="128"/>
      <c r="FO443" s="128"/>
      <c r="FP443" s="128"/>
      <c r="FQ443" s="128"/>
      <c r="FR443" s="128"/>
      <c r="FS443" s="128"/>
      <c r="FT443" s="128"/>
      <c r="FU443" s="128"/>
      <c r="FV443" s="128"/>
      <c r="FW443" s="128"/>
      <c r="FX443" s="128"/>
      <c r="FY443" s="128"/>
      <c r="FZ443" s="128"/>
      <c r="GA443" s="128"/>
      <c r="GB443" s="128"/>
      <c r="GC443" s="128"/>
      <c r="GD443" s="128"/>
      <c r="GE443" s="128"/>
      <c r="GF443" s="128"/>
      <c r="GG443" s="128"/>
      <c r="GH443" s="128"/>
      <c r="GI443" s="128"/>
      <c r="GJ443" s="128"/>
      <c r="GK443" s="128"/>
      <c r="GL443" s="128"/>
      <c r="GM443" s="128"/>
      <c r="GN443" s="128"/>
      <c r="GO443" s="128"/>
      <c r="GP443" s="128"/>
      <c r="GQ443" s="128"/>
      <c r="GR443" s="128"/>
      <c r="GS443" s="128"/>
      <c r="GT443" s="128"/>
      <c r="GU443" s="128"/>
      <c r="GV443" s="128"/>
      <c r="GW443" s="128"/>
      <c r="GX443" s="128"/>
      <c r="GY443" s="128"/>
      <c r="GZ443" s="128"/>
      <c r="HA443" s="128"/>
      <c r="HB443" s="128"/>
      <c r="HC443" s="128"/>
      <c r="HD443" s="128"/>
      <c r="HE443" s="128"/>
      <c r="HF443" s="128"/>
      <c r="HG443" s="128"/>
      <c r="HH443" s="128"/>
      <c r="HI443" s="128"/>
      <c r="HJ443" s="128"/>
      <c r="HK443" s="128"/>
      <c r="HL443" s="128"/>
      <c r="HM443" s="128"/>
      <c r="HN443" s="128"/>
      <c r="HO443" s="128"/>
      <c r="HP443" s="128"/>
      <c r="HQ443" s="128"/>
      <c r="HR443" s="128"/>
      <c r="HS443" s="128"/>
      <c r="HT443" s="128"/>
      <c r="HU443" s="128"/>
      <c r="HV443" s="128"/>
      <c r="HW443" s="128"/>
      <c r="HX443" s="128"/>
      <c r="HY443" s="128"/>
      <c r="HZ443" s="128"/>
      <c r="IA443" s="128"/>
      <c r="IB443" s="128"/>
      <c r="IC443" s="128"/>
      <c r="ID443" s="128"/>
      <c r="IE443" s="128"/>
      <c r="IF443" s="128"/>
      <c r="IG443" s="128"/>
      <c r="IH443" s="128"/>
      <c r="II443" s="128"/>
      <c r="IJ443" s="128"/>
      <c r="IK443" s="128"/>
      <c r="IL443" s="128"/>
      <c r="IM443" s="128"/>
      <c r="IN443" s="128"/>
      <c r="IO443" s="128"/>
      <c r="IP443" s="128"/>
      <c r="IQ443" s="128"/>
      <c r="IR443" s="128"/>
      <c r="IS443" s="128"/>
      <c r="IT443" s="128"/>
      <c r="IU443" s="128"/>
      <c r="IV443" s="128"/>
    </row>
    <row r="444" spans="1:256" ht="183.75" customHeight="1" x14ac:dyDescent="0.25">
      <c r="A444" s="124"/>
      <c r="B444" s="124"/>
      <c r="C444" s="36">
        <v>43451</v>
      </c>
      <c r="D444" s="99">
        <v>110</v>
      </c>
      <c r="E444" s="103">
        <v>18</v>
      </c>
      <c r="F444" s="37" t="s">
        <v>36</v>
      </c>
      <c r="G444" s="37" t="s">
        <v>37</v>
      </c>
      <c r="H444" s="17" t="str">
        <f t="shared" ca="1" si="50"/>
        <v>Ativo</v>
      </c>
      <c r="I444" s="36">
        <v>43451</v>
      </c>
      <c r="J444" s="36" t="s">
        <v>67</v>
      </c>
      <c r="K444" s="37" t="str">
        <f>IF(G444="","",IF(G444&lt;&gt;"Repasse","NA",IF(G444="Repasse","Responsabilidade Diretoria de Contabilidade")))</f>
        <v>NA</v>
      </c>
      <c r="L444" s="37" t="s">
        <v>39</v>
      </c>
      <c r="M444" s="27" t="s">
        <v>2008</v>
      </c>
      <c r="N444" s="37" t="s">
        <v>2009</v>
      </c>
      <c r="O444" s="27" t="s">
        <v>2010</v>
      </c>
      <c r="P444" s="37" t="s">
        <v>2011</v>
      </c>
      <c r="Q444" s="101" t="s">
        <v>39</v>
      </c>
      <c r="R444" s="101" t="s">
        <v>39</v>
      </c>
      <c r="S444" s="36">
        <v>43453</v>
      </c>
      <c r="T444" s="36" t="s">
        <v>44</v>
      </c>
      <c r="U444" s="109" t="s">
        <v>39</v>
      </c>
      <c r="V444" s="102" t="s">
        <v>39</v>
      </c>
      <c r="W444" s="27" t="s">
        <v>39</v>
      </c>
      <c r="X444" s="37" t="s">
        <v>39</v>
      </c>
      <c r="Y444" s="36" t="s">
        <v>39</v>
      </c>
      <c r="Z444" s="36">
        <v>43444</v>
      </c>
      <c r="AA444" s="37" t="s">
        <v>2012</v>
      </c>
      <c r="AB444" s="37" t="s">
        <v>39</v>
      </c>
      <c r="AC444" s="37" t="s">
        <v>39</v>
      </c>
      <c r="AD444" s="37" t="s">
        <v>39</v>
      </c>
      <c r="AE444" s="37" t="s">
        <v>39</v>
      </c>
      <c r="AF444" s="124"/>
    </row>
    <row r="445" spans="1:256" ht="167.25" customHeight="1" x14ac:dyDescent="0.25">
      <c r="A445" s="19"/>
      <c r="B445" s="19"/>
      <c r="C445" s="105">
        <v>43452</v>
      </c>
      <c r="D445" s="106">
        <v>111</v>
      </c>
      <c r="E445" s="107">
        <v>2018</v>
      </c>
      <c r="F445" s="107" t="s">
        <v>36</v>
      </c>
      <c r="G445" s="107" t="s">
        <v>37</v>
      </c>
      <c r="H445" s="17" t="str">
        <f t="shared" ca="1" si="50"/>
        <v>Ativo</v>
      </c>
      <c r="I445" s="105">
        <v>43453</v>
      </c>
      <c r="J445" s="105">
        <v>45278</v>
      </c>
      <c r="K445" s="108" t="s">
        <v>39</v>
      </c>
      <c r="L445" s="108" t="s">
        <v>39</v>
      </c>
      <c r="M445" s="107" t="s">
        <v>2013</v>
      </c>
      <c r="N445" s="107" t="s">
        <v>2014</v>
      </c>
      <c r="O445" s="107" t="s">
        <v>2015</v>
      </c>
      <c r="P445" s="107" t="s">
        <v>2016</v>
      </c>
      <c r="Q445" s="107" t="s">
        <v>39</v>
      </c>
      <c r="R445" s="107" t="s">
        <v>39</v>
      </c>
      <c r="S445" s="36">
        <v>43453</v>
      </c>
      <c r="T445" s="46" t="s">
        <v>44</v>
      </c>
      <c r="U445" s="107" t="s">
        <v>39</v>
      </c>
      <c r="V445" s="107" t="s">
        <v>39</v>
      </c>
      <c r="W445" s="107" t="s">
        <v>39</v>
      </c>
      <c r="X445" s="107" t="s">
        <v>39</v>
      </c>
      <c r="Y445" s="105">
        <v>43392</v>
      </c>
      <c r="Z445" s="105">
        <v>43451</v>
      </c>
      <c r="AA445" s="107" t="s">
        <v>2017</v>
      </c>
      <c r="AB445" s="107" t="s">
        <v>39</v>
      </c>
      <c r="AC445" s="107" t="s">
        <v>39</v>
      </c>
      <c r="AD445" s="107" t="s">
        <v>39</v>
      </c>
      <c r="AE445" s="107" t="s">
        <v>39</v>
      </c>
      <c r="AF445" s="19"/>
    </row>
    <row r="446" spans="1:256" ht="198.75" customHeight="1" x14ac:dyDescent="0.25">
      <c r="A446" s="19"/>
      <c r="B446" s="19"/>
      <c r="C446" s="105">
        <v>43453</v>
      </c>
      <c r="D446" s="106">
        <v>112</v>
      </c>
      <c r="E446" s="107">
        <v>2018</v>
      </c>
      <c r="F446" s="107" t="s">
        <v>36</v>
      </c>
      <c r="G446" s="107" t="s">
        <v>37</v>
      </c>
      <c r="H446" s="17" t="str">
        <f t="shared" ca="1" si="50"/>
        <v>Ativo</v>
      </c>
      <c r="I446" s="105">
        <v>43453</v>
      </c>
      <c r="J446" s="105" t="s">
        <v>38</v>
      </c>
      <c r="K446" s="108" t="s">
        <v>39</v>
      </c>
      <c r="L446" s="108" t="s">
        <v>39</v>
      </c>
      <c r="M446" s="107" t="s">
        <v>1373</v>
      </c>
      <c r="N446" s="107" t="s">
        <v>2018</v>
      </c>
      <c r="O446" s="107" t="s">
        <v>2019</v>
      </c>
      <c r="P446" s="107" t="s">
        <v>2020</v>
      </c>
      <c r="Q446" s="107" t="s">
        <v>39</v>
      </c>
      <c r="R446" s="107" t="s">
        <v>39</v>
      </c>
      <c r="S446" s="56">
        <v>43454</v>
      </c>
      <c r="T446" s="46" t="s">
        <v>44</v>
      </c>
      <c r="U446" s="107" t="s">
        <v>39</v>
      </c>
      <c r="V446" s="107" t="s">
        <v>39</v>
      </c>
      <c r="W446" s="107" t="s">
        <v>39</v>
      </c>
      <c r="X446" s="107" t="s">
        <v>1963</v>
      </c>
      <c r="Y446" s="105" t="s">
        <v>39</v>
      </c>
      <c r="Z446" s="105" t="s">
        <v>39</v>
      </c>
      <c r="AA446" s="107" t="s">
        <v>1378</v>
      </c>
      <c r="AB446" s="107" t="s">
        <v>39</v>
      </c>
      <c r="AC446" s="107" t="s">
        <v>39</v>
      </c>
      <c r="AD446" s="107" t="s">
        <v>39</v>
      </c>
      <c r="AE446" s="107" t="s">
        <v>39</v>
      </c>
      <c r="AF446" s="19"/>
    </row>
    <row r="447" spans="1:256" ht="140.25" customHeight="1" x14ac:dyDescent="0.25">
      <c r="A447" s="19"/>
      <c r="B447" s="19"/>
      <c r="C447" s="36">
        <v>43438</v>
      </c>
      <c r="D447" s="99">
        <v>113</v>
      </c>
      <c r="E447" s="103">
        <v>18</v>
      </c>
      <c r="F447" s="37" t="s">
        <v>36</v>
      </c>
      <c r="G447" s="37" t="s">
        <v>37</v>
      </c>
      <c r="H447" s="17" t="str">
        <f t="shared" ca="1" si="50"/>
        <v>Ativo</v>
      </c>
      <c r="I447" s="36">
        <v>43444</v>
      </c>
      <c r="J447" s="36" t="s">
        <v>67</v>
      </c>
      <c r="K447" s="37" t="str">
        <f>IF(G447="","",IF(G447&lt;&gt;"Repasse","NA",IF(G447="Repasse","Responsabilidade Diretoria de Contabilidade")))</f>
        <v>NA</v>
      </c>
      <c r="L447" s="37" t="s">
        <v>39</v>
      </c>
      <c r="M447" s="27" t="s">
        <v>2021</v>
      </c>
      <c r="N447" s="37" t="s">
        <v>2022</v>
      </c>
      <c r="O447" s="27" t="s">
        <v>2023</v>
      </c>
      <c r="P447" s="37" t="s">
        <v>2024</v>
      </c>
      <c r="Q447" s="101" t="s">
        <v>39</v>
      </c>
      <c r="R447" s="101" t="s">
        <v>39</v>
      </c>
      <c r="S447" s="36">
        <v>43456</v>
      </c>
      <c r="T447" s="36" t="s">
        <v>44</v>
      </c>
      <c r="U447" s="109" t="s">
        <v>39</v>
      </c>
      <c r="V447" s="102" t="s">
        <v>39</v>
      </c>
      <c r="W447" s="27" t="s">
        <v>39</v>
      </c>
      <c r="X447" s="37" t="s">
        <v>937</v>
      </c>
      <c r="Y447" s="36">
        <v>43332</v>
      </c>
      <c r="Z447" s="36">
        <v>43472</v>
      </c>
      <c r="AA447" s="37" t="s">
        <v>2025</v>
      </c>
      <c r="AB447" s="37" t="s">
        <v>39</v>
      </c>
      <c r="AC447" s="37" t="s">
        <v>39</v>
      </c>
      <c r="AD447" s="37" t="s">
        <v>39</v>
      </c>
      <c r="AE447" s="37" t="s">
        <v>39</v>
      </c>
      <c r="AF447" s="19"/>
    </row>
    <row r="448" spans="1:256" ht="87" customHeight="1" x14ac:dyDescent="0.25">
      <c r="A448" s="19" t="s">
        <v>2026</v>
      </c>
      <c r="B448" s="19"/>
      <c r="C448" s="36">
        <v>43495</v>
      </c>
      <c r="D448" s="99">
        <v>114</v>
      </c>
      <c r="E448" s="103">
        <v>18</v>
      </c>
      <c r="F448" s="37" t="s">
        <v>274</v>
      </c>
      <c r="G448" s="37" t="s">
        <v>724</v>
      </c>
      <c r="H448" s="17" t="str">
        <f t="shared" ca="1" si="50"/>
        <v>Concluído</v>
      </c>
      <c r="I448" s="36">
        <v>43495</v>
      </c>
      <c r="J448" s="36">
        <v>44196</v>
      </c>
      <c r="K448" s="37" t="str">
        <f>IF(G448="","",IF(G448&lt;&gt;"Repasse","NA",IF(G448="Repasse","Responsabilidade Diretoria de Contabilidade")))</f>
        <v>NA</v>
      </c>
      <c r="L448" s="37" t="s">
        <v>39</v>
      </c>
      <c r="M448" s="27" t="s">
        <v>2027</v>
      </c>
      <c r="N448" s="37" t="s">
        <v>2028</v>
      </c>
      <c r="O448" s="27" t="s">
        <v>2029</v>
      </c>
      <c r="P448" s="37" t="s">
        <v>2030</v>
      </c>
      <c r="Q448" s="101" t="s">
        <v>39</v>
      </c>
      <c r="R448" s="101" t="s">
        <v>39</v>
      </c>
      <c r="S448" s="36">
        <v>43497</v>
      </c>
      <c r="T448" s="36" t="s">
        <v>44</v>
      </c>
      <c r="U448" s="109" t="s">
        <v>39</v>
      </c>
      <c r="V448" s="102" t="s">
        <v>2031</v>
      </c>
      <c r="W448" s="27" t="s">
        <v>39</v>
      </c>
      <c r="X448" s="37" t="s">
        <v>286</v>
      </c>
      <c r="Y448" s="36">
        <v>43460</v>
      </c>
      <c r="Z448" s="36" t="s">
        <v>39</v>
      </c>
      <c r="AA448" s="37" t="s">
        <v>2032</v>
      </c>
      <c r="AB448" s="37" t="s">
        <v>2033</v>
      </c>
      <c r="AC448" s="37" t="s">
        <v>2034</v>
      </c>
      <c r="AD448" s="37" t="s">
        <v>2035</v>
      </c>
      <c r="AE448" s="37" t="s">
        <v>39</v>
      </c>
      <c r="AF448" s="19"/>
    </row>
    <row r="449" spans="1:256" s="129" customFormat="1" ht="38.25" customHeight="1" x14ac:dyDescent="0.25">
      <c r="A449" s="19"/>
      <c r="B449" s="19"/>
      <c r="C449" s="105">
        <v>43436</v>
      </c>
      <c r="D449" s="106">
        <v>115</v>
      </c>
      <c r="E449" s="107">
        <v>2018</v>
      </c>
      <c r="F449" s="107" t="s">
        <v>274</v>
      </c>
      <c r="G449" s="107" t="s">
        <v>704</v>
      </c>
      <c r="H449" s="17" t="str">
        <f t="shared" ca="1" si="50"/>
        <v>Ativo</v>
      </c>
      <c r="I449" s="105">
        <v>43436</v>
      </c>
      <c r="J449" s="105">
        <v>45261</v>
      </c>
      <c r="K449" s="108" t="s">
        <v>39</v>
      </c>
      <c r="L449" s="108" t="s">
        <v>39</v>
      </c>
      <c r="M449" s="17" t="s">
        <v>705</v>
      </c>
      <c r="N449" s="37" t="s">
        <v>2036</v>
      </c>
      <c r="O449" s="107" t="s">
        <v>2037</v>
      </c>
      <c r="P449" s="107" t="s">
        <v>1174</v>
      </c>
      <c r="Q449" s="107" t="s">
        <v>39</v>
      </c>
      <c r="R449" s="107" t="s">
        <v>39</v>
      </c>
      <c r="S449" s="56">
        <v>43476</v>
      </c>
      <c r="T449" s="46" t="s">
        <v>65</v>
      </c>
      <c r="U449" s="107" t="s">
        <v>39</v>
      </c>
      <c r="V449" s="107" t="s">
        <v>39</v>
      </c>
      <c r="W449" s="107" t="s">
        <v>39</v>
      </c>
      <c r="X449" s="107" t="s">
        <v>1204</v>
      </c>
      <c r="Y449" s="105" t="s">
        <v>39</v>
      </c>
      <c r="Z449" s="105" t="s">
        <v>39</v>
      </c>
      <c r="AA449" s="107" t="s">
        <v>39</v>
      </c>
      <c r="AB449" s="107" t="s">
        <v>39</v>
      </c>
      <c r="AC449" s="107" t="s">
        <v>39</v>
      </c>
      <c r="AD449" s="107" t="s">
        <v>39</v>
      </c>
      <c r="AE449" s="107" t="s">
        <v>39</v>
      </c>
      <c r="AF449" s="19"/>
      <c r="AG449" s="128"/>
      <c r="AH449" s="128"/>
      <c r="AI449" s="128"/>
      <c r="AJ449" s="128"/>
      <c r="AK449" s="128"/>
      <c r="AL449" s="128"/>
      <c r="AM449" s="128"/>
      <c r="AN449" s="128"/>
      <c r="AO449" s="128"/>
      <c r="AP449" s="128"/>
      <c r="AQ449" s="128"/>
      <c r="AR449" s="128"/>
      <c r="AS449" s="128"/>
      <c r="AT449" s="128"/>
      <c r="AU449" s="128"/>
      <c r="AV449" s="128"/>
      <c r="AW449" s="128"/>
      <c r="AX449" s="128"/>
      <c r="AY449" s="128"/>
      <c r="AZ449" s="128"/>
      <c r="BA449" s="128"/>
      <c r="BB449" s="128"/>
      <c r="BC449" s="128"/>
      <c r="BD449" s="128"/>
      <c r="BE449" s="128"/>
      <c r="BF449" s="128"/>
      <c r="BG449" s="128"/>
      <c r="BH449" s="128"/>
      <c r="BI449" s="128"/>
      <c r="BJ449" s="128"/>
      <c r="BK449" s="128"/>
      <c r="BL449" s="128"/>
      <c r="BM449" s="128"/>
      <c r="BN449" s="128"/>
      <c r="BO449" s="128"/>
      <c r="BP449" s="128"/>
      <c r="BQ449" s="128"/>
      <c r="BR449" s="128"/>
      <c r="BS449" s="128"/>
      <c r="BT449" s="128"/>
      <c r="BU449" s="128"/>
      <c r="BV449" s="128"/>
      <c r="BW449" s="128"/>
      <c r="BX449" s="128"/>
      <c r="BY449" s="128"/>
      <c r="BZ449" s="128"/>
      <c r="CA449" s="128"/>
      <c r="CB449" s="128"/>
      <c r="CC449" s="128"/>
      <c r="CD449" s="128"/>
      <c r="CE449" s="128"/>
      <c r="CF449" s="128"/>
      <c r="CG449" s="128"/>
      <c r="CH449" s="128"/>
      <c r="CI449" s="128"/>
      <c r="CJ449" s="128"/>
      <c r="CK449" s="128"/>
      <c r="CL449" s="128"/>
      <c r="CM449" s="128"/>
      <c r="CN449" s="128"/>
      <c r="CO449" s="128"/>
      <c r="CP449" s="128"/>
      <c r="CQ449" s="128"/>
      <c r="CR449" s="128"/>
      <c r="CS449" s="128"/>
      <c r="CT449" s="128"/>
      <c r="CU449" s="128"/>
      <c r="CV449" s="128"/>
      <c r="CW449" s="128"/>
      <c r="CX449" s="128"/>
      <c r="CY449" s="128"/>
      <c r="CZ449" s="128"/>
      <c r="DA449" s="128"/>
      <c r="DB449" s="128"/>
      <c r="DC449" s="128"/>
      <c r="DD449" s="128"/>
      <c r="DE449" s="128"/>
      <c r="DF449" s="128"/>
      <c r="DG449" s="128"/>
      <c r="DH449" s="128"/>
      <c r="DI449" s="128"/>
      <c r="DJ449" s="128"/>
      <c r="DK449" s="128"/>
      <c r="DL449" s="128"/>
      <c r="DM449" s="128"/>
      <c r="DN449" s="128"/>
      <c r="DO449" s="128"/>
      <c r="DP449" s="128"/>
      <c r="DQ449" s="128"/>
      <c r="DR449" s="128"/>
      <c r="DS449" s="128"/>
      <c r="DT449" s="128"/>
      <c r="DU449" s="128"/>
      <c r="DV449" s="128"/>
      <c r="DW449" s="128"/>
      <c r="DX449" s="128"/>
      <c r="DY449" s="128"/>
      <c r="DZ449" s="128"/>
      <c r="EA449" s="128"/>
      <c r="EB449" s="128"/>
      <c r="EC449" s="128"/>
      <c r="ED449" s="128"/>
      <c r="EE449" s="128"/>
      <c r="EF449" s="128"/>
      <c r="EG449" s="128"/>
      <c r="EH449" s="128"/>
      <c r="EI449" s="128"/>
      <c r="EJ449" s="128"/>
      <c r="EK449" s="128"/>
      <c r="EL449" s="128"/>
      <c r="EM449" s="128"/>
      <c r="EN449" s="128"/>
      <c r="EO449" s="128"/>
      <c r="EP449" s="128"/>
      <c r="EQ449" s="128"/>
      <c r="ER449" s="128"/>
      <c r="ES449" s="128"/>
      <c r="ET449" s="128"/>
      <c r="EU449" s="128"/>
      <c r="EV449" s="128"/>
      <c r="EW449" s="128"/>
      <c r="EX449" s="128"/>
      <c r="EY449" s="128"/>
      <c r="EZ449" s="128"/>
      <c r="FA449" s="128"/>
      <c r="FB449" s="128"/>
      <c r="FC449" s="128"/>
      <c r="FD449" s="128"/>
      <c r="FE449" s="128"/>
      <c r="FF449" s="128"/>
      <c r="FG449" s="128"/>
      <c r="FH449" s="128"/>
      <c r="FI449" s="128"/>
      <c r="FJ449" s="128"/>
      <c r="FK449" s="128"/>
      <c r="FL449" s="128"/>
      <c r="FM449" s="128"/>
      <c r="FN449" s="128"/>
      <c r="FO449" s="128"/>
      <c r="FP449" s="128"/>
      <c r="FQ449" s="128"/>
      <c r="FR449" s="128"/>
      <c r="FS449" s="128"/>
      <c r="FT449" s="128"/>
      <c r="FU449" s="128"/>
      <c r="FV449" s="128"/>
      <c r="FW449" s="128"/>
      <c r="FX449" s="128"/>
      <c r="FY449" s="128"/>
      <c r="FZ449" s="128"/>
      <c r="GA449" s="128"/>
      <c r="GB449" s="128"/>
      <c r="GC449" s="128"/>
      <c r="GD449" s="128"/>
      <c r="GE449" s="128"/>
      <c r="GF449" s="128"/>
      <c r="GG449" s="128"/>
      <c r="GH449" s="128"/>
      <c r="GI449" s="128"/>
      <c r="GJ449" s="128"/>
      <c r="GK449" s="128"/>
      <c r="GL449" s="128"/>
      <c r="GM449" s="128"/>
      <c r="GN449" s="128"/>
      <c r="GO449" s="128"/>
      <c r="GP449" s="128"/>
      <c r="GQ449" s="128"/>
      <c r="GR449" s="128"/>
      <c r="GS449" s="128"/>
      <c r="GT449" s="128"/>
      <c r="GU449" s="128"/>
      <c r="GV449" s="128"/>
      <c r="GW449" s="128"/>
      <c r="GX449" s="128"/>
      <c r="GY449" s="128"/>
      <c r="GZ449" s="128"/>
      <c r="HA449" s="128"/>
      <c r="HB449" s="128"/>
      <c r="HC449" s="128"/>
      <c r="HD449" s="128"/>
      <c r="HE449" s="128"/>
      <c r="HF449" s="128"/>
      <c r="HG449" s="128"/>
      <c r="HH449" s="128"/>
      <c r="HI449" s="128"/>
      <c r="HJ449" s="128"/>
      <c r="HK449" s="128"/>
      <c r="HL449" s="128"/>
      <c r="HM449" s="128"/>
      <c r="HN449" s="128"/>
      <c r="HO449" s="128"/>
      <c r="HP449" s="128"/>
      <c r="HQ449" s="128"/>
      <c r="HR449" s="128"/>
      <c r="HS449" s="128"/>
      <c r="HT449" s="128"/>
      <c r="HU449" s="128"/>
      <c r="HV449" s="128"/>
      <c r="HW449" s="128"/>
      <c r="HX449" s="128"/>
      <c r="HY449" s="128"/>
      <c r="HZ449" s="128"/>
      <c r="IA449" s="128"/>
      <c r="IB449" s="128"/>
      <c r="IC449" s="128"/>
      <c r="ID449" s="128"/>
      <c r="IE449" s="128"/>
      <c r="IF449" s="128"/>
      <c r="IG449" s="128"/>
      <c r="IH449" s="128"/>
      <c r="II449" s="128"/>
      <c r="IJ449" s="128"/>
      <c r="IK449" s="128"/>
      <c r="IL449" s="128"/>
      <c r="IM449" s="128"/>
      <c r="IN449" s="128"/>
      <c r="IO449" s="128"/>
      <c r="IP449" s="128"/>
      <c r="IQ449" s="128"/>
      <c r="IR449" s="128"/>
      <c r="IS449" s="128"/>
      <c r="IT449" s="128"/>
      <c r="IU449" s="128"/>
      <c r="IV449" s="128"/>
    </row>
    <row r="450" spans="1:256" s="129" customFormat="1" ht="57.75" customHeight="1" x14ac:dyDescent="0.25">
      <c r="A450" s="19"/>
      <c r="B450" s="19"/>
      <c r="C450" s="105">
        <v>43437</v>
      </c>
      <c r="D450" s="106">
        <v>116</v>
      </c>
      <c r="E450" s="107">
        <v>2018</v>
      </c>
      <c r="F450" s="107" t="s">
        <v>274</v>
      </c>
      <c r="G450" s="107" t="s">
        <v>704</v>
      </c>
      <c r="H450" s="17" t="str">
        <f t="shared" ca="1" si="50"/>
        <v>Ativo</v>
      </c>
      <c r="I450" s="105">
        <v>43437</v>
      </c>
      <c r="J450" s="105">
        <v>45262</v>
      </c>
      <c r="K450" s="108" t="s">
        <v>39</v>
      </c>
      <c r="L450" s="108" t="s">
        <v>39</v>
      </c>
      <c r="M450" s="17" t="s">
        <v>705</v>
      </c>
      <c r="N450" s="107" t="s">
        <v>2038</v>
      </c>
      <c r="O450" s="107" t="s">
        <v>2039</v>
      </c>
      <c r="P450" s="107" t="s">
        <v>2040</v>
      </c>
      <c r="Q450" s="107" t="s">
        <v>39</v>
      </c>
      <c r="R450" s="107" t="s">
        <v>39</v>
      </c>
      <c r="S450" s="56">
        <v>43476</v>
      </c>
      <c r="T450" s="46" t="s">
        <v>44</v>
      </c>
      <c r="U450" s="107" t="s">
        <v>39</v>
      </c>
      <c r="V450" s="107" t="s">
        <v>39</v>
      </c>
      <c r="W450" s="107" t="s">
        <v>39</v>
      </c>
      <c r="X450" s="107" t="s">
        <v>1245</v>
      </c>
      <c r="Y450" s="105" t="s">
        <v>39</v>
      </c>
      <c r="Z450" s="105" t="s">
        <v>39</v>
      </c>
      <c r="AA450" s="107" t="s">
        <v>39</v>
      </c>
      <c r="AB450" s="107" t="s">
        <v>39</v>
      </c>
      <c r="AC450" s="107" t="s">
        <v>39</v>
      </c>
      <c r="AD450" s="107" t="s">
        <v>39</v>
      </c>
      <c r="AE450" s="107" t="s">
        <v>39</v>
      </c>
      <c r="AF450" s="19"/>
      <c r="AG450" s="128"/>
      <c r="AH450" s="128"/>
      <c r="AI450" s="128"/>
      <c r="AJ450" s="128"/>
      <c r="AK450" s="128"/>
      <c r="AL450" s="128"/>
      <c r="AM450" s="128"/>
      <c r="AN450" s="128"/>
      <c r="AO450" s="128"/>
      <c r="AP450" s="128"/>
      <c r="AQ450" s="128"/>
      <c r="AR450" s="128"/>
      <c r="AS450" s="128"/>
      <c r="AT450" s="128"/>
      <c r="AU450" s="128"/>
      <c r="AV450" s="128"/>
      <c r="AW450" s="128"/>
      <c r="AX450" s="128"/>
      <c r="AY450" s="128"/>
      <c r="AZ450" s="128"/>
      <c r="BA450" s="128"/>
      <c r="BB450" s="128"/>
      <c r="BC450" s="128"/>
      <c r="BD450" s="128"/>
      <c r="BE450" s="128"/>
      <c r="BF450" s="128"/>
      <c r="BG450" s="128"/>
      <c r="BH450" s="128"/>
      <c r="BI450" s="128"/>
      <c r="BJ450" s="128"/>
      <c r="BK450" s="128"/>
      <c r="BL450" s="128"/>
      <c r="BM450" s="128"/>
      <c r="BN450" s="128"/>
      <c r="BO450" s="128"/>
      <c r="BP450" s="128"/>
      <c r="BQ450" s="128"/>
      <c r="BR450" s="128"/>
      <c r="BS450" s="128"/>
      <c r="BT450" s="128"/>
      <c r="BU450" s="128"/>
      <c r="BV450" s="128"/>
      <c r="BW450" s="128"/>
      <c r="BX450" s="128"/>
      <c r="BY450" s="128"/>
      <c r="BZ450" s="128"/>
      <c r="CA450" s="128"/>
      <c r="CB450" s="128"/>
      <c r="CC450" s="128"/>
      <c r="CD450" s="128"/>
      <c r="CE450" s="128"/>
      <c r="CF450" s="128"/>
      <c r="CG450" s="128"/>
      <c r="CH450" s="128"/>
      <c r="CI450" s="128"/>
      <c r="CJ450" s="128"/>
      <c r="CK450" s="128"/>
      <c r="CL450" s="128"/>
      <c r="CM450" s="128"/>
      <c r="CN450" s="128"/>
      <c r="CO450" s="128"/>
      <c r="CP450" s="128"/>
      <c r="CQ450" s="128"/>
      <c r="CR450" s="128"/>
      <c r="CS450" s="128"/>
      <c r="CT450" s="128"/>
      <c r="CU450" s="128"/>
      <c r="CV450" s="128"/>
      <c r="CW450" s="128"/>
      <c r="CX450" s="128"/>
      <c r="CY450" s="128"/>
      <c r="CZ450" s="128"/>
      <c r="DA450" s="128"/>
      <c r="DB450" s="128"/>
      <c r="DC450" s="128"/>
      <c r="DD450" s="128"/>
      <c r="DE450" s="128"/>
      <c r="DF450" s="128"/>
      <c r="DG450" s="128"/>
      <c r="DH450" s="128"/>
      <c r="DI450" s="128"/>
      <c r="DJ450" s="128"/>
      <c r="DK450" s="128"/>
      <c r="DL450" s="128"/>
      <c r="DM450" s="128"/>
      <c r="DN450" s="128"/>
      <c r="DO450" s="128"/>
      <c r="DP450" s="128"/>
      <c r="DQ450" s="128"/>
      <c r="DR450" s="128"/>
      <c r="DS450" s="128"/>
      <c r="DT450" s="128"/>
      <c r="DU450" s="128"/>
      <c r="DV450" s="128"/>
      <c r="DW450" s="128"/>
      <c r="DX450" s="128"/>
      <c r="DY450" s="128"/>
      <c r="DZ450" s="128"/>
      <c r="EA450" s="128"/>
      <c r="EB450" s="128"/>
      <c r="EC450" s="128"/>
      <c r="ED450" s="128"/>
      <c r="EE450" s="128"/>
      <c r="EF450" s="128"/>
      <c r="EG450" s="128"/>
      <c r="EH450" s="128"/>
      <c r="EI450" s="128"/>
      <c r="EJ450" s="128"/>
      <c r="EK450" s="128"/>
      <c r="EL450" s="128"/>
      <c r="EM450" s="128"/>
      <c r="EN450" s="128"/>
      <c r="EO450" s="128"/>
      <c r="EP450" s="128"/>
      <c r="EQ450" s="128"/>
      <c r="ER450" s="128"/>
      <c r="ES450" s="128"/>
      <c r="ET450" s="128"/>
      <c r="EU450" s="128"/>
      <c r="EV450" s="128"/>
      <c r="EW450" s="128"/>
      <c r="EX450" s="128"/>
      <c r="EY450" s="128"/>
      <c r="EZ450" s="128"/>
      <c r="FA450" s="128"/>
      <c r="FB450" s="128"/>
      <c r="FC450" s="128"/>
      <c r="FD450" s="128"/>
      <c r="FE450" s="128"/>
      <c r="FF450" s="128"/>
      <c r="FG450" s="128"/>
      <c r="FH450" s="128"/>
      <c r="FI450" s="128"/>
      <c r="FJ450" s="128"/>
      <c r="FK450" s="128"/>
      <c r="FL450" s="128"/>
      <c r="FM450" s="128"/>
      <c r="FN450" s="128"/>
      <c r="FO450" s="128"/>
      <c r="FP450" s="128"/>
      <c r="FQ450" s="128"/>
      <c r="FR450" s="128"/>
      <c r="FS450" s="128"/>
      <c r="FT450" s="128"/>
      <c r="FU450" s="128"/>
      <c r="FV450" s="128"/>
      <c r="FW450" s="128"/>
      <c r="FX450" s="128"/>
      <c r="FY450" s="128"/>
      <c r="FZ450" s="128"/>
      <c r="GA450" s="128"/>
      <c r="GB450" s="128"/>
      <c r="GC450" s="128"/>
      <c r="GD450" s="128"/>
      <c r="GE450" s="128"/>
      <c r="GF450" s="128"/>
      <c r="GG450" s="128"/>
      <c r="GH450" s="128"/>
      <c r="GI450" s="128"/>
      <c r="GJ450" s="128"/>
      <c r="GK450" s="128"/>
      <c r="GL450" s="128"/>
      <c r="GM450" s="128"/>
      <c r="GN450" s="128"/>
      <c r="GO450" s="128"/>
      <c r="GP450" s="128"/>
      <c r="GQ450" s="128"/>
      <c r="GR450" s="128"/>
      <c r="GS450" s="128"/>
      <c r="GT450" s="128"/>
      <c r="GU450" s="128"/>
      <c r="GV450" s="128"/>
      <c r="GW450" s="128"/>
      <c r="GX450" s="128"/>
      <c r="GY450" s="128"/>
      <c r="GZ450" s="128"/>
      <c r="HA450" s="128"/>
      <c r="HB450" s="128"/>
      <c r="HC450" s="128"/>
      <c r="HD450" s="128"/>
      <c r="HE450" s="128"/>
      <c r="HF450" s="128"/>
      <c r="HG450" s="128"/>
      <c r="HH450" s="128"/>
      <c r="HI450" s="128"/>
      <c r="HJ450" s="128"/>
      <c r="HK450" s="128"/>
      <c r="HL450" s="128"/>
      <c r="HM450" s="128"/>
      <c r="HN450" s="128"/>
      <c r="HO450" s="128"/>
      <c r="HP450" s="128"/>
      <c r="HQ450" s="128"/>
      <c r="HR450" s="128"/>
      <c r="HS450" s="128"/>
      <c r="HT450" s="128"/>
      <c r="HU450" s="128"/>
      <c r="HV450" s="128"/>
      <c r="HW450" s="128"/>
      <c r="HX450" s="128"/>
      <c r="HY450" s="128"/>
      <c r="HZ450" s="128"/>
      <c r="IA450" s="128"/>
      <c r="IB450" s="128"/>
      <c r="IC450" s="128"/>
      <c r="ID450" s="128"/>
      <c r="IE450" s="128"/>
      <c r="IF450" s="128"/>
      <c r="IG450" s="128"/>
      <c r="IH450" s="128"/>
      <c r="II450" s="128"/>
      <c r="IJ450" s="128"/>
      <c r="IK450" s="128"/>
      <c r="IL450" s="128"/>
      <c r="IM450" s="128"/>
      <c r="IN450" s="128"/>
      <c r="IO450" s="128"/>
      <c r="IP450" s="128"/>
      <c r="IQ450" s="128"/>
      <c r="IR450" s="128"/>
      <c r="IS450" s="128"/>
      <c r="IT450" s="128"/>
      <c r="IU450" s="128"/>
      <c r="IV450" s="128"/>
    </row>
    <row r="451" spans="1:256" s="129" customFormat="1" ht="216" customHeight="1" x14ac:dyDescent="0.25">
      <c r="A451" s="124" t="s">
        <v>2041</v>
      </c>
      <c r="B451" s="124"/>
      <c r="C451" s="36">
        <v>43375</v>
      </c>
      <c r="D451" s="99">
        <v>117</v>
      </c>
      <c r="E451" s="103">
        <v>18</v>
      </c>
      <c r="F451" s="37" t="s">
        <v>1075</v>
      </c>
      <c r="G451" s="37" t="s">
        <v>37</v>
      </c>
      <c r="H451" s="17" t="str">
        <f t="shared" ca="1" si="50"/>
        <v>Ativo</v>
      </c>
      <c r="I451" s="36">
        <v>43474</v>
      </c>
      <c r="J451" s="36">
        <v>45069</v>
      </c>
      <c r="K451" s="37" t="str">
        <f>IF(G451="","",IF(G451&lt;&gt;"Repasse","NA",IF(G451="Repasse","Responsabilidade Diretoria de Contabilidade")))</f>
        <v>NA</v>
      </c>
      <c r="L451" s="37" t="s">
        <v>39</v>
      </c>
      <c r="M451" s="27" t="s">
        <v>2042</v>
      </c>
      <c r="N451" s="37" t="s">
        <v>2043</v>
      </c>
      <c r="O451" s="27" t="s">
        <v>2044</v>
      </c>
      <c r="P451" s="37" t="s">
        <v>2045</v>
      </c>
      <c r="Q451" s="101" t="s">
        <v>39</v>
      </c>
      <c r="R451" s="101" t="s">
        <v>39</v>
      </c>
      <c r="S451" s="36">
        <v>43480</v>
      </c>
      <c r="T451" s="36" t="s">
        <v>44</v>
      </c>
      <c r="U451" s="109" t="s">
        <v>39</v>
      </c>
      <c r="V451" s="102" t="s">
        <v>39</v>
      </c>
      <c r="W451" s="27" t="s">
        <v>39</v>
      </c>
      <c r="X451" s="37" t="s">
        <v>1520</v>
      </c>
      <c r="Y451" s="36">
        <v>43363</v>
      </c>
      <c r="Z451" s="36">
        <v>43476</v>
      </c>
      <c r="AA451" s="37" t="s">
        <v>2046</v>
      </c>
      <c r="AB451" s="37" t="s">
        <v>39</v>
      </c>
      <c r="AC451" s="37" t="s">
        <v>39</v>
      </c>
      <c r="AD451" s="37" t="s">
        <v>39</v>
      </c>
      <c r="AE451" s="37" t="s">
        <v>39</v>
      </c>
      <c r="AF451" s="124"/>
      <c r="AG451" s="128"/>
      <c r="AH451" s="128"/>
      <c r="AI451" s="128"/>
      <c r="AJ451" s="128"/>
      <c r="AK451" s="128"/>
      <c r="AL451" s="128"/>
      <c r="AM451" s="128"/>
      <c r="AN451" s="128"/>
      <c r="AO451" s="128"/>
      <c r="AP451" s="128"/>
      <c r="AQ451" s="128"/>
      <c r="AR451" s="128"/>
      <c r="AS451" s="128"/>
      <c r="AT451" s="128"/>
      <c r="AU451" s="128"/>
      <c r="AV451" s="128"/>
      <c r="AW451" s="128"/>
      <c r="AX451" s="128"/>
      <c r="AY451" s="128"/>
      <c r="AZ451" s="128"/>
      <c r="BA451" s="128"/>
      <c r="BB451" s="128"/>
      <c r="BC451" s="128"/>
      <c r="BD451" s="128"/>
      <c r="BE451" s="128"/>
      <c r="BF451" s="128"/>
      <c r="BG451" s="128"/>
      <c r="BH451" s="128"/>
      <c r="BI451" s="128"/>
      <c r="BJ451" s="128"/>
      <c r="BK451" s="128"/>
      <c r="BL451" s="128"/>
      <c r="BM451" s="128"/>
      <c r="BN451" s="128"/>
      <c r="BO451" s="128"/>
      <c r="BP451" s="128"/>
      <c r="BQ451" s="128"/>
      <c r="BR451" s="128"/>
      <c r="BS451" s="128"/>
      <c r="BT451" s="128"/>
      <c r="BU451" s="128"/>
      <c r="BV451" s="128"/>
      <c r="BW451" s="128"/>
      <c r="BX451" s="128"/>
      <c r="BY451" s="128"/>
      <c r="BZ451" s="128"/>
      <c r="CA451" s="128"/>
      <c r="CB451" s="128"/>
      <c r="CC451" s="128"/>
      <c r="CD451" s="128"/>
      <c r="CE451" s="128"/>
      <c r="CF451" s="128"/>
      <c r="CG451" s="128"/>
      <c r="CH451" s="128"/>
      <c r="CI451" s="128"/>
      <c r="CJ451" s="128"/>
      <c r="CK451" s="128"/>
      <c r="CL451" s="128"/>
      <c r="CM451" s="128"/>
      <c r="CN451" s="128"/>
      <c r="CO451" s="128"/>
      <c r="CP451" s="128"/>
      <c r="CQ451" s="128"/>
      <c r="CR451" s="128"/>
      <c r="CS451" s="128"/>
      <c r="CT451" s="128"/>
      <c r="CU451" s="128"/>
      <c r="CV451" s="128"/>
      <c r="CW451" s="128"/>
      <c r="CX451" s="128"/>
      <c r="CY451" s="128"/>
      <c r="CZ451" s="128"/>
      <c r="DA451" s="128"/>
      <c r="DB451" s="128"/>
      <c r="DC451" s="128"/>
      <c r="DD451" s="128"/>
      <c r="DE451" s="128"/>
      <c r="DF451" s="128"/>
      <c r="DG451" s="128"/>
      <c r="DH451" s="128"/>
      <c r="DI451" s="128"/>
      <c r="DJ451" s="128"/>
      <c r="DK451" s="128"/>
      <c r="DL451" s="128"/>
      <c r="DM451" s="128"/>
      <c r="DN451" s="128"/>
      <c r="DO451" s="128"/>
      <c r="DP451" s="128"/>
      <c r="DQ451" s="128"/>
      <c r="DR451" s="128"/>
      <c r="DS451" s="128"/>
      <c r="DT451" s="128"/>
      <c r="DU451" s="128"/>
      <c r="DV451" s="128"/>
      <c r="DW451" s="128"/>
      <c r="DX451" s="128"/>
      <c r="DY451" s="128"/>
      <c r="DZ451" s="128"/>
      <c r="EA451" s="128"/>
      <c r="EB451" s="128"/>
      <c r="EC451" s="128"/>
      <c r="ED451" s="128"/>
      <c r="EE451" s="128"/>
      <c r="EF451" s="128"/>
      <c r="EG451" s="128"/>
      <c r="EH451" s="128"/>
      <c r="EI451" s="128"/>
      <c r="EJ451" s="128"/>
      <c r="EK451" s="128"/>
      <c r="EL451" s="128"/>
      <c r="EM451" s="128"/>
      <c r="EN451" s="128"/>
      <c r="EO451" s="128"/>
      <c r="EP451" s="128"/>
      <c r="EQ451" s="128"/>
      <c r="ER451" s="128"/>
      <c r="ES451" s="128"/>
      <c r="ET451" s="128"/>
      <c r="EU451" s="128"/>
      <c r="EV451" s="128"/>
      <c r="EW451" s="128"/>
      <c r="EX451" s="128"/>
      <c r="EY451" s="128"/>
      <c r="EZ451" s="128"/>
      <c r="FA451" s="128"/>
      <c r="FB451" s="128"/>
      <c r="FC451" s="128"/>
      <c r="FD451" s="128"/>
      <c r="FE451" s="128"/>
      <c r="FF451" s="128"/>
      <c r="FG451" s="128"/>
      <c r="FH451" s="128"/>
      <c r="FI451" s="128"/>
      <c r="FJ451" s="128"/>
      <c r="FK451" s="128"/>
      <c r="FL451" s="128"/>
      <c r="FM451" s="128"/>
      <c r="FN451" s="128"/>
      <c r="FO451" s="128"/>
      <c r="FP451" s="128"/>
      <c r="FQ451" s="128"/>
      <c r="FR451" s="128"/>
      <c r="FS451" s="128"/>
      <c r="FT451" s="128"/>
      <c r="FU451" s="128"/>
      <c r="FV451" s="128"/>
      <c r="FW451" s="128"/>
      <c r="FX451" s="128"/>
      <c r="FY451" s="128"/>
      <c r="FZ451" s="128"/>
      <c r="GA451" s="128"/>
      <c r="GB451" s="128"/>
      <c r="GC451" s="128"/>
      <c r="GD451" s="128"/>
      <c r="GE451" s="128"/>
      <c r="GF451" s="128"/>
      <c r="GG451" s="128"/>
      <c r="GH451" s="128"/>
      <c r="GI451" s="128"/>
      <c r="GJ451" s="128"/>
      <c r="GK451" s="128"/>
      <c r="GL451" s="128"/>
      <c r="GM451" s="128"/>
      <c r="GN451" s="128"/>
      <c r="GO451" s="128"/>
      <c r="GP451" s="128"/>
      <c r="GQ451" s="128"/>
      <c r="GR451" s="128"/>
      <c r="GS451" s="128"/>
      <c r="GT451" s="128"/>
      <c r="GU451" s="128"/>
      <c r="GV451" s="128"/>
      <c r="GW451" s="128"/>
      <c r="GX451" s="128"/>
      <c r="GY451" s="128"/>
      <c r="GZ451" s="128"/>
      <c r="HA451" s="128"/>
      <c r="HB451" s="128"/>
      <c r="HC451" s="128"/>
      <c r="HD451" s="128"/>
      <c r="HE451" s="128"/>
      <c r="HF451" s="128"/>
      <c r="HG451" s="128"/>
      <c r="HH451" s="128"/>
      <c r="HI451" s="128"/>
      <c r="HJ451" s="128"/>
      <c r="HK451" s="128"/>
      <c r="HL451" s="128"/>
      <c r="HM451" s="128"/>
      <c r="HN451" s="128"/>
      <c r="HO451" s="128"/>
      <c r="HP451" s="128"/>
      <c r="HQ451" s="128"/>
      <c r="HR451" s="128"/>
      <c r="HS451" s="128"/>
      <c r="HT451" s="128"/>
      <c r="HU451" s="128"/>
      <c r="HV451" s="128"/>
      <c r="HW451" s="128"/>
      <c r="HX451" s="128"/>
      <c r="HY451" s="128"/>
      <c r="HZ451" s="128"/>
      <c r="IA451" s="128"/>
      <c r="IB451" s="128"/>
      <c r="IC451" s="128"/>
      <c r="ID451" s="128"/>
      <c r="IE451" s="128"/>
      <c r="IF451" s="128"/>
      <c r="IG451" s="128"/>
      <c r="IH451" s="128"/>
      <c r="II451" s="128"/>
      <c r="IJ451" s="128"/>
      <c r="IK451" s="128"/>
      <c r="IL451" s="128"/>
      <c r="IM451" s="128"/>
      <c r="IN451" s="128"/>
      <c r="IO451" s="128"/>
      <c r="IP451" s="128"/>
      <c r="IQ451" s="128"/>
      <c r="IR451" s="128"/>
      <c r="IS451" s="128"/>
      <c r="IT451" s="128"/>
      <c r="IU451" s="128"/>
      <c r="IV451" s="128"/>
    </row>
    <row r="452" spans="1:256" s="129" customFormat="1" ht="216" customHeight="1" x14ac:dyDescent="0.25">
      <c r="A452" s="19" t="s">
        <v>2047</v>
      </c>
      <c r="B452" s="19"/>
      <c r="C452" s="36">
        <v>43423</v>
      </c>
      <c r="D452" s="120">
        <v>118</v>
      </c>
      <c r="E452" s="140">
        <v>18</v>
      </c>
      <c r="F452" s="121" t="s">
        <v>36</v>
      </c>
      <c r="G452" s="121" t="s">
        <v>37</v>
      </c>
      <c r="H452" s="37" t="str">
        <f ca="1">IF(J452="","",IF(J452="cancelado","Cancelado",IF(J452="prazo indeterminado","Ativo",IF(TODAY()-J452&gt;0,"Concluído","Ativo"))))</f>
        <v>Ativo</v>
      </c>
      <c r="I452" s="36">
        <v>43423</v>
      </c>
      <c r="J452" s="36">
        <v>45248</v>
      </c>
      <c r="K452" s="37" t="str">
        <f>IF(G452="","",IF(G452&lt;&gt;"Repasse","NA",IF(G452="Repasse","Responsabilidade Diretoria de Contabilidade")))</f>
        <v>NA</v>
      </c>
      <c r="L452" s="37" t="s">
        <v>39</v>
      </c>
      <c r="M452" s="19" t="s">
        <v>2048</v>
      </c>
      <c r="N452" s="121" t="s">
        <v>2049</v>
      </c>
      <c r="O452" s="19" t="s">
        <v>2050</v>
      </c>
      <c r="P452" s="121" t="s">
        <v>2051</v>
      </c>
      <c r="Q452" s="122" t="s">
        <v>39</v>
      </c>
      <c r="R452" s="122" t="s">
        <v>39</v>
      </c>
      <c r="S452" s="36">
        <v>43711</v>
      </c>
      <c r="T452" s="36" t="s">
        <v>44</v>
      </c>
      <c r="U452" s="123" t="s">
        <v>39</v>
      </c>
      <c r="V452" s="36" t="s">
        <v>39</v>
      </c>
      <c r="W452" s="19" t="s">
        <v>39</v>
      </c>
      <c r="X452" s="121" t="s">
        <v>1520</v>
      </c>
      <c r="Y452" s="36" t="s">
        <v>39</v>
      </c>
      <c r="Z452" s="139" t="s">
        <v>39</v>
      </c>
      <c r="AA452" s="121" t="s">
        <v>39</v>
      </c>
      <c r="AB452" s="121" t="s">
        <v>39</v>
      </c>
      <c r="AC452" s="121" t="s">
        <v>39</v>
      </c>
      <c r="AD452" s="121" t="s">
        <v>39</v>
      </c>
      <c r="AE452" s="121" t="s">
        <v>39</v>
      </c>
      <c r="AF452" s="19"/>
      <c r="AG452" s="128"/>
      <c r="AH452" s="128"/>
      <c r="AI452" s="128"/>
      <c r="AJ452" s="128"/>
      <c r="AK452" s="128"/>
      <c r="AL452" s="128"/>
      <c r="AM452" s="128"/>
      <c r="AN452" s="128"/>
      <c r="AO452" s="128"/>
      <c r="AP452" s="128"/>
      <c r="AQ452" s="128"/>
      <c r="AR452" s="128"/>
      <c r="AS452" s="128"/>
      <c r="AT452" s="128"/>
      <c r="AU452" s="128"/>
      <c r="AV452" s="128"/>
      <c r="AW452" s="128"/>
      <c r="AX452" s="128"/>
      <c r="AY452" s="128"/>
      <c r="AZ452" s="128"/>
      <c r="BA452" s="128"/>
      <c r="BB452" s="128"/>
      <c r="BC452" s="128"/>
      <c r="BD452" s="128"/>
      <c r="BE452" s="128"/>
      <c r="BF452" s="128"/>
      <c r="BG452" s="128"/>
      <c r="BH452" s="128"/>
      <c r="BI452" s="128"/>
      <c r="BJ452" s="128"/>
      <c r="BK452" s="128"/>
      <c r="BL452" s="128"/>
      <c r="BM452" s="128"/>
      <c r="BN452" s="128"/>
      <c r="BO452" s="128"/>
      <c r="BP452" s="128"/>
      <c r="BQ452" s="128"/>
      <c r="BR452" s="128"/>
      <c r="BS452" s="128"/>
      <c r="BT452" s="128"/>
      <c r="BU452" s="128"/>
      <c r="BV452" s="128"/>
      <c r="BW452" s="128"/>
      <c r="BX452" s="128"/>
      <c r="BY452" s="128"/>
      <c r="BZ452" s="128"/>
      <c r="CA452" s="128"/>
      <c r="CB452" s="128"/>
      <c r="CC452" s="128"/>
      <c r="CD452" s="128"/>
      <c r="CE452" s="128"/>
      <c r="CF452" s="128"/>
      <c r="CG452" s="128"/>
      <c r="CH452" s="128"/>
      <c r="CI452" s="128"/>
      <c r="CJ452" s="128"/>
      <c r="CK452" s="128"/>
      <c r="CL452" s="128"/>
      <c r="CM452" s="128"/>
      <c r="CN452" s="128"/>
      <c r="CO452" s="128"/>
      <c r="CP452" s="128"/>
      <c r="CQ452" s="128"/>
      <c r="CR452" s="128"/>
      <c r="CS452" s="128"/>
      <c r="CT452" s="128"/>
      <c r="CU452" s="128"/>
      <c r="CV452" s="128"/>
      <c r="CW452" s="128"/>
      <c r="CX452" s="128"/>
      <c r="CY452" s="128"/>
      <c r="CZ452" s="128"/>
      <c r="DA452" s="128"/>
      <c r="DB452" s="128"/>
      <c r="DC452" s="128"/>
      <c r="DD452" s="128"/>
      <c r="DE452" s="128"/>
      <c r="DF452" s="128"/>
      <c r="DG452" s="128"/>
      <c r="DH452" s="128"/>
      <c r="DI452" s="128"/>
      <c r="DJ452" s="128"/>
      <c r="DK452" s="128"/>
      <c r="DL452" s="128"/>
      <c r="DM452" s="128"/>
      <c r="DN452" s="128"/>
      <c r="DO452" s="128"/>
      <c r="DP452" s="128"/>
      <c r="DQ452" s="128"/>
      <c r="DR452" s="128"/>
      <c r="DS452" s="128"/>
      <c r="DT452" s="128"/>
      <c r="DU452" s="128"/>
      <c r="DV452" s="128"/>
      <c r="DW452" s="128"/>
      <c r="DX452" s="128"/>
      <c r="DY452" s="128"/>
      <c r="DZ452" s="128"/>
      <c r="EA452" s="128"/>
      <c r="EB452" s="128"/>
      <c r="EC452" s="128"/>
      <c r="ED452" s="128"/>
      <c r="EE452" s="128"/>
      <c r="EF452" s="128"/>
      <c r="EG452" s="128"/>
      <c r="EH452" s="128"/>
      <c r="EI452" s="128"/>
      <c r="EJ452" s="128"/>
      <c r="EK452" s="128"/>
      <c r="EL452" s="128"/>
      <c r="EM452" s="128"/>
      <c r="EN452" s="128"/>
      <c r="EO452" s="128"/>
      <c r="EP452" s="128"/>
      <c r="EQ452" s="128"/>
      <c r="ER452" s="128"/>
      <c r="ES452" s="128"/>
      <c r="ET452" s="128"/>
      <c r="EU452" s="128"/>
      <c r="EV452" s="128"/>
      <c r="EW452" s="128"/>
      <c r="EX452" s="128"/>
      <c r="EY452" s="128"/>
      <c r="EZ452" s="128"/>
      <c r="FA452" s="128"/>
      <c r="FB452" s="128"/>
      <c r="FC452" s="128"/>
      <c r="FD452" s="128"/>
      <c r="FE452" s="128"/>
      <c r="FF452" s="128"/>
      <c r="FG452" s="128"/>
      <c r="FH452" s="128"/>
      <c r="FI452" s="128"/>
      <c r="FJ452" s="128"/>
      <c r="FK452" s="128"/>
      <c r="FL452" s="128"/>
      <c r="FM452" s="128"/>
      <c r="FN452" s="128"/>
      <c r="FO452" s="128"/>
      <c r="FP452" s="128"/>
      <c r="FQ452" s="128"/>
      <c r="FR452" s="128"/>
      <c r="FS452" s="128"/>
      <c r="FT452" s="128"/>
      <c r="FU452" s="128"/>
      <c r="FV452" s="128"/>
      <c r="FW452" s="128"/>
      <c r="FX452" s="128"/>
      <c r="FY452" s="128"/>
      <c r="FZ452" s="128"/>
      <c r="GA452" s="128"/>
      <c r="GB452" s="128"/>
      <c r="GC452" s="128"/>
      <c r="GD452" s="128"/>
      <c r="GE452" s="128"/>
      <c r="GF452" s="128"/>
      <c r="GG452" s="128"/>
      <c r="GH452" s="128"/>
      <c r="GI452" s="128"/>
      <c r="GJ452" s="128"/>
      <c r="GK452" s="128"/>
      <c r="GL452" s="128"/>
      <c r="GM452" s="128"/>
      <c r="GN452" s="128"/>
      <c r="GO452" s="128"/>
      <c r="GP452" s="128"/>
      <c r="GQ452" s="128"/>
      <c r="GR452" s="128"/>
      <c r="GS452" s="128"/>
      <c r="GT452" s="128"/>
      <c r="GU452" s="128"/>
      <c r="GV452" s="128"/>
      <c r="GW452" s="128"/>
      <c r="GX452" s="128"/>
      <c r="GY452" s="128"/>
      <c r="GZ452" s="128"/>
      <c r="HA452" s="128"/>
      <c r="HB452" s="128"/>
      <c r="HC452" s="128"/>
      <c r="HD452" s="128"/>
      <c r="HE452" s="128"/>
      <c r="HF452" s="128"/>
      <c r="HG452" s="128"/>
      <c r="HH452" s="128"/>
      <c r="HI452" s="128"/>
      <c r="HJ452" s="128"/>
      <c r="HK452" s="128"/>
      <c r="HL452" s="128"/>
      <c r="HM452" s="128"/>
      <c r="HN452" s="128"/>
      <c r="HO452" s="128"/>
      <c r="HP452" s="128"/>
      <c r="HQ452" s="128"/>
      <c r="HR452" s="128"/>
      <c r="HS452" s="128"/>
      <c r="HT452" s="128"/>
      <c r="HU452" s="128"/>
      <c r="HV452" s="128"/>
      <c r="HW452" s="128"/>
      <c r="HX452" s="128"/>
      <c r="HY452" s="128"/>
      <c r="HZ452" s="128"/>
      <c r="IA452" s="128"/>
      <c r="IB452" s="128"/>
      <c r="IC452" s="128"/>
      <c r="ID452" s="128"/>
      <c r="IE452" s="128"/>
      <c r="IF452" s="128"/>
      <c r="IG452" s="128"/>
      <c r="IH452" s="128"/>
      <c r="II452" s="128"/>
      <c r="IJ452" s="128"/>
      <c r="IK452" s="128"/>
      <c r="IL452" s="128"/>
      <c r="IM452" s="128"/>
      <c r="IN452" s="128"/>
      <c r="IO452" s="128"/>
      <c r="IP452" s="128"/>
      <c r="IQ452" s="128"/>
      <c r="IR452" s="128"/>
      <c r="IS452" s="128"/>
      <c r="IT452" s="128"/>
      <c r="IU452" s="128"/>
      <c r="IV452" s="128"/>
    </row>
    <row r="453" spans="1:256" s="129" customFormat="1" ht="48.75" customHeight="1" x14ac:dyDescent="0.25">
      <c r="A453" s="19"/>
      <c r="B453" s="19"/>
      <c r="C453" s="105">
        <v>43472</v>
      </c>
      <c r="D453" s="106">
        <v>1</v>
      </c>
      <c r="E453" s="107">
        <v>2019</v>
      </c>
      <c r="F453" s="107" t="s">
        <v>274</v>
      </c>
      <c r="G453" s="107" t="s">
        <v>704</v>
      </c>
      <c r="H453" s="17" t="str">
        <f t="shared" ca="1" si="50"/>
        <v>Ativo</v>
      </c>
      <c r="I453" s="105">
        <v>43472</v>
      </c>
      <c r="J453" s="105">
        <v>45297</v>
      </c>
      <c r="K453" s="108" t="s">
        <v>39</v>
      </c>
      <c r="L453" s="108" t="s">
        <v>39</v>
      </c>
      <c r="M453" s="17" t="s">
        <v>705</v>
      </c>
      <c r="N453" s="107" t="s">
        <v>2052</v>
      </c>
      <c r="O453" s="107" t="s">
        <v>2053</v>
      </c>
      <c r="P453" s="107" t="s">
        <v>2054</v>
      </c>
      <c r="Q453" s="107" t="s">
        <v>39</v>
      </c>
      <c r="R453" s="107" t="s">
        <v>39</v>
      </c>
      <c r="S453" s="56">
        <v>43482</v>
      </c>
      <c r="T453" s="46" t="s">
        <v>44</v>
      </c>
      <c r="U453" s="107" t="s">
        <v>39</v>
      </c>
      <c r="V453" s="107" t="s">
        <v>39</v>
      </c>
      <c r="W453" s="107" t="s">
        <v>39</v>
      </c>
      <c r="X453" s="107" t="s">
        <v>1789</v>
      </c>
      <c r="Y453" s="105" t="s">
        <v>39</v>
      </c>
      <c r="Z453" s="105" t="s">
        <v>39</v>
      </c>
      <c r="AA453" s="107" t="s">
        <v>39</v>
      </c>
      <c r="AB453" s="107" t="s">
        <v>39</v>
      </c>
      <c r="AC453" s="107" t="s">
        <v>39</v>
      </c>
      <c r="AD453" s="107" t="s">
        <v>39</v>
      </c>
      <c r="AE453" s="107" t="s">
        <v>39</v>
      </c>
      <c r="AF453" s="19"/>
      <c r="AG453" s="128"/>
      <c r="AH453" s="128"/>
      <c r="AI453" s="128"/>
      <c r="AJ453" s="128"/>
      <c r="AK453" s="128"/>
      <c r="AL453" s="128"/>
      <c r="AM453" s="128"/>
      <c r="AN453" s="128"/>
      <c r="AO453" s="128"/>
      <c r="AP453" s="128"/>
      <c r="AQ453" s="128"/>
      <c r="AR453" s="128"/>
      <c r="AS453" s="128"/>
      <c r="AT453" s="128"/>
      <c r="AU453" s="128"/>
      <c r="AV453" s="128"/>
      <c r="AW453" s="128"/>
      <c r="AX453" s="128"/>
      <c r="AY453" s="128"/>
      <c r="AZ453" s="128"/>
      <c r="BA453" s="128"/>
      <c r="BB453" s="128"/>
      <c r="BC453" s="128"/>
      <c r="BD453" s="128"/>
      <c r="BE453" s="128"/>
      <c r="BF453" s="128"/>
      <c r="BG453" s="128"/>
      <c r="BH453" s="128"/>
      <c r="BI453" s="128"/>
      <c r="BJ453" s="128"/>
      <c r="BK453" s="128"/>
      <c r="BL453" s="128"/>
      <c r="BM453" s="128"/>
      <c r="BN453" s="128"/>
      <c r="BO453" s="128"/>
      <c r="BP453" s="128"/>
      <c r="BQ453" s="128"/>
      <c r="BR453" s="128"/>
      <c r="BS453" s="128"/>
      <c r="BT453" s="128"/>
      <c r="BU453" s="128"/>
      <c r="BV453" s="128"/>
      <c r="BW453" s="128"/>
      <c r="BX453" s="128"/>
      <c r="BY453" s="128"/>
      <c r="BZ453" s="128"/>
      <c r="CA453" s="128"/>
      <c r="CB453" s="128"/>
      <c r="CC453" s="128"/>
      <c r="CD453" s="128"/>
      <c r="CE453" s="128"/>
      <c r="CF453" s="128"/>
      <c r="CG453" s="128"/>
      <c r="CH453" s="128"/>
      <c r="CI453" s="128"/>
      <c r="CJ453" s="128"/>
      <c r="CK453" s="128"/>
      <c r="CL453" s="128"/>
      <c r="CM453" s="128"/>
      <c r="CN453" s="128"/>
      <c r="CO453" s="128"/>
      <c r="CP453" s="128"/>
      <c r="CQ453" s="128"/>
      <c r="CR453" s="128"/>
      <c r="CS453" s="128"/>
      <c r="CT453" s="128"/>
      <c r="CU453" s="128"/>
      <c r="CV453" s="128"/>
      <c r="CW453" s="128"/>
      <c r="CX453" s="128"/>
      <c r="CY453" s="128"/>
      <c r="CZ453" s="128"/>
      <c r="DA453" s="128"/>
      <c r="DB453" s="128"/>
      <c r="DC453" s="128"/>
      <c r="DD453" s="128"/>
      <c r="DE453" s="128"/>
      <c r="DF453" s="128"/>
      <c r="DG453" s="128"/>
      <c r="DH453" s="128"/>
      <c r="DI453" s="128"/>
      <c r="DJ453" s="128"/>
      <c r="DK453" s="128"/>
      <c r="DL453" s="128"/>
      <c r="DM453" s="128"/>
      <c r="DN453" s="128"/>
      <c r="DO453" s="128"/>
      <c r="DP453" s="128"/>
      <c r="DQ453" s="128"/>
      <c r="DR453" s="128"/>
      <c r="DS453" s="128"/>
      <c r="DT453" s="128"/>
      <c r="DU453" s="128"/>
      <c r="DV453" s="128"/>
      <c r="DW453" s="128"/>
      <c r="DX453" s="128"/>
      <c r="DY453" s="128"/>
      <c r="DZ453" s="128"/>
      <c r="EA453" s="128"/>
      <c r="EB453" s="128"/>
      <c r="EC453" s="128"/>
      <c r="ED453" s="128"/>
      <c r="EE453" s="128"/>
      <c r="EF453" s="128"/>
      <c r="EG453" s="128"/>
      <c r="EH453" s="128"/>
      <c r="EI453" s="128"/>
      <c r="EJ453" s="128"/>
      <c r="EK453" s="128"/>
      <c r="EL453" s="128"/>
      <c r="EM453" s="128"/>
      <c r="EN453" s="128"/>
      <c r="EO453" s="128"/>
      <c r="EP453" s="128"/>
      <c r="EQ453" s="128"/>
      <c r="ER453" s="128"/>
      <c r="ES453" s="128"/>
      <c r="ET453" s="128"/>
      <c r="EU453" s="128"/>
      <c r="EV453" s="128"/>
      <c r="EW453" s="128"/>
      <c r="EX453" s="128"/>
      <c r="EY453" s="128"/>
      <c r="EZ453" s="128"/>
      <c r="FA453" s="128"/>
      <c r="FB453" s="128"/>
      <c r="FC453" s="128"/>
      <c r="FD453" s="128"/>
      <c r="FE453" s="128"/>
      <c r="FF453" s="128"/>
      <c r="FG453" s="128"/>
      <c r="FH453" s="128"/>
      <c r="FI453" s="128"/>
      <c r="FJ453" s="128"/>
      <c r="FK453" s="128"/>
      <c r="FL453" s="128"/>
      <c r="FM453" s="128"/>
      <c r="FN453" s="128"/>
      <c r="FO453" s="128"/>
      <c r="FP453" s="128"/>
      <c r="FQ453" s="128"/>
      <c r="FR453" s="128"/>
      <c r="FS453" s="128"/>
      <c r="FT453" s="128"/>
      <c r="FU453" s="128"/>
      <c r="FV453" s="128"/>
      <c r="FW453" s="128"/>
      <c r="FX453" s="128"/>
      <c r="FY453" s="128"/>
      <c r="FZ453" s="128"/>
      <c r="GA453" s="128"/>
      <c r="GB453" s="128"/>
      <c r="GC453" s="128"/>
      <c r="GD453" s="128"/>
      <c r="GE453" s="128"/>
      <c r="GF453" s="128"/>
      <c r="GG453" s="128"/>
      <c r="GH453" s="128"/>
      <c r="GI453" s="128"/>
      <c r="GJ453" s="128"/>
      <c r="GK453" s="128"/>
      <c r="GL453" s="128"/>
      <c r="GM453" s="128"/>
      <c r="GN453" s="128"/>
      <c r="GO453" s="128"/>
      <c r="GP453" s="128"/>
      <c r="GQ453" s="128"/>
      <c r="GR453" s="128"/>
      <c r="GS453" s="128"/>
      <c r="GT453" s="128"/>
      <c r="GU453" s="128"/>
      <c r="GV453" s="128"/>
      <c r="GW453" s="128"/>
      <c r="GX453" s="128"/>
      <c r="GY453" s="128"/>
      <c r="GZ453" s="128"/>
      <c r="HA453" s="128"/>
      <c r="HB453" s="128"/>
      <c r="HC453" s="128"/>
      <c r="HD453" s="128"/>
      <c r="HE453" s="128"/>
      <c r="HF453" s="128"/>
      <c r="HG453" s="128"/>
      <c r="HH453" s="128"/>
      <c r="HI453" s="128"/>
      <c r="HJ453" s="128"/>
      <c r="HK453" s="128"/>
      <c r="HL453" s="128"/>
      <c r="HM453" s="128"/>
      <c r="HN453" s="128"/>
      <c r="HO453" s="128"/>
      <c r="HP453" s="128"/>
      <c r="HQ453" s="128"/>
      <c r="HR453" s="128"/>
      <c r="HS453" s="128"/>
      <c r="HT453" s="128"/>
      <c r="HU453" s="128"/>
      <c r="HV453" s="128"/>
      <c r="HW453" s="128"/>
      <c r="HX453" s="128"/>
      <c r="HY453" s="128"/>
      <c r="HZ453" s="128"/>
      <c r="IA453" s="128"/>
      <c r="IB453" s="128"/>
      <c r="IC453" s="128"/>
      <c r="ID453" s="128"/>
      <c r="IE453" s="128"/>
      <c r="IF453" s="128"/>
      <c r="IG453" s="128"/>
      <c r="IH453" s="128"/>
      <c r="II453" s="128"/>
      <c r="IJ453" s="128"/>
      <c r="IK453" s="128"/>
      <c r="IL453" s="128"/>
      <c r="IM453" s="128"/>
      <c r="IN453" s="128"/>
      <c r="IO453" s="128"/>
      <c r="IP453" s="128"/>
      <c r="IQ453" s="128"/>
      <c r="IR453" s="128"/>
      <c r="IS453" s="128"/>
      <c r="IT453" s="128"/>
      <c r="IU453" s="128"/>
      <c r="IV453" s="128"/>
    </row>
    <row r="454" spans="1:256" s="129" customFormat="1" ht="58.5" customHeight="1" x14ac:dyDescent="0.25">
      <c r="A454" s="19"/>
      <c r="B454" s="19"/>
      <c r="C454" s="105">
        <v>43475</v>
      </c>
      <c r="D454" s="106">
        <v>2</v>
      </c>
      <c r="E454" s="107">
        <v>2019</v>
      </c>
      <c r="F454" s="107" t="s">
        <v>274</v>
      </c>
      <c r="G454" s="107" t="s">
        <v>704</v>
      </c>
      <c r="H454" s="17" t="str">
        <f t="shared" ca="1" si="50"/>
        <v>Ativo</v>
      </c>
      <c r="I454" s="105">
        <v>43475</v>
      </c>
      <c r="J454" s="105">
        <v>45300</v>
      </c>
      <c r="K454" s="108" t="s">
        <v>39</v>
      </c>
      <c r="L454" s="108" t="s">
        <v>39</v>
      </c>
      <c r="M454" s="17" t="s">
        <v>705</v>
      </c>
      <c r="N454" s="107" t="s">
        <v>196</v>
      </c>
      <c r="O454" s="107" t="s">
        <v>197</v>
      </c>
      <c r="P454" s="107" t="s">
        <v>2055</v>
      </c>
      <c r="Q454" s="107" t="s">
        <v>39</v>
      </c>
      <c r="R454" s="107" t="s">
        <v>39</v>
      </c>
      <c r="S454" s="56">
        <v>43482</v>
      </c>
      <c r="T454" s="46" t="s">
        <v>44</v>
      </c>
      <c r="U454" s="107" t="s">
        <v>39</v>
      </c>
      <c r="V454" s="107" t="s">
        <v>39</v>
      </c>
      <c r="W454" s="107" t="s">
        <v>39</v>
      </c>
      <c r="X454" s="107" t="s">
        <v>1789</v>
      </c>
      <c r="Y454" s="105" t="s">
        <v>39</v>
      </c>
      <c r="Z454" s="105" t="s">
        <v>39</v>
      </c>
      <c r="AA454" s="107" t="s">
        <v>39</v>
      </c>
      <c r="AB454" s="107" t="s">
        <v>39</v>
      </c>
      <c r="AC454" s="107" t="s">
        <v>39</v>
      </c>
      <c r="AD454" s="107" t="s">
        <v>39</v>
      </c>
      <c r="AE454" s="107" t="s">
        <v>39</v>
      </c>
      <c r="AF454" s="19"/>
      <c r="AG454" s="128"/>
      <c r="AH454" s="128"/>
      <c r="AI454" s="128"/>
      <c r="AJ454" s="128"/>
      <c r="AK454" s="128"/>
      <c r="AL454" s="128"/>
      <c r="AM454" s="128"/>
      <c r="AN454" s="128"/>
      <c r="AO454" s="128"/>
      <c r="AP454" s="128"/>
      <c r="AQ454" s="128"/>
      <c r="AR454" s="128"/>
      <c r="AS454" s="128"/>
      <c r="AT454" s="128"/>
      <c r="AU454" s="128"/>
      <c r="AV454" s="128"/>
      <c r="AW454" s="128"/>
      <c r="AX454" s="128"/>
      <c r="AY454" s="128"/>
      <c r="AZ454" s="128"/>
      <c r="BA454" s="128"/>
      <c r="BB454" s="128"/>
      <c r="BC454" s="128"/>
      <c r="BD454" s="128"/>
      <c r="BE454" s="128"/>
      <c r="BF454" s="128"/>
      <c r="BG454" s="128"/>
      <c r="BH454" s="128"/>
      <c r="BI454" s="128"/>
      <c r="BJ454" s="128"/>
      <c r="BK454" s="128"/>
      <c r="BL454" s="128"/>
      <c r="BM454" s="128"/>
      <c r="BN454" s="128"/>
      <c r="BO454" s="128"/>
      <c r="BP454" s="128"/>
      <c r="BQ454" s="128"/>
      <c r="BR454" s="128"/>
      <c r="BS454" s="128"/>
      <c r="BT454" s="128"/>
      <c r="BU454" s="128"/>
      <c r="BV454" s="128"/>
      <c r="BW454" s="128"/>
      <c r="BX454" s="128"/>
      <c r="BY454" s="128"/>
      <c r="BZ454" s="128"/>
      <c r="CA454" s="128"/>
      <c r="CB454" s="128"/>
      <c r="CC454" s="128"/>
      <c r="CD454" s="128"/>
      <c r="CE454" s="128"/>
      <c r="CF454" s="128"/>
      <c r="CG454" s="128"/>
      <c r="CH454" s="128"/>
      <c r="CI454" s="128"/>
      <c r="CJ454" s="128"/>
      <c r="CK454" s="128"/>
      <c r="CL454" s="128"/>
      <c r="CM454" s="128"/>
      <c r="CN454" s="128"/>
      <c r="CO454" s="128"/>
      <c r="CP454" s="128"/>
      <c r="CQ454" s="128"/>
      <c r="CR454" s="128"/>
      <c r="CS454" s="128"/>
      <c r="CT454" s="128"/>
      <c r="CU454" s="128"/>
      <c r="CV454" s="128"/>
      <c r="CW454" s="128"/>
      <c r="CX454" s="128"/>
      <c r="CY454" s="128"/>
      <c r="CZ454" s="128"/>
      <c r="DA454" s="128"/>
      <c r="DB454" s="128"/>
      <c r="DC454" s="128"/>
      <c r="DD454" s="128"/>
      <c r="DE454" s="128"/>
      <c r="DF454" s="128"/>
      <c r="DG454" s="128"/>
      <c r="DH454" s="128"/>
      <c r="DI454" s="128"/>
      <c r="DJ454" s="128"/>
      <c r="DK454" s="128"/>
      <c r="DL454" s="128"/>
      <c r="DM454" s="128"/>
      <c r="DN454" s="128"/>
      <c r="DO454" s="128"/>
      <c r="DP454" s="128"/>
      <c r="DQ454" s="128"/>
      <c r="DR454" s="128"/>
      <c r="DS454" s="128"/>
      <c r="DT454" s="128"/>
      <c r="DU454" s="128"/>
      <c r="DV454" s="128"/>
      <c r="DW454" s="128"/>
      <c r="DX454" s="128"/>
      <c r="DY454" s="128"/>
      <c r="DZ454" s="128"/>
      <c r="EA454" s="128"/>
      <c r="EB454" s="128"/>
      <c r="EC454" s="128"/>
      <c r="ED454" s="128"/>
      <c r="EE454" s="128"/>
      <c r="EF454" s="128"/>
      <c r="EG454" s="128"/>
      <c r="EH454" s="128"/>
      <c r="EI454" s="128"/>
      <c r="EJ454" s="128"/>
      <c r="EK454" s="128"/>
      <c r="EL454" s="128"/>
      <c r="EM454" s="128"/>
      <c r="EN454" s="128"/>
      <c r="EO454" s="128"/>
      <c r="EP454" s="128"/>
      <c r="EQ454" s="128"/>
      <c r="ER454" s="128"/>
      <c r="ES454" s="128"/>
      <c r="ET454" s="128"/>
      <c r="EU454" s="128"/>
      <c r="EV454" s="128"/>
      <c r="EW454" s="128"/>
      <c r="EX454" s="128"/>
      <c r="EY454" s="128"/>
      <c r="EZ454" s="128"/>
      <c r="FA454" s="128"/>
      <c r="FB454" s="128"/>
      <c r="FC454" s="128"/>
      <c r="FD454" s="128"/>
      <c r="FE454" s="128"/>
      <c r="FF454" s="128"/>
      <c r="FG454" s="128"/>
      <c r="FH454" s="128"/>
      <c r="FI454" s="128"/>
      <c r="FJ454" s="128"/>
      <c r="FK454" s="128"/>
      <c r="FL454" s="128"/>
      <c r="FM454" s="128"/>
      <c r="FN454" s="128"/>
      <c r="FO454" s="128"/>
      <c r="FP454" s="128"/>
      <c r="FQ454" s="128"/>
      <c r="FR454" s="128"/>
      <c r="FS454" s="128"/>
      <c r="FT454" s="128"/>
      <c r="FU454" s="128"/>
      <c r="FV454" s="128"/>
      <c r="FW454" s="128"/>
      <c r="FX454" s="128"/>
      <c r="FY454" s="128"/>
      <c r="FZ454" s="128"/>
      <c r="GA454" s="128"/>
      <c r="GB454" s="128"/>
      <c r="GC454" s="128"/>
      <c r="GD454" s="128"/>
      <c r="GE454" s="128"/>
      <c r="GF454" s="128"/>
      <c r="GG454" s="128"/>
      <c r="GH454" s="128"/>
      <c r="GI454" s="128"/>
      <c r="GJ454" s="128"/>
      <c r="GK454" s="128"/>
      <c r="GL454" s="128"/>
      <c r="GM454" s="128"/>
      <c r="GN454" s="128"/>
      <c r="GO454" s="128"/>
      <c r="GP454" s="128"/>
      <c r="GQ454" s="128"/>
      <c r="GR454" s="128"/>
      <c r="GS454" s="128"/>
      <c r="GT454" s="128"/>
      <c r="GU454" s="128"/>
      <c r="GV454" s="128"/>
      <c r="GW454" s="128"/>
      <c r="GX454" s="128"/>
      <c r="GY454" s="128"/>
      <c r="GZ454" s="128"/>
      <c r="HA454" s="128"/>
      <c r="HB454" s="128"/>
      <c r="HC454" s="128"/>
      <c r="HD454" s="128"/>
      <c r="HE454" s="128"/>
      <c r="HF454" s="128"/>
      <c r="HG454" s="128"/>
      <c r="HH454" s="128"/>
      <c r="HI454" s="128"/>
      <c r="HJ454" s="128"/>
      <c r="HK454" s="128"/>
      <c r="HL454" s="128"/>
      <c r="HM454" s="128"/>
      <c r="HN454" s="128"/>
      <c r="HO454" s="128"/>
      <c r="HP454" s="128"/>
      <c r="HQ454" s="128"/>
      <c r="HR454" s="128"/>
      <c r="HS454" s="128"/>
      <c r="HT454" s="128"/>
      <c r="HU454" s="128"/>
      <c r="HV454" s="128"/>
      <c r="HW454" s="128"/>
      <c r="HX454" s="128"/>
      <c r="HY454" s="128"/>
      <c r="HZ454" s="128"/>
      <c r="IA454" s="128"/>
      <c r="IB454" s="128"/>
      <c r="IC454" s="128"/>
      <c r="ID454" s="128"/>
      <c r="IE454" s="128"/>
      <c r="IF454" s="128"/>
      <c r="IG454" s="128"/>
      <c r="IH454" s="128"/>
      <c r="II454" s="128"/>
      <c r="IJ454" s="128"/>
      <c r="IK454" s="128"/>
      <c r="IL454" s="128"/>
      <c r="IM454" s="128"/>
      <c r="IN454" s="128"/>
      <c r="IO454" s="128"/>
      <c r="IP454" s="128"/>
      <c r="IQ454" s="128"/>
      <c r="IR454" s="128"/>
      <c r="IS454" s="128"/>
      <c r="IT454" s="128"/>
      <c r="IU454" s="128"/>
      <c r="IV454" s="128"/>
    </row>
    <row r="455" spans="1:256" s="129" customFormat="1" ht="57" customHeight="1" x14ac:dyDescent="0.25">
      <c r="A455" s="19"/>
      <c r="B455" s="19"/>
      <c r="C455" s="105">
        <v>43475</v>
      </c>
      <c r="D455" s="106">
        <v>3</v>
      </c>
      <c r="E455" s="107">
        <v>2019</v>
      </c>
      <c r="F455" s="107" t="s">
        <v>274</v>
      </c>
      <c r="G455" s="107" t="s">
        <v>704</v>
      </c>
      <c r="H455" s="17" t="str">
        <f t="shared" ca="1" si="50"/>
        <v>Ativo</v>
      </c>
      <c r="I455" s="105">
        <v>43475</v>
      </c>
      <c r="J455" s="105">
        <v>45300</v>
      </c>
      <c r="K455" s="108" t="s">
        <v>39</v>
      </c>
      <c r="L455" s="108" t="s">
        <v>39</v>
      </c>
      <c r="M455" s="17" t="s">
        <v>705</v>
      </c>
      <c r="N455" s="107" t="s">
        <v>2056</v>
      </c>
      <c r="O455" s="107" t="s">
        <v>2057</v>
      </c>
      <c r="P455" s="107" t="s">
        <v>2058</v>
      </c>
      <c r="Q455" s="107" t="s">
        <v>39</v>
      </c>
      <c r="R455" s="107" t="s">
        <v>39</v>
      </c>
      <c r="S455" s="56">
        <v>43482</v>
      </c>
      <c r="T455" s="46" t="s">
        <v>44</v>
      </c>
      <c r="U455" s="107" t="s">
        <v>39</v>
      </c>
      <c r="V455" s="107" t="s">
        <v>39</v>
      </c>
      <c r="W455" s="107" t="s">
        <v>39</v>
      </c>
      <c r="X455" s="107" t="s">
        <v>2059</v>
      </c>
      <c r="Y455" s="105" t="s">
        <v>39</v>
      </c>
      <c r="Z455" s="105" t="s">
        <v>39</v>
      </c>
      <c r="AA455" s="107" t="s">
        <v>39</v>
      </c>
      <c r="AB455" s="107" t="s">
        <v>39</v>
      </c>
      <c r="AC455" s="107" t="s">
        <v>39</v>
      </c>
      <c r="AD455" s="107" t="s">
        <v>39</v>
      </c>
      <c r="AE455" s="107" t="s">
        <v>39</v>
      </c>
      <c r="AF455" s="19"/>
      <c r="AG455" s="128"/>
      <c r="AH455" s="128"/>
      <c r="AI455" s="128"/>
      <c r="AJ455" s="128"/>
      <c r="AK455" s="128"/>
      <c r="AL455" s="128"/>
      <c r="AM455" s="128"/>
      <c r="AN455" s="128"/>
      <c r="AO455" s="128"/>
      <c r="AP455" s="128"/>
      <c r="AQ455" s="128"/>
      <c r="AR455" s="128"/>
      <c r="AS455" s="128"/>
      <c r="AT455" s="128"/>
      <c r="AU455" s="128"/>
      <c r="AV455" s="128"/>
      <c r="AW455" s="128"/>
      <c r="AX455" s="128"/>
      <c r="AY455" s="128"/>
      <c r="AZ455" s="128"/>
      <c r="BA455" s="128"/>
      <c r="BB455" s="128"/>
      <c r="BC455" s="128"/>
      <c r="BD455" s="128"/>
      <c r="BE455" s="128"/>
      <c r="BF455" s="128"/>
      <c r="BG455" s="128"/>
      <c r="BH455" s="128"/>
      <c r="BI455" s="128"/>
      <c r="BJ455" s="128"/>
      <c r="BK455" s="128"/>
      <c r="BL455" s="128"/>
      <c r="BM455" s="128"/>
      <c r="BN455" s="128"/>
      <c r="BO455" s="128"/>
      <c r="BP455" s="128"/>
      <c r="BQ455" s="128"/>
      <c r="BR455" s="128"/>
      <c r="BS455" s="128"/>
      <c r="BT455" s="128"/>
      <c r="BU455" s="128"/>
      <c r="BV455" s="128"/>
      <c r="BW455" s="128"/>
      <c r="BX455" s="128"/>
      <c r="BY455" s="128"/>
      <c r="BZ455" s="128"/>
      <c r="CA455" s="128"/>
      <c r="CB455" s="128"/>
      <c r="CC455" s="128"/>
      <c r="CD455" s="128"/>
      <c r="CE455" s="128"/>
      <c r="CF455" s="128"/>
      <c r="CG455" s="128"/>
      <c r="CH455" s="128"/>
      <c r="CI455" s="128"/>
      <c r="CJ455" s="128"/>
      <c r="CK455" s="128"/>
      <c r="CL455" s="128"/>
      <c r="CM455" s="128"/>
      <c r="CN455" s="128"/>
      <c r="CO455" s="128"/>
      <c r="CP455" s="128"/>
      <c r="CQ455" s="128"/>
      <c r="CR455" s="128"/>
      <c r="CS455" s="128"/>
      <c r="CT455" s="128"/>
      <c r="CU455" s="128"/>
      <c r="CV455" s="128"/>
      <c r="CW455" s="128"/>
      <c r="CX455" s="128"/>
      <c r="CY455" s="128"/>
      <c r="CZ455" s="128"/>
      <c r="DA455" s="128"/>
      <c r="DB455" s="128"/>
      <c r="DC455" s="128"/>
      <c r="DD455" s="128"/>
      <c r="DE455" s="128"/>
      <c r="DF455" s="128"/>
      <c r="DG455" s="128"/>
      <c r="DH455" s="128"/>
      <c r="DI455" s="128"/>
      <c r="DJ455" s="128"/>
      <c r="DK455" s="128"/>
      <c r="DL455" s="128"/>
      <c r="DM455" s="128"/>
      <c r="DN455" s="128"/>
      <c r="DO455" s="128"/>
      <c r="DP455" s="128"/>
      <c r="DQ455" s="128"/>
      <c r="DR455" s="128"/>
      <c r="DS455" s="128"/>
      <c r="DT455" s="128"/>
      <c r="DU455" s="128"/>
      <c r="DV455" s="128"/>
      <c r="DW455" s="128"/>
      <c r="DX455" s="128"/>
      <c r="DY455" s="128"/>
      <c r="DZ455" s="128"/>
      <c r="EA455" s="128"/>
      <c r="EB455" s="128"/>
      <c r="EC455" s="128"/>
      <c r="ED455" s="128"/>
      <c r="EE455" s="128"/>
      <c r="EF455" s="128"/>
      <c r="EG455" s="128"/>
      <c r="EH455" s="128"/>
      <c r="EI455" s="128"/>
      <c r="EJ455" s="128"/>
      <c r="EK455" s="128"/>
      <c r="EL455" s="128"/>
      <c r="EM455" s="128"/>
      <c r="EN455" s="128"/>
      <c r="EO455" s="128"/>
      <c r="EP455" s="128"/>
      <c r="EQ455" s="128"/>
      <c r="ER455" s="128"/>
      <c r="ES455" s="128"/>
      <c r="ET455" s="128"/>
      <c r="EU455" s="128"/>
      <c r="EV455" s="128"/>
      <c r="EW455" s="128"/>
      <c r="EX455" s="128"/>
      <c r="EY455" s="128"/>
      <c r="EZ455" s="128"/>
      <c r="FA455" s="128"/>
      <c r="FB455" s="128"/>
      <c r="FC455" s="128"/>
      <c r="FD455" s="128"/>
      <c r="FE455" s="128"/>
      <c r="FF455" s="128"/>
      <c r="FG455" s="128"/>
      <c r="FH455" s="128"/>
      <c r="FI455" s="128"/>
      <c r="FJ455" s="128"/>
      <c r="FK455" s="128"/>
      <c r="FL455" s="128"/>
      <c r="FM455" s="128"/>
      <c r="FN455" s="128"/>
      <c r="FO455" s="128"/>
      <c r="FP455" s="128"/>
      <c r="FQ455" s="128"/>
      <c r="FR455" s="128"/>
      <c r="FS455" s="128"/>
      <c r="FT455" s="128"/>
      <c r="FU455" s="128"/>
      <c r="FV455" s="128"/>
      <c r="FW455" s="128"/>
      <c r="FX455" s="128"/>
      <c r="FY455" s="128"/>
      <c r="FZ455" s="128"/>
      <c r="GA455" s="128"/>
      <c r="GB455" s="128"/>
      <c r="GC455" s="128"/>
      <c r="GD455" s="128"/>
      <c r="GE455" s="128"/>
      <c r="GF455" s="128"/>
      <c r="GG455" s="128"/>
      <c r="GH455" s="128"/>
      <c r="GI455" s="128"/>
      <c r="GJ455" s="128"/>
      <c r="GK455" s="128"/>
      <c r="GL455" s="128"/>
      <c r="GM455" s="128"/>
      <c r="GN455" s="128"/>
      <c r="GO455" s="128"/>
      <c r="GP455" s="128"/>
      <c r="GQ455" s="128"/>
      <c r="GR455" s="128"/>
      <c r="GS455" s="128"/>
      <c r="GT455" s="128"/>
      <c r="GU455" s="128"/>
      <c r="GV455" s="128"/>
      <c r="GW455" s="128"/>
      <c r="GX455" s="128"/>
      <c r="GY455" s="128"/>
      <c r="GZ455" s="128"/>
      <c r="HA455" s="128"/>
      <c r="HB455" s="128"/>
      <c r="HC455" s="128"/>
      <c r="HD455" s="128"/>
      <c r="HE455" s="128"/>
      <c r="HF455" s="128"/>
      <c r="HG455" s="128"/>
      <c r="HH455" s="128"/>
      <c r="HI455" s="128"/>
      <c r="HJ455" s="128"/>
      <c r="HK455" s="128"/>
      <c r="HL455" s="128"/>
      <c r="HM455" s="128"/>
      <c r="HN455" s="128"/>
      <c r="HO455" s="128"/>
      <c r="HP455" s="128"/>
      <c r="HQ455" s="128"/>
      <c r="HR455" s="128"/>
      <c r="HS455" s="128"/>
      <c r="HT455" s="128"/>
      <c r="HU455" s="128"/>
      <c r="HV455" s="128"/>
      <c r="HW455" s="128"/>
      <c r="HX455" s="128"/>
      <c r="HY455" s="128"/>
      <c r="HZ455" s="128"/>
      <c r="IA455" s="128"/>
      <c r="IB455" s="128"/>
      <c r="IC455" s="128"/>
      <c r="ID455" s="128"/>
      <c r="IE455" s="128"/>
      <c r="IF455" s="128"/>
      <c r="IG455" s="128"/>
      <c r="IH455" s="128"/>
      <c r="II455" s="128"/>
      <c r="IJ455" s="128"/>
      <c r="IK455" s="128"/>
      <c r="IL455" s="128"/>
      <c r="IM455" s="128"/>
      <c r="IN455" s="128"/>
      <c r="IO455" s="128"/>
      <c r="IP455" s="128"/>
      <c r="IQ455" s="128"/>
      <c r="IR455" s="128"/>
      <c r="IS455" s="128"/>
      <c r="IT455" s="128"/>
      <c r="IU455" s="128"/>
      <c r="IV455" s="128"/>
    </row>
    <row r="456" spans="1:256" s="129" customFormat="1" ht="51" customHeight="1" x14ac:dyDescent="0.25">
      <c r="A456" s="19"/>
      <c r="B456" s="19"/>
      <c r="C456" s="105">
        <v>43475</v>
      </c>
      <c r="D456" s="106">
        <v>4</v>
      </c>
      <c r="E456" s="107">
        <v>2019</v>
      </c>
      <c r="F456" s="107" t="s">
        <v>274</v>
      </c>
      <c r="G456" s="107" t="s">
        <v>704</v>
      </c>
      <c r="H456" s="17" t="str">
        <f t="shared" ca="1" si="50"/>
        <v>Ativo</v>
      </c>
      <c r="I456" s="105">
        <v>43476</v>
      </c>
      <c r="J456" s="105">
        <v>45301</v>
      </c>
      <c r="K456" s="108" t="s">
        <v>39</v>
      </c>
      <c r="L456" s="108" t="s">
        <v>39</v>
      </c>
      <c r="M456" s="17" t="s">
        <v>705</v>
      </c>
      <c r="N456" s="107" t="s">
        <v>2060</v>
      </c>
      <c r="O456" s="107" t="s">
        <v>2061</v>
      </c>
      <c r="P456" s="107" t="s">
        <v>2062</v>
      </c>
      <c r="Q456" s="107" t="s">
        <v>39</v>
      </c>
      <c r="R456" s="107" t="s">
        <v>39</v>
      </c>
      <c r="S456" s="56">
        <v>43482</v>
      </c>
      <c r="T456" s="46" t="s">
        <v>44</v>
      </c>
      <c r="U456" s="107" t="s">
        <v>39</v>
      </c>
      <c r="V456" s="107" t="s">
        <v>39</v>
      </c>
      <c r="W456" s="107" t="s">
        <v>39</v>
      </c>
      <c r="X456" s="107" t="s">
        <v>1789</v>
      </c>
      <c r="Y456" s="105" t="s">
        <v>39</v>
      </c>
      <c r="Z456" s="105" t="s">
        <v>39</v>
      </c>
      <c r="AA456" s="107" t="s">
        <v>39</v>
      </c>
      <c r="AB456" s="107" t="s">
        <v>39</v>
      </c>
      <c r="AC456" s="107" t="s">
        <v>39</v>
      </c>
      <c r="AD456" s="107" t="s">
        <v>39</v>
      </c>
      <c r="AE456" s="107" t="s">
        <v>39</v>
      </c>
      <c r="AF456" s="19"/>
      <c r="AG456" s="128"/>
      <c r="AH456" s="128"/>
      <c r="AI456" s="128"/>
      <c r="AJ456" s="128"/>
      <c r="AK456" s="128"/>
      <c r="AL456" s="128"/>
      <c r="AM456" s="128"/>
      <c r="AN456" s="128"/>
      <c r="AO456" s="128"/>
      <c r="AP456" s="128"/>
      <c r="AQ456" s="128"/>
      <c r="AR456" s="128"/>
      <c r="AS456" s="128"/>
      <c r="AT456" s="128"/>
      <c r="AU456" s="128"/>
      <c r="AV456" s="128"/>
      <c r="AW456" s="128"/>
      <c r="AX456" s="128"/>
      <c r="AY456" s="128"/>
      <c r="AZ456" s="128"/>
      <c r="BA456" s="128"/>
      <c r="BB456" s="128"/>
      <c r="BC456" s="128"/>
      <c r="BD456" s="128"/>
      <c r="BE456" s="128"/>
      <c r="BF456" s="128"/>
      <c r="BG456" s="128"/>
      <c r="BH456" s="128"/>
      <c r="BI456" s="128"/>
      <c r="BJ456" s="128"/>
      <c r="BK456" s="128"/>
      <c r="BL456" s="128"/>
      <c r="BM456" s="128"/>
      <c r="BN456" s="128"/>
      <c r="BO456" s="128"/>
      <c r="BP456" s="128"/>
      <c r="BQ456" s="128"/>
      <c r="BR456" s="128"/>
      <c r="BS456" s="128"/>
      <c r="BT456" s="128"/>
      <c r="BU456" s="128"/>
      <c r="BV456" s="128"/>
      <c r="BW456" s="128"/>
      <c r="BX456" s="128"/>
      <c r="BY456" s="128"/>
      <c r="BZ456" s="128"/>
      <c r="CA456" s="128"/>
      <c r="CB456" s="128"/>
      <c r="CC456" s="128"/>
      <c r="CD456" s="128"/>
      <c r="CE456" s="128"/>
      <c r="CF456" s="128"/>
      <c r="CG456" s="128"/>
      <c r="CH456" s="128"/>
      <c r="CI456" s="128"/>
      <c r="CJ456" s="128"/>
      <c r="CK456" s="128"/>
      <c r="CL456" s="128"/>
      <c r="CM456" s="128"/>
      <c r="CN456" s="128"/>
      <c r="CO456" s="128"/>
      <c r="CP456" s="128"/>
      <c r="CQ456" s="128"/>
      <c r="CR456" s="128"/>
      <c r="CS456" s="128"/>
      <c r="CT456" s="128"/>
      <c r="CU456" s="128"/>
      <c r="CV456" s="128"/>
      <c r="CW456" s="128"/>
      <c r="CX456" s="128"/>
      <c r="CY456" s="128"/>
      <c r="CZ456" s="128"/>
      <c r="DA456" s="128"/>
      <c r="DB456" s="128"/>
      <c r="DC456" s="128"/>
      <c r="DD456" s="128"/>
      <c r="DE456" s="128"/>
      <c r="DF456" s="128"/>
      <c r="DG456" s="128"/>
      <c r="DH456" s="128"/>
      <c r="DI456" s="128"/>
      <c r="DJ456" s="128"/>
      <c r="DK456" s="128"/>
      <c r="DL456" s="128"/>
      <c r="DM456" s="128"/>
      <c r="DN456" s="128"/>
      <c r="DO456" s="128"/>
      <c r="DP456" s="128"/>
      <c r="DQ456" s="128"/>
      <c r="DR456" s="128"/>
      <c r="DS456" s="128"/>
      <c r="DT456" s="128"/>
      <c r="DU456" s="128"/>
      <c r="DV456" s="128"/>
      <c r="DW456" s="128"/>
      <c r="DX456" s="128"/>
      <c r="DY456" s="128"/>
      <c r="DZ456" s="128"/>
      <c r="EA456" s="128"/>
      <c r="EB456" s="128"/>
      <c r="EC456" s="128"/>
      <c r="ED456" s="128"/>
      <c r="EE456" s="128"/>
      <c r="EF456" s="128"/>
      <c r="EG456" s="128"/>
      <c r="EH456" s="128"/>
      <c r="EI456" s="128"/>
      <c r="EJ456" s="128"/>
      <c r="EK456" s="128"/>
      <c r="EL456" s="128"/>
      <c r="EM456" s="128"/>
      <c r="EN456" s="128"/>
      <c r="EO456" s="128"/>
      <c r="EP456" s="128"/>
      <c r="EQ456" s="128"/>
      <c r="ER456" s="128"/>
      <c r="ES456" s="128"/>
      <c r="ET456" s="128"/>
      <c r="EU456" s="128"/>
      <c r="EV456" s="128"/>
      <c r="EW456" s="128"/>
      <c r="EX456" s="128"/>
      <c r="EY456" s="128"/>
      <c r="EZ456" s="128"/>
      <c r="FA456" s="128"/>
      <c r="FB456" s="128"/>
      <c r="FC456" s="128"/>
      <c r="FD456" s="128"/>
      <c r="FE456" s="128"/>
      <c r="FF456" s="128"/>
      <c r="FG456" s="128"/>
      <c r="FH456" s="128"/>
      <c r="FI456" s="128"/>
      <c r="FJ456" s="128"/>
      <c r="FK456" s="128"/>
      <c r="FL456" s="128"/>
      <c r="FM456" s="128"/>
      <c r="FN456" s="128"/>
      <c r="FO456" s="128"/>
      <c r="FP456" s="128"/>
      <c r="FQ456" s="128"/>
      <c r="FR456" s="128"/>
      <c r="FS456" s="128"/>
      <c r="FT456" s="128"/>
      <c r="FU456" s="128"/>
      <c r="FV456" s="128"/>
      <c r="FW456" s="128"/>
      <c r="FX456" s="128"/>
      <c r="FY456" s="128"/>
      <c r="FZ456" s="128"/>
      <c r="GA456" s="128"/>
      <c r="GB456" s="128"/>
      <c r="GC456" s="128"/>
      <c r="GD456" s="128"/>
      <c r="GE456" s="128"/>
      <c r="GF456" s="128"/>
      <c r="GG456" s="128"/>
      <c r="GH456" s="128"/>
      <c r="GI456" s="128"/>
      <c r="GJ456" s="128"/>
      <c r="GK456" s="128"/>
      <c r="GL456" s="128"/>
      <c r="GM456" s="128"/>
      <c r="GN456" s="128"/>
      <c r="GO456" s="128"/>
      <c r="GP456" s="128"/>
      <c r="GQ456" s="128"/>
      <c r="GR456" s="128"/>
      <c r="GS456" s="128"/>
      <c r="GT456" s="128"/>
      <c r="GU456" s="128"/>
      <c r="GV456" s="128"/>
      <c r="GW456" s="128"/>
      <c r="GX456" s="128"/>
      <c r="GY456" s="128"/>
      <c r="GZ456" s="128"/>
      <c r="HA456" s="128"/>
      <c r="HB456" s="128"/>
      <c r="HC456" s="128"/>
      <c r="HD456" s="128"/>
      <c r="HE456" s="128"/>
      <c r="HF456" s="128"/>
      <c r="HG456" s="128"/>
      <c r="HH456" s="128"/>
      <c r="HI456" s="128"/>
      <c r="HJ456" s="128"/>
      <c r="HK456" s="128"/>
      <c r="HL456" s="128"/>
      <c r="HM456" s="128"/>
      <c r="HN456" s="128"/>
      <c r="HO456" s="128"/>
      <c r="HP456" s="128"/>
      <c r="HQ456" s="128"/>
      <c r="HR456" s="128"/>
      <c r="HS456" s="128"/>
      <c r="HT456" s="128"/>
      <c r="HU456" s="128"/>
      <c r="HV456" s="128"/>
      <c r="HW456" s="128"/>
      <c r="HX456" s="128"/>
      <c r="HY456" s="128"/>
      <c r="HZ456" s="128"/>
      <c r="IA456" s="128"/>
      <c r="IB456" s="128"/>
      <c r="IC456" s="128"/>
      <c r="ID456" s="128"/>
      <c r="IE456" s="128"/>
      <c r="IF456" s="128"/>
      <c r="IG456" s="128"/>
      <c r="IH456" s="128"/>
      <c r="II456" s="128"/>
      <c r="IJ456" s="128"/>
      <c r="IK456" s="128"/>
      <c r="IL456" s="128"/>
      <c r="IM456" s="128"/>
      <c r="IN456" s="128"/>
      <c r="IO456" s="128"/>
      <c r="IP456" s="128"/>
      <c r="IQ456" s="128"/>
      <c r="IR456" s="128"/>
      <c r="IS456" s="128"/>
      <c r="IT456" s="128"/>
      <c r="IU456" s="128"/>
      <c r="IV456" s="128"/>
    </row>
    <row r="457" spans="1:256" ht="75" customHeight="1" x14ac:dyDescent="0.25">
      <c r="A457" s="19"/>
      <c r="B457" s="19"/>
      <c r="C457" s="105">
        <v>43472</v>
      </c>
      <c r="D457" s="106">
        <v>5</v>
      </c>
      <c r="E457" s="107">
        <v>2019</v>
      </c>
      <c r="F457" s="107" t="s">
        <v>274</v>
      </c>
      <c r="G457" s="107" t="s">
        <v>704</v>
      </c>
      <c r="H457" s="17" t="str">
        <f t="shared" ca="1" si="50"/>
        <v>Ativo</v>
      </c>
      <c r="I457" s="105">
        <v>43472</v>
      </c>
      <c r="J457" s="105">
        <v>45297</v>
      </c>
      <c r="K457" s="108" t="s">
        <v>39</v>
      </c>
      <c r="L457" s="108" t="s">
        <v>39</v>
      </c>
      <c r="M457" s="17" t="s">
        <v>705</v>
      </c>
      <c r="N457" s="107" t="s">
        <v>2063</v>
      </c>
      <c r="O457" s="107" t="s">
        <v>249</v>
      </c>
      <c r="P457" s="107" t="s">
        <v>2064</v>
      </c>
      <c r="Q457" s="107" t="s">
        <v>39</v>
      </c>
      <c r="R457" s="107" t="s">
        <v>39</v>
      </c>
      <c r="S457" s="56">
        <v>43484</v>
      </c>
      <c r="T457" s="46" t="s">
        <v>44</v>
      </c>
      <c r="U457" s="107" t="s">
        <v>39</v>
      </c>
      <c r="V457" s="107" t="s">
        <v>39</v>
      </c>
      <c r="W457" s="107" t="s">
        <v>39</v>
      </c>
      <c r="X457" s="107" t="s">
        <v>1204</v>
      </c>
      <c r="Y457" s="105" t="s">
        <v>39</v>
      </c>
      <c r="Z457" s="105" t="s">
        <v>39</v>
      </c>
      <c r="AA457" s="107" t="s">
        <v>39</v>
      </c>
      <c r="AB457" s="107" t="s">
        <v>39</v>
      </c>
      <c r="AC457" s="107" t="s">
        <v>39</v>
      </c>
      <c r="AD457" s="107" t="s">
        <v>39</v>
      </c>
      <c r="AE457" s="107" t="s">
        <v>39</v>
      </c>
      <c r="AF457" s="19"/>
    </row>
    <row r="458" spans="1:256" ht="59.25" customHeight="1" x14ac:dyDescent="0.25">
      <c r="A458" s="124"/>
      <c r="B458" s="124"/>
      <c r="C458" s="36">
        <v>43467</v>
      </c>
      <c r="D458" s="99">
        <v>6</v>
      </c>
      <c r="E458" s="103">
        <v>19</v>
      </c>
      <c r="F458" s="37" t="s">
        <v>274</v>
      </c>
      <c r="G458" s="37" t="s">
        <v>704</v>
      </c>
      <c r="H458" s="17" t="str">
        <f t="shared" ca="1" si="50"/>
        <v>Ativo</v>
      </c>
      <c r="I458" s="36">
        <v>43467</v>
      </c>
      <c r="J458" s="36">
        <v>45292</v>
      </c>
      <c r="K458" s="37" t="str">
        <f t="shared" ref="K458:K463" si="52">IF(G458="","",IF(G458&lt;&gt;"Repasse","NA",IF(G458="Repasse","Responsabilidade Diretoria de Contabilidade")))</f>
        <v>NA</v>
      </c>
      <c r="L458" s="37" t="s">
        <v>39</v>
      </c>
      <c r="M458" s="17" t="s">
        <v>705</v>
      </c>
      <c r="N458" s="37" t="s">
        <v>2065</v>
      </c>
      <c r="O458" s="27" t="s">
        <v>2066</v>
      </c>
      <c r="P458" s="37" t="s">
        <v>2067</v>
      </c>
      <c r="Q458" s="101" t="s">
        <v>39</v>
      </c>
      <c r="R458" s="101" t="s">
        <v>39</v>
      </c>
      <c r="S458" s="36">
        <v>43496</v>
      </c>
      <c r="T458" s="36" t="s">
        <v>44</v>
      </c>
      <c r="U458" s="109" t="s">
        <v>39</v>
      </c>
      <c r="V458" s="102" t="s">
        <v>39</v>
      </c>
      <c r="W458" s="27" t="s">
        <v>39</v>
      </c>
      <c r="X458" s="37" t="s">
        <v>1104</v>
      </c>
      <c r="Y458" s="36" t="s">
        <v>39</v>
      </c>
      <c r="Z458" s="36" t="s">
        <v>39</v>
      </c>
      <c r="AA458" s="37" t="s">
        <v>39</v>
      </c>
      <c r="AB458" s="37" t="s">
        <v>39</v>
      </c>
      <c r="AC458" s="37" t="s">
        <v>39</v>
      </c>
      <c r="AD458" s="37" t="s">
        <v>39</v>
      </c>
      <c r="AE458" s="37" t="s">
        <v>39</v>
      </c>
      <c r="AF458" s="124"/>
    </row>
    <row r="459" spans="1:256" ht="52.5" customHeight="1" x14ac:dyDescent="0.25">
      <c r="A459" s="124"/>
      <c r="B459" s="124"/>
      <c r="C459" s="36">
        <v>43486</v>
      </c>
      <c r="D459" s="99">
        <v>7</v>
      </c>
      <c r="E459" s="103">
        <v>19</v>
      </c>
      <c r="F459" s="37" t="s">
        <v>274</v>
      </c>
      <c r="G459" s="37" t="s">
        <v>704</v>
      </c>
      <c r="H459" s="17" t="str">
        <f t="shared" ca="1" si="50"/>
        <v>Ativo</v>
      </c>
      <c r="I459" s="36">
        <v>43486</v>
      </c>
      <c r="J459" s="36">
        <v>45311</v>
      </c>
      <c r="K459" s="37" t="str">
        <f t="shared" si="52"/>
        <v>NA</v>
      </c>
      <c r="L459" s="37" t="s">
        <v>39</v>
      </c>
      <c r="M459" s="17" t="s">
        <v>705</v>
      </c>
      <c r="N459" s="37" t="s">
        <v>2068</v>
      </c>
      <c r="O459" s="27" t="s">
        <v>924</v>
      </c>
      <c r="P459" s="37" t="s">
        <v>2069</v>
      </c>
      <c r="Q459" s="101" t="s">
        <v>39</v>
      </c>
      <c r="R459" s="101" t="s">
        <v>39</v>
      </c>
      <c r="S459" s="36">
        <v>43496</v>
      </c>
      <c r="T459" s="36" t="s">
        <v>44</v>
      </c>
      <c r="U459" s="109" t="s">
        <v>39</v>
      </c>
      <c r="V459" s="102" t="s">
        <v>39</v>
      </c>
      <c r="W459" s="27" t="s">
        <v>39</v>
      </c>
      <c r="X459" s="37" t="s">
        <v>1104</v>
      </c>
      <c r="Y459" s="36" t="s">
        <v>39</v>
      </c>
      <c r="Z459" s="36" t="s">
        <v>39</v>
      </c>
      <c r="AA459" s="37" t="s">
        <v>39</v>
      </c>
      <c r="AB459" s="37" t="s">
        <v>39</v>
      </c>
      <c r="AC459" s="37" t="s">
        <v>39</v>
      </c>
      <c r="AD459" s="37" t="s">
        <v>39</v>
      </c>
      <c r="AE459" s="37" t="s">
        <v>39</v>
      </c>
      <c r="AF459" s="124"/>
    </row>
    <row r="460" spans="1:256" ht="66.75" customHeight="1" x14ac:dyDescent="0.25">
      <c r="A460" s="124"/>
      <c r="B460" s="124"/>
      <c r="C460" s="36">
        <v>43497</v>
      </c>
      <c r="D460" s="99">
        <v>9</v>
      </c>
      <c r="E460" s="103">
        <v>19</v>
      </c>
      <c r="F460" s="37" t="s">
        <v>274</v>
      </c>
      <c r="G460" s="37" t="s">
        <v>704</v>
      </c>
      <c r="H460" s="17" t="str">
        <f t="shared" ca="1" si="50"/>
        <v>Ativo</v>
      </c>
      <c r="I460" s="36">
        <v>43497</v>
      </c>
      <c r="J460" s="36">
        <v>45322</v>
      </c>
      <c r="K460" s="37" t="str">
        <f t="shared" si="52"/>
        <v>NA</v>
      </c>
      <c r="L460" s="37" t="s">
        <v>39</v>
      </c>
      <c r="M460" s="17" t="s">
        <v>705</v>
      </c>
      <c r="N460" s="37" t="s">
        <v>2070</v>
      </c>
      <c r="O460" s="27" t="s">
        <v>2071</v>
      </c>
      <c r="P460" s="37" t="s">
        <v>2072</v>
      </c>
      <c r="Q460" s="101" t="s">
        <v>39</v>
      </c>
      <c r="R460" s="101" t="s">
        <v>39</v>
      </c>
      <c r="S460" s="36">
        <v>43505</v>
      </c>
      <c r="T460" s="36" t="s">
        <v>44</v>
      </c>
      <c r="U460" s="109" t="s">
        <v>39</v>
      </c>
      <c r="V460" s="102" t="s">
        <v>39</v>
      </c>
      <c r="W460" s="27" t="s">
        <v>39</v>
      </c>
      <c r="X460" s="37" t="s">
        <v>1104</v>
      </c>
      <c r="Y460" s="36" t="s">
        <v>39</v>
      </c>
      <c r="Z460" s="36" t="s">
        <v>39</v>
      </c>
      <c r="AA460" s="37" t="s">
        <v>39</v>
      </c>
      <c r="AB460" s="37" t="s">
        <v>39</v>
      </c>
      <c r="AC460" s="37" t="s">
        <v>39</v>
      </c>
      <c r="AD460" s="37" t="s">
        <v>39</v>
      </c>
      <c r="AE460" s="37" t="s">
        <v>39</v>
      </c>
      <c r="AF460" s="124"/>
    </row>
    <row r="461" spans="1:256" ht="65.25" customHeight="1" x14ac:dyDescent="0.25">
      <c r="A461" s="124"/>
      <c r="B461" s="124"/>
      <c r="C461" s="36">
        <v>43497</v>
      </c>
      <c r="D461" s="99">
        <v>10</v>
      </c>
      <c r="E461" s="103">
        <v>19</v>
      </c>
      <c r="F461" s="37" t="s">
        <v>274</v>
      </c>
      <c r="G461" s="37" t="s">
        <v>704</v>
      </c>
      <c r="H461" s="17" t="str">
        <f t="shared" ca="1" si="50"/>
        <v>Ativo</v>
      </c>
      <c r="I461" s="36">
        <v>43497</v>
      </c>
      <c r="J461" s="36">
        <v>45322</v>
      </c>
      <c r="K461" s="37" t="str">
        <f t="shared" si="52"/>
        <v>NA</v>
      </c>
      <c r="L461" s="37" t="s">
        <v>39</v>
      </c>
      <c r="M461" s="17" t="s">
        <v>705</v>
      </c>
      <c r="N461" s="37" t="s">
        <v>2073</v>
      </c>
      <c r="O461" s="27" t="s">
        <v>2074</v>
      </c>
      <c r="P461" s="37" t="s">
        <v>2075</v>
      </c>
      <c r="Q461" s="101" t="s">
        <v>39</v>
      </c>
      <c r="R461" s="101" t="s">
        <v>39</v>
      </c>
      <c r="S461" s="36">
        <v>43505</v>
      </c>
      <c r="T461" s="36" t="s">
        <v>44</v>
      </c>
      <c r="U461" s="109" t="s">
        <v>39</v>
      </c>
      <c r="V461" s="102" t="s">
        <v>39</v>
      </c>
      <c r="W461" s="27" t="s">
        <v>39</v>
      </c>
      <c r="X461" s="37" t="s">
        <v>2076</v>
      </c>
      <c r="Y461" s="36" t="s">
        <v>39</v>
      </c>
      <c r="Z461" s="36" t="s">
        <v>39</v>
      </c>
      <c r="AA461" s="37" t="s">
        <v>39</v>
      </c>
      <c r="AB461" s="37" t="s">
        <v>39</v>
      </c>
      <c r="AC461" s="37" t="s">
        <v>39</v>
      </c>
      <c r="AD461" s="37" t="s">
        <v>39</v>
      </c>
      <c r="AE461" s="37" t="s">
        <v>39</v>
      </c>
      <c r="AF461" s="124"/>
    </row>
    <row r="462" spans="1:256" s="133" customFormat="1" ht="53.25" customHeight="1" x14ac:dyDescent="0.25">
      <c r="A462" s="124"/>
      <c r="B462" s="124"/>
      <c r="C462" s="36">
        <v>43500</v>
      </c>
      <c r="D462" s="99">
        <v>11</v>
      </c>
      <c r="E462" s="103">
        <v>19</v>
      </c>
      <c r="F462" s="37" t="s">
        <v>274</v>
      </c>
      <c r="G462" s="37" t="s">
        <v>704</v>
      </c>
      <c r="H462" s="17" t="str">
        <f t="shared" ca="1" si="50"/>
        <v>Ativo</v>
      </c>
      <c r="I462" s="36">
        <v>43500</v>
      </c>
      <c r="J462" s="36">
        <v>45325</v>
      </c>
      <c r="K462" s="37" t="str">
        <f t="shared" si="52"/>
        <v>NA</v>
      </c>
      <c r="L462" s="37" t="s">
        <v>39</v>
      </c>
      <c r="M462" s="17" t="s">
        <v>705</v>
      </c>
      <c r="N462" s="37" t="s">
        <v>2077</v>
      </c>
      <c r="O462" s="27" t="s">
        <v>2078</v>
      </c>
      <c r="P462" s="37" t="s">
        <v>2079</v>
      </c>
      <c r="Q462" s="101" t="s">
        <v>39</v>
      </c>
      <c r="R462" s="101" t="s">
        <v>39</v>
      </c>
      <c r="S462" s="36">
        <v>43505</v>
      </c>
      <c r="T462" s="36" t="s">
        <v>44</v>
      </c>
      <c r="U462" s="109" t="s">
        <v>39</v>
      </c>
      <c r="V462" s="102" t="s">
        <v>39</v>
      </c>
      <c r="W462" s="27" t="s">
        <v>39</v>
      </c>
      <c r="X462" s="37" t="s">
        <v>2080</v>
      </c>
      <c r="Y462" s="36" t="s">
        <v>39</v>
      </c>
      <c r="Z462" s="36" t="s">
        <v>39</v>
      </c>
      <c r="AA462" s="37" t="s">
        <v>39</v>
      </c>
      <c r="AB462" s="37" t="s">
        <v>39</v>
      </c>
      <c r="AC462" s="37" t="s">
        <v>39</v>
      </c>
      <c r="AD462" s="37" t="s">
        <v>39</v>
      </c>
      <c r="AE462" s="37" t="s">
        <v>39</v>
      </c>
      <c r="AF462" s="124"/>
      <c r="AG462" s="119"/>
    </row>
    <row r="463" spans="1:256" s="133" customFormat="1" ht="53.25" customHeight="1" x14ac:dyDescent="0.25">
      <c r="A463" s="124"/>
      <c r="B463" s="124"/>
      <c r="C463" s="36">
        <v>43501</v>
      </c>
      <c r="D463" s="99">
        <v>12</v>
      </c>
      <c r="E463" s="103">
        <v>19</v>
      </c>
      <c r="F463" s="37" t="s">
        <v>274</v>
      </c>
      <c r="G463" s="37" t="s">
        <v>704</v>
      </c>
      <c r="H463" s="17" t="str">
        <f t="shared" ca="1" si="50"/>
        <v>Ativo</v>
      </c>
      <c r="I463" s="36">
        <v>43501</v>
      </c>
      <c r="J463" s="36">
        <v>45326</v>
      </c>
      <c r="K463" s="37" t="str">
        <f t="shared" si="52"/>
        <v>NA</v>
      </c>
      <c r="L463" s="37" t="s">
        <v>39</v>
      </c>
      <c r="M463" s="17" t="s">
        <v>705</v>
      </c>
      <c r="N463" s="37" t="s">
        <v>2081</v>
      </c>
      <c r="O463" s="27" t="s">
        <v>2082</v>
      </c>
      <c r="P463" s="37" t="s">
        <v>2083</v>
      </c>
      <c r="Q463" s="101" t="s">
        <v>39</v>
      </c>
      <c r="R463" s="101" t="s">
        <v>39</v>
      </c>
      <c r="S463" s="36">
        <v>43505</v>
      </c>
      <c r="T463" s="36" t="s">
        <v>44</v>
      </c>
      <c r="U463" s="109" t="s">
        <v>39</v>
      </c>
      <c r="V463" s="102" t="s">
        <v>39</v>
      </c>
      <c r="W463" s="27" t="s">
        <v>39</v>
      </c>
      <c r="X463" s="37" t="s">
        <v>1104</v>
      </c>
      <c r="Y463" s="36" t="s">
        <v>39</v>
      </c>
      <c r="Z463" s="36" t="s">
        <v>39</v>
      </c>
      <c r="AA463" s="37" t="s">
        <v>39</v>
      </c>
      <c r="AB463" s="37" t="s">
        <v>39</v>
      </c>
      <c r="AC463" s="37" t="s">
        <v>39</v>
      </c>
      <c r="AD463" s="37" t="s">
        <v>39</v>
      </c>
      <c r="AE463" s="37" t="s">
        <v>39</v>
      </c>
      <c r="AF463" s="124"/>
      <c r="AG463" s="119"/>
    </row>
    <row r="464" spans="1:256" ht="60.75" customHeight="1" x14ac:dyDescent="0.25">
      <c r="A464" s="19"/>
      <c r="B464" s="19"/>
      <c r="C464" s="105">
        <v>43502</v>
      </c>
      <c r="D464" s="106">
        <v>13</v>
      </c>
      <c r="E464" s="107">
        <v>2019</v>
      </c>
      <c r="F464" s="107" t="s">
        <v>274</v>
      </c>
      <c r="G464" s="107" t="s">
        <v>704</v>
      </c>
      <c r="H464" s="17" t="str">
        <f t="shared" ca="1" si="50"/>
        <v>Ativo</v>
      </c>
      <c r="I464" s="105">
        <v>43502</v>
      </c>
      <c r="J464" s="105">
        <v>45327</v>
      </c>
      <c r="K464" s="108" t="s">
        <v>39</v>
      </c>
      <c r="L464" s="108" t="s">
        <v>39</v>
      </c>
      <c r="M464" s="17" t="s">
        <v>705</v>
      </c>
      <c r="N464" s="107" t="s">
        <v>2084</v>
      </c>
      <c r="O464" s="107" t="s">
        <v>2085</v>
      </c>
      <c r="P464" s="107" t="s">
        <v>2086</v>
      </c>
      <c r="Q464" s="107" t="s">
        <v>39</v>
      </c>
      <c r="R464" s="107" t="s">
        <v>39</v>
      </c>
      <c r="S464" s="36">
        <v>43505</v>
      </c>
      <c r="T464" s="46" t="s">
        <v>44</v>
      </c>
      <c r="U464" s="107" t="s">
        <v>39</v>
      </c>
      <c r="V464" s="107" t="s">
        <v>39</v>
      </c>
      <c r="W464" s="107" t="s">
        <v>39</v>
      </c>
      <c r="X464" s="107" t="s">
        <v>1200</v>
      </c>
      <c r="Y464" s="105" t="s">
        <v>39</v>
      </c>
      <c r="Z464" s="105" t="s">
        <v>39</v>
      </c>
      <c r="AA464" s="107" t="s">
        <v>39</v>
      </c>
      <c r="AB464" s="107" t="s">
        <v>39</v>
      </c>
      <c r="AC464" s="107" t="s">
        <v>39</v>
      </c>
      <c r="AD464" s="107" t="s">
        <v>39</v>
      </c>
      <c r="AE464" s="107" t="s">
        <v>39</v>
      </c>
      <c r="AF464" s="19"/>
    </row>
    <row r="465" spans="1:32" ht="66" customHeight="1" x14ac:dyDescent="0.25">
      <c r="A465" s="19"/>
      <c r="B465" s="19"/>
      <c r="C465" s="105">
        <v>43502</v>
      </c>
      <c r="D465" s="106">
        <v>14</v>
      </c>
      <c r="E465" s="107">
        <v>2019</v>
      </c>
      <c r="F465" s="107" t="s">
        <v>274</v>
      </c>
      <c r="G465" s="107" t="s">
        <v>704</v>
      </c>
      <c r="H465" s="17" t="str">
        <f t="shared" ca="1" si="50"/>
        <v>Ativo</v>
      </c>
      <c r="I465" s="105">
        <v>43502</v>
      </c>
      <c r="J465" s="105">
        <v>45327</v>
      </c>
      <c r="K465" s="108" t="s">
        <v>39</v>
      </c>
      <c r="L465" s="108" t="s">
        <v>39</v>
      </c>
      <c r="M465" s="17" t="s">
        <v>705</v>
      </c>
      <c r="N465" s="107" t="s">
        <v>2087</v>
      </c>
      <c r="O465" s="107" t="s">
        <v>2088</v>
      </c>
      <c r="P465" s="107" t="s">
        <v>2089</v>
      </c>
      <c r="Q465" s="107" t="s">
        <v>39</v>
      </c>
      <c r="R465" s="107" t="s">
        <v>39</v>
      </c>
      <c r="S465" s="36">
        <v>43505</v>
      </c>
      <c r="T465" s="46" t="s">
        <v>44</v>
      </c>
      <c r="U465" s="107" t="s">
        <v>39</v>
      </c>
      <c r="V465" s="107" t="s">
        <v>39</v>
      </c>
      <c r="W465" s="107" t="s">
        <v>39</v>
      </c>
      <c r="X465" s="107" t="s">
        <v>1104</v>
      </c>
      <c r="Y465" s="105" t="s">
        <v>39</v>
      </c>
      <c r="Z465" s="105" t="s">
        <v>39</v>
      </c>
      <c r="AA465" s="107" t="s">
        <v>39</v>
      </c>
      <c r="AB465" s="107" t="s">
        <v>39</v>
      </c>
      <c r="AC465" s="107" t="s">
        <v>39</v>
      </c>
      <c r="AD465" s="107" t="s">
        <v>39</v>
      </c>
      <c r="AE465" s="107" t="s">
        <v>39</v>
      </c>
      <c r="AF465" s="19"/>
    </row>
    <row r="466" spans="1:32" ht="45" customHeight="1" x14ac:dyDescent="0.25">
      <c r="A466" s="19"/>
      <c r="B466" s="19"/>
      <c r="C466" s="36">
        <v>43507</v>
      </c>
      <c r="D466" s="99">
        <v>15</v>
      </c>
      <c r="E466" s="103">
        <v>19</v>
      </c>
      <c r="F466" s="37" t="s">
        <v>274</v>
      </c>
      <c r="G466" s="37" t="s">
        <v>704</v>
      </c>
      <c r="H466" s="17" t="str">
        <f t="shared" ca="1" si="50"/>
        <v>Ativo</v>
      </c>
      <c r="I466" s="36">
        <v>43507</v>
      </c>
      <c r="J466" s="36">
        <v>45332</v>
      </c>
      <c r="K466" s="37" t="str">
        <f t="shared" ref="K466:K471" si="53">IF(G466="","",IF(G466&lt;&gt;"Repasse","NA",IF(G466="Repasse","Responsabilidade Diretoria de Contabilidade")))</f>
        <v>NA</v>
      </c>
      <c r="L466" s="37" t="s">
        <v>39</v>
      </c>
      <c r="M466" s="17" t="s">
        <v>705</v>
      </c>
      <c r="N466" s="37" t="s">
        <v>2090</v>
      </c>
      <c r="O466" s="27" t="s">
        <v>818</v>
      </c>
      <c r="P466" s="37" t="s">
        <v>2091</v>
      </c>
      <c r="Q466" s="101" t="s">
        <v>39</v>
      </c>
      <c r="R466" s="101" t="s">
        <v>39</v>
      </c>
      <c r="S466" s="36">
        <v>43512</v>
      </c>
      <c r="T466" s="36" t="s">
        <v>44</v>
      </c>
      <c r="U466" s="109" t="s">
        <v>39</v>
      </c>
      <c r="V466" s="102" t="s">
        <v>39</v>
      </c>
      <c r="W466" s="27" t="s">
        <v>39</v>
      </c>
      <c r="X466" s="37" t="s">
        <v>801</v>
      </c>
      <c r="Y466" s="36" t="s">
        <v>39</v>
      </c>
      <c r="Z466" s="36" t="s">
        <v>39</v>
      </c>
      <c r="AA466" s="37" t="s">
        <v>39</v>
      </c>
      <c r="AB466" s="37" t="s">
        <v>39</v>
      </c>
      <c r="AC466" s="37" t="s">
        <v>39</v>
      </c>
      <c r="AD466" s="37" t="s">
        <v>39</v>
      </c>
      <c r="AE466" s="37" t="s">
        <v>39</v>
      </c>
      <c r="AF466" s="19"/>
    </row>
    <row r="467" spans="1:32" ht="65.25" customHeight="1" x14ac:dyDescent="0.25">
      <c r="A467" s="19"/>
      <c r="B467" s="19"/>
      <c r="C467" s="36">
        <v>43507</v>
      </c>
      <c r="D467" s="99">
        <v>16</v>
      </c>
      <c r="E467" s="103">
        <v>19</v>
      </c>
      <c r="F467" s="37" t="s">
        <v>274</v>
      </c>
      <c r="G467" s="37" t="s">
        <v>704</v>
      </c>
      <c r="H467" s="17" t="str">
        <f t="shared" ca="1" si="50"/>
        <v>Ativo</v>
      </c>
      <c r="I467" s="36">
        <v>43507</v>
      </c>
      <c r="J467" s="36">
        <v>45332</v>
      </c>
      <c r="K467" s="37" t="str">
        <f t="shared" si="53"/>
        <v>NA</v>
      </c>
      <c r="L467" s="37" t="s">
        <v>39</v>
      </c>
      <c r="M467" s="17" t="s">
        <v>705</v>
      </c>
      <c r="N467" s="37" t="s">
        <v>2092</v>
      </c>
      <c r="O467" s="27" t="s">
        <v>2093</v>
      </c>
      <c r="P467" s="27" t="s">
        <v>2091</v>
      </c>
      <c r="Q467" s="101" t="s">
        <v>39</v>
      </c>
      <c r="R467" s="101" t="s">
        <v>39</v>
      </c>
      <c r="S467" s="36">
        <v>43512</v>
      </c>
      <c r="T467" s="36" t="s">
        <v>44</v>
      </c>
      <c r="U467" s="109" t="s">
        <v>39</v>
      </c>
      <c r="V467" s="102" t="s">
        <v>39</v>
      </c>
      <c r="W467" s="27" t="s">
        <v>39</v>
      </c>
      <c r="X467" s="37" t="s">
        <v>801</v>
      </c>
      <c r="Y467" s="36" t="s">
        <v>39</v>
      </c>
      <c r="Z467" s="36" t="s">
        <v>39</v>
      </c>
      <c r="AA467" s="37" t="s">
        <v>39</v>
      </c>
      <c r="AB467" s="37" t="s">
        <v>39</v>
      </c>
      <c r="AC467" s="37" t="s">
        <v>39</v>
      </c>
      <c r="AD467" s="37" t="s">
        <v>39</v>
      </c>
      <c r="AE467" s="37" t="s">
        <v>39</v>
      </c>
      <c r="AF467" s="19"/>
    </row>
    <row r="468" spans="1:32" ht="187.5" customHeight="1" x14ac:dyDescent="0.25">
      <c r="A468" s="124" t="s">
        <v>2094</v>
      </c>
      <c r="B468" s="36">
        <v>43371</v>
      </c>
      <c r="C468" s="36">
        <v>43557</v>
      </c>
      <c r="D468" s="99">
        <v>17</v>
      </c>
      <c r="E468" s="103">
        <v>19</v>
      </c>
      <c r="F468" s="37" t="s">
        <v>36</v>
      </c>
      <c r="G468" s="37" t="s">
        <v>37</v>
      </c>
      <c r="H468" s="17" t="str">
        <f t="shared" ca="1" si="50"/>
        <v>Ativo</v>
      </c>
      <c r="I468" s="36">
        <v>43557</v>
      </c>
      <c r="J468" s="36">
        <v>45383</v>
      </c>
      <c r="K468" s="37" t="str">
        <f t="shared" si="53"/>
        <v>NA</v>
      </c>
      <c r="L468" s="37" t="s">
        <v>39</v>
      </c>
      <c r="M468" s="27" t="s">
        <v>2095</v>
      </c>
      <c r="N468" s="37" t="s">
        <v>2096</v>
      </c>
      <c r="O468" s="27" t="s">
        <v>2097</v>
      </c>
      <c r="P468" s="37" t="s">
        <v>2098</v>
      </c>
      <c r="Q468" s="101" t="s">
        <v>39</v>
      </c>
      <c r="R468" s="101" t="s">
        <v>39</v>
      </c>
      <c r="S468" s="36">
        <v>43561</v>
      </c>
      <c r="T468" s="36" t="s">
        <v>44</v>
      </c>
      <c r="U468" s="109" t="s">
        <v>39</v>
      </c>
      <c r="V468" s="102" t="s">
        <v>39</v>
      </c>
      <c r="W468" s="27" t="s">
        <v>39</v>
      </c>
      <c r="X468" s="37" t="s">
        <v>206</v>
      </c>
      <c r="Y468" s="36">
        <v>43518</v>
      </c>
      <c r="Z468" s="36">
        <v>43557</v>
      </c>
      <c r="AA468" s="37" t="s">
        <v>2099</v>
      </c>
      <c r="AB468" s="37" t="s">
        <v>39</v>
      </c>
      <c r="AC468" s="37" t="s">
        <v>39</v>
      </c>
      <c r="AD468" s="37" t="s">
        <v>39</v>
      </c>
      <c r="AE468" s="37" t="s">
        <v>39</v>
      </c>
      <c r="AF468" s="36">
        <v>43567</v>
      </c>
    </row>
    <row r="469" spans="1:32" ht="198" customHeight="1" x14ac:dyDescent="0.25">
      <c r="A469" s="124" t="s">
        <v>2100</v>
      </c>
      <c r="B469" s="124"/>
      <c r="C469" s="36">
        <v>43521</v>
      </c>
      <c r="D469" s="99">
        <v>18</v>
      </c>
      <c r="E469" s="103">
        <v>19</v>
      </c>
      <c r="F469" s="37" t="s">
        <v>36</v>
      </c>
      <c r="G469" s="37" t="s">
        <v>37</v>
      </c>
      <c r="H469" s="17" t="str">
        <f t="shared" ca="1" si="50"/>
        <v>Ativo</v>
      </c>
      <c r="I469" s="36">
        <v>43521</v>
      </c>
      <c r="J469" s="36">
        <v>45346</v>
      </c>
      <c r="K469" s="37" t="str">
        <f t="shared" si="53"/>
        <v>NA</v>
      </c>
      <c r="L469" s="37" t="s">
        <v>39</v>
      </c>
      <c r="M469" s="27" t="s">
        <v>2101</v>
      </c>
      <c r="N469" s="37" t="s">
        <v>2102</v>
      </c>
      <c r="O469" s="27" t="s">
        <v>2103</v>
      </c>
      <c r="P469" s="37" t="s">
        <v>2104</v>
      </c>
      <c r="Q469" s="101">
        <v>0</v>
      </c>
      <c r="R469" s="101">
        <v>0</v>
      </c>
      <c r="S469" s="36">
        <v>43522</v>
      </c>
      <c r="T469" s="36" t="s">
        <v>44</v>
      </c>
      <c r="U469" s="109" t="s">
        <v>39</v>
      </c>
      <c r="V469" s="102" t="s">
        <v>39</v>
      </c>
      <c r="W469" s="27" t="s">
        <v>39</v>
      </c>
      <c r="X469" s="37" t="s">
        <v>2105</v>
      </c>
      <c r="Y469" s="36" t="s">
        <v>39</v>
      </c>
      <c r="Z469" s="36">
        <v>43518</v>
      </c>
      <c r="AA469" s="37" t="s">
        <v>2106</v>
      </c>
      <c r="AB469" s="37" t="s">
        <v>39</v>
      </c>
      <c r="AC469" s="37" t="s">
        <v>39</v>
      </c>
      <c r="AD469" s="37" t="s">
        <v>39</v>
      </c>
      <c r="AE469" s="37" t="s">
        <v>39</v>
      </c>
      <c r="AF469" s="124"/>
    </row>
    <row r="470" spans="1:32" ht="42.75" customHeight="1" x14ac:dyDescent="0.25">
      <c r="A470" s="36"/>
      <c r="B470" s="36"/>
      <c r="C470" s="36">
        <v>43517</v>
      </c>
      <c r="D470" s="120">
        <v>19</v>
      </c>
      <c r="E470" s="121">
        <v>2019</v>
      </c>
      <c r="F470" s="121" t="s">
        <v>274</v>
      </c>
      <c r="G470" s="121" t="s">
        <v>704</v>
      </c>
      <c r="H470" s="17" t="str">
        <f t="shared" ca="1" si="50"/>
        <v>Ativo</v>
      </c>
      <c r="I470" s="36">
        <v>43517</v>
      </c>
      <c r="J470" s="36">
        <v>45342</v>
      </c>
      <c r="K470" s="121" t="str">
        <f t="shared" si="53"/>
        <v>NA</v>
      </c>
      <c r="L470" s="19" t="s">
        <v>39</v>
      </c>
      <c r="M470" s="17" t="s">
        <v>705</v>
      </c>
      <c r="N470" s="121" t="s">
        <v>2107</v>
      </c>
      <c r="O470" s="19" t="s">
        <v>2108</v>
      </c>
      <c r="P470" s="19" t="s">
        <v>2109</v>
      </c>
      <c r="Q470" s="122" t="s">
        <v>39</v>
      </c>
      <c r="R470" s="36" t="s">
        <v>39</v>
      </c>
      <c r="S470" s="36">
        <v>43524</v>
      </c>
      <c r="T470" s="123" t="s">
        <v>44</v>
      </c>
      <c r="U470" s="36" t="s">
        <v>39</v>
      </c>
      <c r="V470" s="19" t="s">
        <v>39</v>
      </c>
      <c r="W470" s="121" t="s">
        <v>39</v>
      </c>
      <c r="X470" s="121" t="s">
        <v>2110</v>
      </c>
      <c r="Y470" s="36" t="s">
        <v>39</v>
      </c>
      <c r="Z470" s="121" t="s">
        <v>39</v>
      </c>
      <c r="AA470" s="121" t="s">
        <v>39</v>
      </c>
      <c r="AB470" s="121" t="s">
        <v>39</v>
      </c>
      <c r="AC470" s="121" t="s">
        <v>39</v>
      </c>
      <c r="AD470" s="121" t="s">
        <v>39</v>
      </c>
      <c r="AE470" s="9" t="s">
        <v>39</v>
      </c>
      <c r="AF470" s="36"/>
    </row>
    <row r="471" spans="1:32" ht="42.75" customHeight="1" x14ac:dyDescent="0.25">
      <c r="A471" s="36"/>
      <c r="B471" s="36"/>
      <c r="C471" s="36">
        <v>43518</v>
      </c>
      <c r="D471" s="120">
        <v>20</v>
      </c>
      <c r="E471" s="121">
        <v>2019</v>
      </c>
      <c r="F471" s="121" t="s">
        <v>274</v>
      </c>
      <c r="G471" s="121" t="s">
        <v>704</v>
      </c>
      <c r="H471" s="17" t="str">
        <f t="shared" ca="1" si="50"/>
        <v>Ativo</v>
      </c>
      <c r="I471" s="36">
        <v>43518</v>
      </c>
      <c r="J471" s="36">
        <v>45343</v>
      </c>
      <c r="K471" s="121" t="str">
        <f t="shared" si="53"/>
        <v>NA</v>
      </c>
      <c r="L471" s="19" t="s">
        <v>39</v>
      </c>
      <c r="M471" s="17" t="s">
        <v>705</v>
      </c>
      <c r="N471" s="121" t="s">
        <v>2111</v>
      </c>
      <c r="O471" s="19" t="s">
        <v>2112</v>
      </c>
      <c r="P471" s="19" t="s">
        <v>2113</v>
      </c>
      <c r="Q471" s="122" t="s">
        <v>39</v>
      </c>
      <c r="R471" s="36" t="s">
        <v>39</v>
      </c>
      <c r="S471" s="36">
        <v>43524</v>
      </c>
      <c r="T471" s="123" t="s">
        <v>44</v>
      </c>
      <c r="U471" s="36" t="s">
        <v>39</v>
      </c>
      <c r="V471" s="19" t="s">
        <v>39</v>
      </c>
      <c r="W471" s="121" t="s">
        <v>39</v>
      </c>
      <c r="X471" s="121" t="s">
        <v>2110</v>
      </c>
      <c r="Y471" s="36" t="s">
        <v>39</v>
      </c>
      <c r="Z471" s="121" t="s">
        <v>39</v>
      </c>
      <c r="AA471" s="121" t="s">
        <v>39</v>
      </c>
      <c r="AB471" s="121" t="s">
        <v>39</v>
      </c>
      <c r="AC471" s="121" t="s">
        <v>39</v>
      </c>
      <c r="AD471" s="121" t="s">
        <v>39</v>
      </c>
      <c r="AE471" s="9" t="s">
        <v>39</v>
      </c>
      <c r="AF471" s="36"/>
    </row>
    <row r="472" spans="1:32" ht="42.75" customHeight="1" x14ac:dyDescent="0.25">
      <c r="A472" s="36"/>
      <c r="B472" s="36"/>
      <c r="C472" s="36">
        <v>43518</v>
      </c>
      <c r="D472" s="120">
        <v>21</v>
      </c>
      <c r="E472" s="121">
        <v>2019</v>
      </c>
      <c r="F472" s="121" t="s">
        <v>274</v>
      </c>
      <c r="G472" s="121" t="s">
        <v>704</v>
      </c>
      <c r="H472" s="17" t="str">
        <f t="shared" ca="1" si="50"/>
        <v>Ativo</v>
      </c>
      <c r="I472" s="36">
        <v>45344</v>
      </c>
      <c r="J472" s="36">
        <v>45343</v>
      </c>
      <c r="K472" s="121" t="s">
        <v>39</v>
      </c>
      <c r="L472" s="19" t="s">
        <v>39</v>
      </c>
      <c r="M472" s="17" t="s">
        <v>705</v>
      </c>
      <c r="N472" s="121" t="s">
        <v>2114</v>
      </c>
      <c r="O472" s="19" t="s">
        <v>2115</v>
      </c>
      <c r="P472" s="19" t="s">
        <v>2113</v>
      </c>
      <c r="Q472" s="122" t="s">
        <v>39</v>
      </c>
      <c r="R472" s="36" t="s">
        <v>39</v>
      </c>
      <c r="S472" s="36">
        <v>43524</v>
      </c>
      <c r="T472" s="123" t="s">
        <v>44</v>
      </c>
      <c r="U472" s="36" t="s">
        <v>39</v>
      </c>
      <c r="V472" s="19" t="s">
        <v>39</v>
      </c>
      <c r="W472" s="121" t="s">
        <v>39</v>
      </c>
      <c r="X472" s="121" t="s">
        <v>2110</v>
      </c>
      <c r="Y472" s="36" t="s">
        <v>39</v>
      </c>
      <c r="Z472" s="121" t="s">
        <v>39</v>
      </c>
      <c r="AA472" s="121" t="s">
        <v>39</v>
      </c>
      <c r="AB472" s="121" t="s">
        <v>39</v>
      </c>
      <c r="AC472" s="121" t="s">
        <v>39</v>
      </c>
      <c r="AD472" s="121" t="s">
        <v>39</v>
      </c>
      <c r="AE472" s="9" t="s">
        <v>39</v>
      </c>
      <c r="AF472" s="36"/>
    </row>
    <row r="473" spans="1:32" ht="78.75" customHeight="1" x14ac:dyDescent="0.25">
      <c r="A473" s="36" t="s">
        <v>2116</v>
      </c>
      <c r="B473" s="36"/>
      <c r="C473" s="36">
        <v>43545</v>
      </c>
      <c r="D473" s="120">
        <v>22</v>
      </c>
      <c r="E473" s="121">
        <v>2019</v>
      </c>
      <c r="F473" s="36" t="s">
        <v>36</v>
      </c>
      <c r="G473" s="36" t="s">
        <v>37</v>
      </c>
      <c r="H473" s="17" t="str">
        <f t="shared" ca="1" si="50"/>
        <v>Ativo</v>
      </c>
      <c r="I473" s="36">
        <v>43545</v>
      </c>
      <c r="J473" s="36">
        <v>45371</v>
      </c>
      <c r="K473" s="36" t="str">
        <f>IF(G473="","",IF(G473&lt;&gt;"Repasse","NA",IF(G473="Repasse","Responsabilidade Diretoria de Contabilidade")))</f>
        <v>NA</v>
      </c>
      <c r="L473" s="36" t="s">
        <v>39</v>
      </c>
      <c r="M473" s="36" t="s">
        <v>2117</v>
      </c>
      <c r="N473" s="36" t="s">
        <v>2118</v>
      </c>
      <c r="O473" s="36" t="s">
        <v>2097</v>
      </c>
      <c r="P473" s="36" t="s">
        <v>2098</v>
      </c>
      <c r="Q473" s="36" t="s">
        <v>39</v>
      </c>
      <c r="R473" s="36" t="s">
        <v>39</v>
      </c>
      <c r="S473" s="36">
        <v>43547</v>
      </c>
      <c r="T473" s="36" t="s">
        <v>44</v>
      </c>
      <c r="U473" s="36" t="s">
        <v>39</v>
      </c>
      <c r="V473" s="36" t="s">
        <v>39</v>
      </c>
      <c r="W473" s="36" t="s">
        <v>39</v>
      </c>
      <c r="X473" s="36" t="s">
        <v>2119</v>
      </c>
      <c r="Y473" s="36">
        <v>43523</v>
      </c>
      <c r="Z473" s="36">
        <v>43535</v>
      </c>
      <c r="AA473" s="36" t="s">
        <v>2120</v>
      </c>
      <c r="AB473" s="36" t="s">
        <v>39</v>
      </c>
      <c r="AC473" s="36" t="s">
        <v>39</v>
      </c>
      <c r="AD473" s="36" t="s">
        <v>39</v>
      </c>
      <c r="AE473" s="36" t="s">
        <v>39</v>
      </c>
      <c r="AF473" s="36"/>
    </row>
    <row r="474" spans="1:32" ht="88.5" customHeight="1" x14ac:dyDescent="0.25">
      <c r="A474" s="124"/>
      <c r="B474" s="124"/>
      <c r="C474" s="36">
        <v>43530</v>
      </c>
      <c r="D474" s="99">
        <v>23</v>
      </c>
      <c r="E474" s="103">
        <v>19</v>
      </c>
      <c r="F474" s="37" t="s">
        <v>274</v>
      </c>
      <c r="G474" s="37" t="s">
        <v>704</v>
      </c>
      <c r="H474" s="17" t="str">
        <f t="shared" ca="1" si="50"/>
        <v>Ativo</v>
      </c>
      <c r="I474" s="36">
        <v>43530</v>
      </c>
      <c r="J474" s="36">
        <v>45356</v>
      </c>
      <c r="K474" s="37" t="str">
        <f>IF(G474="","",IF(G474&lt;&gt;"Repasse","NA",IF(G474="Repasse","Responsabilidade Diretoria de Contabilidade")))</f>
        <v>NA</v>
      </c>
      <c r="L474" s="37" t="s">
        <v>39</v>
      </c>
      <c r="M474" s="17" t="s">
        <v>705</v>
      </c>
      <c r="N474" s="37" t="s">
        <v>2121</v>
      </c>
      <c r="O474" s="27" t="s">
        <v>2122</v>
      </c>
      <c r="P474" s="37" t="s">
        <v>2123</v>
      </c>
      <c r="Q474" s="101" t="s">
        <v>39</v>
      </c>
      <c r="R474" s="101" t="s">
        <v>39</v>
      </c>
      <c r="S474" s="36">
        <v>43536</v>
      </c>
      <c r="T474" s="36" t="s">
        <v>44</v>
      </c>
      <c r="U474" s="109" t="s">
        <v>39</v>
      </c>
      <c r="V474" s="102" t="s">
        <v>39</v>
      </c>
      <c r="W474" s="27" t="s">
        <v>39</v>
      </c>
      <c r="X474" s="37" t="s">
        <v>1008</v>
      </c>
      <c r="Y474" s="36" t="s">
        <v>39</v>
      </c>
      <c r="Z474" s="36" t="s">
        <v>39</v>
      </c>
      <c r="AA474" s="37" t="s">
        <v>39</v>
      </c>
      <c r="AB474" s="37" t="s">
        <v>39</v>
      </c>
      <c r="AC474" s="37" t="s">
        <v>39</v>
      </c>
      <c r="AD474" s="37" t="s">
        <v>39</v>
      </c>
      <c r="AE474" s="37" t="s">
        <v>39</v>
      </c>
      <c r="AF474" s="124"/>
    </row>
    <row r="475" spans="1:32" ht="40.5" customHeight="1" x14ac:dyDescent="0.25">
      <c r="A475" s="124"/>
      <c r="B475" s="124"/>
      <c r="C475" s="36">
        <v>43535</v>
      </c>
      <c r="D475" s="99">
        <v>24</v>
      </c>
      <c r="E475" s="103">
        <v>19</v>
      </c>
      <c r="F475" s="37" t="s">
        <v>274</v>
      </c>
      <c r="G475" s="37" t="s">
        <v>704</v>
      </c>
      <c r="H475" s="17" t="str">
        <f t="shared" ca="1" si="50"/>
        <v>Ativo</v>
      </c>
      <c r="I475" s="36">
        <v>43535</v>
      </c>
      <c r="J475" s="36">
        <v>45361</v>
      </c>
      <c r="K475" s="37" t="str">
        <f>IF(G475="","",IF(G475&lt;&gt;"Repasse","NA",IF(G475="Repasse","Responsabilidade Diretoria de Contabilidade")))</f>
        <v>NA</v>
      </c>
      <c r="L475" s="37" t="s">
        <v>39</v>
      </c>
      <c r="M475" s="17" t="s">
        <v>705</v>
      </c>
      <c r="N475" s="37" t="s">
        <v>2124</v>
      </c>
      <c r="O475" s="27" t="s">
        <v>2125</v>
      </c>
      <c r="P475" s="37" t="s">
        <v>2126</v>
      </c>
      <c r="Q475" s="101" t="s">
        <v>39</v>
      </c>
      <c r="R475" s="101" t="s">
        <v>39</v>
      </c>
      <c r="S475" s="36">
        <v>43543</v>
      </c>
      <c r="T475" s="36" t="s">
        <v>44</v>
      </c>
      <c r="U475" s="109" t="s">
        <v>39</v>
      </c>
      <c r="V475" s="102" t="s">
        <v>39</v>
      </c>
      <c r="W475" s="27" t="s">
        <v>39</v>
      </c>
      <c r="X475" s="37" t="s">
        <v>1008</v>
      </c>
      <c r="Y475" s="36" t="s">
        <v>39</v>
      </c>
      <c r="Z475" s="36" t="s">
        <v>39</v>
      </c>
      <c r="AA475" s="37" t="s">
        <v>39</v>
      </c>
      <c r="AB475" s="37" t="s">
        <v>39</v>
      </c>
      <c r="AC475" s="37" t="s">
        <v>39</v>
      </c>
      <c r="AD475" s="37" t="s">
        <v>39</v>
      </c>
      <c r="AE475" s="37" t="s">
        <v>39</v>
      </c>
      <c r="AF475" s="124"/>
    </row>
    <row r="476" spans="1:32" ht="40.5" customHeight="1" x14ac:dyDescent="0.25">
      <c r="A476" s="124"/>
      <c r="B476" s="124"/>
      <c r="C476" s="36">
        <v>43537</v>
      </c>
      <c r="D476" s="99">
        <v>25</v>
      </c>
      <c r="E476" s="103">
        <v>19</v>
      </c>
      <c r="F476" s="37" t="s">
        <v>274</v>
      </c>
      <c r="G476" s="37" t="s">
        <v>704</v>
      </c>
      <c r="H476" s="17" t="str">
        <f t="shared" ca="1" si="50"/>
        <v>Ativo</v>
      </c>
      <c r="I476" s="36">
        <v>43537</v>
      </c>
      <c r="J476" s="36">
        <v>45363</v>
      </c>
      <c r="K476" s="37" t="str">
        <f>IF(G476="","",IF(G476&lt;&gt;"Repasse","NA",IF(G476="Repasse","Responsabilidade Diretoria de Contabilidade")))</f>
        <v>NA</v>
      </c>
      <c r="L476" s="37" t="s">
        <v>39</v>
      </c>
      <c r="M476" s="17" t="s">
        <v>705</v>
      </c>
      <c r="N476" s="37" t="s">
        <v>2127</v>
      </c>
      <c r="O476" s="27" t="s">
        <v>2128</v>
      </c>
      <c r="P476" s="37" t="s">
        <v>2129</v>
      </c>
      <c r="Q476" s="101" t="s">
        <v>39</v>
      </c>
      <c r="R476" s="101" t="s">
        <v>39</v>
      </c>
      <c r="S476" s="36">
        <v>43543</v>
      </c>
      <c r="T476" s="36" t="s">
        <v>44</v>
      </c>
      <c r="U476" s="109" t="s">
        <v>39</v>
      </c>
      <c r="V476" s="102" t="s">
        <v>39</v>
      </c>
      <c r="W476" s="27" t="s">
        <v>39</v>
      </c>
      <c r="X476" s="37" t="s">
        <v>1008</v>
      </c>
      <c r="Y476" s="36" t="s">
        <v>39</v>
      </c>
      <c r="Z476" s="36" t="s">
        <v>39</v>
      </c>
      <c r="AA476" s="37" t="s">
        <v>39</v>
      </c>
      <c r="AB476" s="37" t="s">
        <v>39</v>
      </c>
      <c r="AC476" s="37" t="s">
        <v>39</v>
      </c>
      <c r="AD476" s="37" t="s">
        <v>39</v>
      </c>
      <c r="AE476" s="37" t="s">
        <v>39</v>
      </c>
      <c r="AF476" s="124"/>
    </row>
    <row r="477" spans="1:32" ht="40.5" customHeight="1" x14ac:dyDescent="0.25">
      <c r="A477" s="124"/>
      <c r="B477" s="124"/>
      <c r="C477" s="36">
        <v>43537</v>
      </c>
      <c r="D477" s="99">
        <v>26</v>
      </c>
      <c r="E477" s="103">
        <v>19</v>
      </c>
      <c r="F477" s="37" t="s">
        <v>274</v>
      </c>
      <c r="G477" s="37" t="s">
        <v>704</v>
      </c>
      <c r="H477" s="17" t="str">
        <f t="shared" ca="1" si="50"/>
        <v>Ativo</v>
      </c>
      <c r="I477" s="36">
        <v>43537</v>
      </c>
      <c r="J477" s="36">
        <v>45363</v>
      </c>
      <c r="K477" s="37" t="str">
        <f>IF(G477="","",IF(G477&lt;&gt;"Repasse","NA",IF(G477="Repasse","Responsabilidade Diretoria de Contabilidade")))</f>
        <v>NA</v>
      </c>
      <c r="L477" s="37" t="s">
        <v>39</v>
      </c>
      <c r="M477" s="17" t="s">
        <v>705</v>
      </c>
      <c r="N477" s="37" t="s">
        <v>2130</v>
      </c>
      <c r="O477" s="27" t="s">
        <v>2131</v>
      </c>
      <c r="P477" s="37" t="s">
        <v>1011</v>
      </c>
      <c r="Q477" s="101" t="s">
        <v>39</v>
      </c>
      <c r="R477" s="101" t="s">
        <v>39</v>
      </c>
      <c r="S477" s="36">
        <v>43543</v>
      </c>
      <c r="T477" s="36" t="s">
        <v>44</v>
      </c>
      <c r="U477" s="109" t="s">
        <v>39</v>
      </c>
      <c r="V477" s="102" t="s">
        <v>39</v>
      </c>
      <c r="W477" s="27" t="s">
        <v>39</v>
      </c>
      <c r="X477" s="37" t="s">
        <v>1008</v>
      </c>
      <c r="Y477" s="36" t="s">
        <v>39</v>
      </c>
      <c r="Z477" s="36" t="s">
        <v>39</v>
      </c>
      <c r="AA477" s="37" t="s">
        <v>39</v>
      </c>
      <c r="AB477" s="37" t="s">
        <v>39</v>
      </c>
      <c r="AC477" s="37" t="s">
        <v>39</v>
      </c>
      <c r="AD477" s="37" t="s">
        <v>39</v>
      </c>
      <c r="AE477" s="37" t="s">
        <v>39</v>
      </c>
      <c r="AF477" s="124"/>
    </row>
    <row r="478" spans="1:32" ht="68.25" customHeight="1" x14ac:dyDescent="0.25">
      <c r="A478" s="124" t="s">
        <v>2132</v>
      </c>
      <c r="B478" s="124"/>
      <c r="C478" s="36">
        <v>43720</v>
      </c>
      <c r="D478" s="99">
        <v>28</v>
      </c>
      <c r="E478" s="103">
        <v>19</v>
      </c>
      <c r="F478" s="37" t="s">
        <v>36</v>
      </c>
      <c r="G478" s="37" t="s">
        <v>37</v>
      </c>
      <c r="H478" s="17" t="str">
        <f t="shared" ca="1" si="50"/>
        <v>Ativo</v>
      </c>
      <c r="I478" s="36">
        <v>43720</v>
      </c>
      <c r="J478" s="36">
        <v>45546</v>
      </c>
      <c r="K478" s="37" t="s">
        <v>39</v>
      </c>
      <c r="L478" s="37" t="s">
        <v>39</v>
      </c>
      <c r="M478" s="27" t="s">
        <v>2133</v>
      </c>
      <c r="N478" s="37" t="s">
        <v>2134</v>
      </c>
      <c r="O478" s="27" t="s">
        <v>2135</v>
      </c>
      <c r="P478" s="37" t="s">
        <v>2136</v>
      </c>
      <c r="Q478" s="101" t="s">
        <v>39</v>
      </c>
      <c r="R478" s="101" t="s">
        <v>39</v>
      </c>
      <c r="S478" s="36">
        <v>43722</v>
      </c>
      <c r="T478" s="36" t="s">
        <v>44</v>
      </c>
      <c r="U478" s="109" t="s">
        <v>39</v>
      </c>
      <c r="V478" s="102" t="s">
        <v>39</v>
      </c>
      <c r="W478" s="27" t="s">
        <v>39</v>
      </c>
      <c r="X478" s="37" t="s">
        <v>206</v>
      </c>
      <c r="Y478" s="36">
        <v>43719</v>
      </c>
      <c r="Z478" s="36">
        <v>43720</v>
      </c>
      <c r="AA478" s="37" t="s">
        <v>2025</v>
      </c>
      <c r="AB478" s="37" t="s">
        <v>39</v>
      </c>
      <c r="AC478" s="37" t="s">
        <v>39</v>
      </c>
      <c r="AD478" s="37" t="s">
        <v>39</v>
      </c>
      <c r="AE478" s="37" t="s">
        <v>39</v>
      </c>
      <c r="AF478" s="124"/>
    </row>
    <row r="479" spans="1:32" ht="68.25" customHeight="1" x14ac:dyDescent="0.25">
      <c r="A479" s="124"/>
      <c r="B479" s="124"/>
      <c r="C479" s="36">
        <v>43542</v>
      </c>
      <c r="D479" s="99">
        <v>29</v>
      </c>
      <c r="E479" s="103">
        <v>19</v>
      </c>
      <c r="F479" s="37" t="s">
        <v>274</v>
      </c>
      <c r="G479" s="37" t="s">
        <v>704</v>
      </c>
      <c r="H479" s="17" t="str">
        <f t="shared" ca="1" si="50"/>
        <v>Ativo</v>
      </c>
      <c r="I479" s="36">
        <v>43542</v>
      </c>
      <c r="J479" s="36">
        <v>45368</v>
      </c>
      <c r="K479" s="37" t="str">
        <f>IF(G479="","",IF(G479&lt;&gt;"Repasse","NA",IF(G479="Repasse","Responsabilidade Diretoria de Contabilidade")))</f>
        <v>NA</v>
      </c>
      <c r="L479" s="37" t="s">
        <v>39</v>
      </c>
      <c r="M479" s="17" t="s">
        <v>705</v>
      </c>
      <c r="N479" s="37" t="s">
        <v>2137</v>
      </c>
      <c r="O479" s="27" t="s">
        <v>1657</v>
      </c>
      <c r="P479" s="37" t="s">
        <v>2138</v>
      </c>
      <c r="Q479" s="101" t="s">
        <v>39</v>
      </c>
      <c r="R479" s="101" t="s">
        <v>39</v>
      </c>
      <c r="S479" s="36">
        <v>43547</v>
      </c>
      <c r="T479" s="36" t="s">
        <v>44</v>
      </c>
      <c r="U479" s="109" t="s">
        <v>39</v>
      </c>
      <c r="V479" s="102" t="s">
        <v>39</v>
      </c>
      <c r="W479" s="27" t="s">
        <v>39</v>
      </c>
      <c r="X479" s="37" t="s">
        <v>2139</v>
      </c>
      <c r="Y479" s="36" t="s">
        <v>39</v>
      </c>
      <c r="Z479" s="36" t="s">
        <v>39</v>
      </c>
      <c r="AA479" s="37" t="s">
        <v>39</v>
      </c>
      <c r="AB479" s="37" t="s">
        <v>39</v>
      </c>
      <c r="AC479" s="37" t="s">
        <v>39</v>
      </c>
      <c r="AD479" s="37" t="s">
        <v>39</v>
      </c>
      <c r="AE479" s="37" t="s">
        <v>39</v>
      </c>
      <c r="AF479" s="124"/>
    </row>
    <row r="480" spans="1:32" ht="51.75" customHeight="1" x14ac:dyDescent="0.25">
      <c r="A480" s="124"/>
      <c r="B480" s="124"/>
      <c r="C480" s="36">
        <v>43546</v>
      </c>
      <c r="D480" s="99">
        <v>30</v>
      </c>
      <c r="E480" s="103">
        <v>19</v>
      </c>
      <c r="F480" s="37" t="s">
        <v>274</v>
      </c>
      <c r="G480" s="37" t="s">
        <v>704</v>
      </c>
      <c r="H480" s="17" t="str">
        <f t="shared" ca="1" si="50"/>
        <v>Ativo</v>
      </c>
      <c r="I480" s="36">
        <v>43546</v>
      </c>
      <c r="J480" s="36">
        <v>45372</v>
      </c>
      <c r="K480" s="37" t="str">
        <f>IF(G480="","",IF(G480&lt;&gt;"Repasse","NA",IF(G480="Repasse","Responsabilidade Diretoria de Contabilidade")))</f>
        <v>NA</v>
      </c>
      <c r="L480" s="37" t="str">
        <f ca="1">IF(H480="","",IF(H480&lt;&gt;"Repasse","NA",IF(H480="Repasse","Responsabilidade Diretoria de Contabilidade")))</f>
        <v>NA</v>
      </c>
      <c r="M480" s="17" t="s">
        <v>705</v>
      </c>
      <c r="N480" s="37" t="s">
        <v>2140</v>
      </c>
      <c r="O480" s="27" t="s">
        <v>2141</v>
      </c>
      <c r="P480" s="37" t="s">
        <v>2142</v>
      </c>
      <c r="Q480" s="101" t="s">
        <v>39</v>
      </c>
      <c r="R480" s="101" t="s">
        <v>39</v>
      </c>
      <c r="S480" s="36">
        <v>43565</v>
      </c>
      <c r="T480" s="36" t="s">
        <v>44</v>
      </c>
      <c r="U480" s="109" t="s">
        <v>39</v>
      </c>
      <c r="V480" s="102" t="s">
        <v>39</v>
      </c>
      <c r="W480" s="27" t="s">
        <v>39</v>
      </c>
      <c r="X480" s="37" t="s">
        <v>2143</v>
      </c>
      <c r="Y480" s="36" t="s">
        <v>39</v>
      </c>
      <c r="Z480" s="36" t="s">
        <v>39</v>
      </c>
      <c r="AA480" s="37" t="s">
        <v>39</v>
      </c>
      <c r="AB480" s="37" t="s">
        <v>39</v>
      </c>
      <c r="AC480" s="37" t="s">
        <v>39</v>
      </c>
      <c r="AD480" s="37" t="s">
        <v>39</v>
      </c>
      <c r="AE480" s="37" t="s">
        <v>39</v>
      </c>
      <c r="AF480" s="124"/>
    </row>
    <row r="481" spans="1:32" ht="51.75" customHeight="1" x14ac:dyDescent="0.25">
      <c r="A481" s="124"/>
      <c r="B481" s="124"/>
      <c r="C481" s="36">
        <v>43557</v>
      </c>
      <c r="D481" s="99">
        <v>31</v>
      </c>
      <c r="E481" s="103">
        <v>19</v>
      </c>
      <c r="F481" s="37" t="s">
        <v>274</v>
      </c>
      <c r="G481" s="37" t="s">
        <v>704</v>
      </c>
      <c r="H481" s="17" t="str">
        <f t="shared" ca="1" si="50"/>
        <v>Ativo</v>
      </c>
      <c r="I481" s="36">
        <v>43557</v>
      </c>
      <c r="J481" s="36">
        <v>45383</v>
      </c>
      <c r="K481" s="37" t="str">
        <f>IF(G481="","",IF(G481&lt;&gt;"Repasse","NA",IF(G481="Repasse","Responsabilidade Diretoria de Contabilidade")))</f>
        <v>NA</v>
      </c>
      <c r="L481" s="37" t="str">
        <f ca="1">IF(H481="","",IF(H481&lt;&gt;"Repasse","NA",IF(H481="Repasse","Responsabilidade Diretoria de Contabilidade")))</f>
        <v>NA</v>
      </c>
      <c r="M481" s="17" t="s">
        <v>705</v>
      </c>
      <c r="N481" s="37" t="s">
        <v>2144</v>
      </c>
      <c r="O481" s="27" t="s">
        <v>2145</v>
      </c>
      <c r="P481" s="37" t="s">
        <v>2146</v>
      </c>
      <c r="Q481" s="101" t="s">
        <v>39</v>
      </c>
      <c r="R481" s="101" t="s">
        <v>39</v>
      </c>
      <c r="S481" s="36">
        <v>43565</v>
      </c>
      <c r="T481" s="36" t="s">
        <v>44</v>
      </c>
      <c r="U481" s="109" t="s">
        <v>39</v>
      </c>
      <c r="V481" s="102" t="s">
        <v>39</v>
      </c>
      <c r="W481" s="27" t="s">
        <v>39</v>
      </c>
      <c r="X481" s="37" t="s">
        <v>2143</v>
      </c>
      <c r="Y481" s="36" t="s">
        <v>39</v>
      </c>
      <c r="Z481" s="36" t="s">
        <v>39</v>
      </c>
      <c r="AA481" s="37" t="s">
        <v>39</v>
      </c>
      <c r="AB481" s="37" t="s">
        <v>39</v>
      </c>
      <c r="AC481" s="37" t="s">
        <v>39</v>
      </c>
      <c r="AD481" s="37" t="s">
        <v>39</v>
      </c>
      <c r="AE481" s="37" t="s">
        <v>39</v>
      </c>
      <c r="AF481" s="124"/>
    </row>
    <row r="482" spans="1:32" ht="51.75" customHeight="1" x14ac:dyDescent="0.25">
      <c r="A482" s="124"/>
      <c r="B482" s="124"/>
      <c r="C482" s="36">
        <v>43515</v>
      </c>
      <c r="D482" s="99">
        <v>33</v>
      </c>
      <c r="E482" s="103">
        <v>19</v>
      </c>
      <c r="F482" s="37" t="s">
        <v>274</v>
      </c>
      <c r="G482" s="37" t="s">
        <v>826</v>
      </c>
      <c r="H482" s="17" t="str">
        <f t="shared" ca="1" si="50"/>
        <v>Ativo</v>
      </c>
      <c r="I482" s="36">
        <v>43515</v>
      </c>
      <c r="J482" s="36">
        <v>45340</v>
      </c>
      <c r="K482" s="37" t="s">
        <v>39</v>
      </c>
      <c r="L482" s="37" t="s">
        <v>39</v>
      </c>
      <c r="M482" s="17" t="s">
        <v>705</v>
      </c>
      <c r="N482" s="37" t="s">
        <v>2147</v>
      </c>
      <c r="O482" s="27" t="s">
        <v>2148</v>
      </c>
      <c r="P482" s="37" t="s">
        <v>2149</v>
      </c>
      <c r="Q482" s="101" t="s">
        <v>39</v>
      </c>
      <c r="R482" s="101" t="s">
        <v>39</v>
      </c>
      <c r="S482" s="36">
        <v>43565</v>
      </c>
      <c r="T482" s="36" t="s">
        <v>1320</v>
      </c>
      <c r="U482" s="109" t="s">
        <v>39</v>
      </c>
      <c r="V482" s="102" t="s">
        <v>39</v>
      </c>
      <c r="W482" s="27" t="s">
        <v>39</v>
      </c>
      <c r="X482" s="37" t="s">
        <v>2150</v>
      </c>
      <c r="Y482" s="36" t="s">
        <v>39</v>
      </c>
      <c r="Z482" s="36" t="s">
        <v>39</v>
      </c>
      <c r="AA482" s="37" t="s">
        <v>39</v>
      </c>
      <c r="AB482" s="37" t="s">
        <v>39</v>
      </c>
      <c r="AC482" s="37" t="s">
        <v>39</v>
      </c>
      <c r="AD482" s="37" t="s">
        <v>39</v>
      </c>
      <c r="AE482" s="37" t="s">
        <v>39</v>
      </c>
      <c r="AF482" s="124"/>
    </row>
    <row r="483" spans="1:32" ht="72.75" customHeight="1" x14ac:dyDescent="0.25">
      <c r="A483" s="124"/>
      <c r="B483" s="124"/>
      <c r="C483" s="36">
        <v>43538</v>
      </c>
      <c r="D483" s="99">
        <v>34</v>
      </c>
      <c r="E483" s="103">
        <v>19</v>
      </c>
      <c r="F483" s="37" t="s">
        <v>274</v>
      </c>
      <c r="G483" s="37" t="s">
        <v>826</v>
      </c>
      <c r="H483" s="17" t="str">
        <f t="shared" ca="1" si="50"/>
        <v>Ativo</v>
      </c>
      <c r="I483" s="36">
        <v>43538</v>
      </c>
      <c r="J483" s="36">
        <v>45364</v>
      </c>
      <c r="K483" s="37" t="s">
        <v>39</v>
      </c>
      <c r="L483" s="37" t="s">
        <v>39</v>
      </c>
      <c r="M483" s="17" t="s">
        <v>705</v>
      </c>
      <c r="N483" s="37" t="s">
        <v>2151</v>
      </c>
      <c r="O483" s="27" t="s">
        <v>442</v>
      </c>
      <c r="P483" s="37" t="s">
        <v>443</v>
      </c>
      <c r="Q483" s="101" t="s">
        <v>39</v>
      </c>
      <c r="R483" s="101" t="s">
        <v>39</v>
      </c>
      <c r="S483" s="36">
        <v>43565</v>
      </c>
      <c r="T483" s="36" t="s">
        <v>1320</v>
      </c>
      <c r="U483" s="109" t="s">
        <v>39</v>
      </c>
      <c r="V483" s="102" t="s">
        <v>39</v>
      </c>
      <c r="W483" s="27" t="s">
        <v>39</v>
      </c>
      <c r="X483" s="37" t="s">
        <v>2150</v>
      </c>
      <c r="Y483" s="36" t="s">
        <v>39</v>
      </c>
      <c r="Z483" s="36" t="s">
        <v>39</v>
      </c>
      <c r="AA483" s="37" t="s">
        <v>39</v>
      </c>
      <c r="AB483" s="37" t="s">
        <v>39</v>
      </c>
      <c r="AC483" s="37" t="s">
        <v>39</v>
      </c>
      <c r="AD483" s="37" t="s">
        <v>39</v>
      </c>
      <c r="AE483" s="37" t="s">
        <v>39</v>
      </c>
      <c r="AF483" s="124"/>
    </row>
    <row r="484" spans="1:32" ht="72.75" customHeight="1" x14ac:dyDescent="0.25">
      <c r="A484" s="124"/>
      <c r="B484" s="124"/>
      <c r="C484" s="36">
        <v>43539</v>
      </c>
      <c r="D484" s="99">
        <v>35</v>
      </c>
      <c r="E484" s="103">
        <v>19</v>
      </c>
      <c r="F484" s="37" t="s">
        <v>274</v>
      </c>
      <c r="G484" s="37" t="s">
        <v>826</v>
      </c>
      <c r="H484" s="17" t="str">
        <f t="shared" ca="1" si="50"/>
        <v>Ativo</v>
      </c>
      <c r="I484" s="36">
        <v>43539</v>
      </c>
      <c r="J484" s="36">
        <v>45365</v>
      </c>
      <c r="K484" s="37" t="s">
        <v>39</v>
      </c>
      <c r="L484" s="37" t="s">
        <v>39</v>
      </c>
      <c r="M484" s="17" t="s">
        <v>705</v>
      </c>
      <c r="N484" s="37" t="s">
        <v>2152</v>
      </c>
      <c r="O484" s="27" t="s">
        <v>152</v>
      </c>
      <c r="P484" s="37" t="s">
        <v>2153</v>
      </c>
      <c r="Q484" s="101" t="s">
        <v>39</v>
      </c>
      <c r="R484" s="101" t="s">
        <v>39</v>
      </c>
      <c r="S484" s="36">
        <v>43565</v>
      </c>
      <c r="T484" s="36" t="s">
        <v>1320</v>
      </c>
      <c r="U484" s="109" t="s">
        <v>39</v>
      </c>
      <c r="V484" s="102" t="s">
        <v>39</v>
      </c>
      <c r="W484" s="27" t="s">
        <v>39</v>
      </c>
      <c r="X484" s="37" t="s">
        <v>2150</v>
      </c>
      <c r="Y484" s="36" t="s">
        <v>39</v>
      </c>
      <c r="Z484" s="36" t="s">
        <v>39</v>
      </c>
      <c r="AA484" s="37" t="s">
        <v>39</v>
      </c>
      <c r="AB484" s="37" t="s">
        <v>39</v>
      </c>
      <c r="AC484" s="37" t="s">
        <v>39</v>
      </c>
      <c r="AD484" s="37" t="s">
        <v>39</v>
      </c>
      <c r="AE484" s="37" t="s">
        <v>39</v>
      </c>
      <c r="AF484" s="124"/>
    </row>
    <row r="485" spans="1:32" ht="60" customHeight="1" x14ac:dyDescent="0.25">
      <c r="A485" s="124"/>
      <c r="B485" s="124"/>
      <c r="C485" s="36">
        <v>43543</v>
      </c>
      <c r="D485" s="99">
        <v>36</v>
      </c>
      <c r="E485" s="103">
        <v>19</v>
      </c>
      <c r="F485" s="37" t="s">
        <v>274</v>
      </c>
      <c r="G485" s="37" t="s">
        <v>826</v>
      </c>
      <c r="H485" s="17" t="str">
        <f t="shared" ca="1" si="50"/>
        <v>Ativo</v>
      </c>
      <c r="I485" s="36">
        <v>43543</v>
      </c>
      <c r="J485" s="36">
        <v>45369</v>
      </c>
      <c r="K485" s="37" t="s">
        <v>39</v>
      </c>
      <c r="L485" s="37" t="s">
        <v>39</v>
      </c>
      <c r="M485" s="17" t="s">
        <v>705</v>
      </c>
      <c r="N485" s="37" t="s">
        <v>2154</v>
      </c>
      <c r="O485" s="27" t="s">
        <v>2155</v>
      </c>
      <c r="P485" s="37" t="s">
        <v>2156</v>
      </c>
      <c r="Q485" s="101" t="s">
        <v>39</v>
      </c>
      <c r="R485" s="101" t="s">
        <v>39</v>
      </c>
      <c r="S485" s="36">
        <v>43565</v>
      </c>
      <c r="T485" s="36" t="s">
        <v>1320</v>
      </c>
      <c r="U485" s="109" t="s">
        <v>39</v>
      </c>
      <c r="V485" s="102" t="s">
        <v>39</v>
      </c>
      <c r="W485" s="27" t="s">
        <v>39</v>
      </c>
      <c r="X485" s="37" t="s">
        <v>2150</v>
      </c>
      <c r="Y485" s="36" t="s">
        <v>39</v>
      </c>
      <c r="Z485" s="36" t="s">
        <v>39</v>
      </c>
      <c r="AA485" s="37" t="s">
        <v>39</v>
      </c>
      <c r="AB485" s="37" t="s">
        <v>39</v>
      </c>
      <c r="AC485" s="37" t="s">
        <v>39</v>
      </c>
      <c r="AD485" s="37" t="s">
        <v>39</v>
      </c>
      <c r="AE485" s="37" t="s">
        <v>39</v>
      </c>
      <c r="AF485" s="124"/>
    </row>
    <row r="486" spans="1:32" ht="51.75" customHeight="1" x14ac:dyDescent="0.25">
      <c r="A486" s="124"/>
      <c r="B486" s="124"/>
      <c r="C486" s="36">
        <v>43560</v>
      </c>
      <c r="D486" s="99">
        <v>37</v>
      </c>
      <c r="E486" s="103">
        <v>19</v>
      </c>
      <c r="F486" s="37" t="s">
        <v>274</v>
      </c>
      <c r="G486" s="37" t="s">
        <v>704</v>
      </c>
      <c r="H486" s="17" t="str">
        <f t="shared" ref="H486:H501" ca="1" si="54">IF(J486="","",IF(J486="cancelado","Cancelado",IF(J486="prazo indeterminado","Ativo",IF(TODAY()-J486&gt;0,"Concluído","Ativo"))))</f>
        <v>Ativo</v>
      </c>
      <c r="I486" s="36">
        <v>43560</v>
      </c>
      <c r="J486" s="36">
        <v>45386</v>
      </c>
      <c r="K486" s="37" t="s">
        <v>39</v>
      </c>
      <c r="L486" s="37" t="s">
        <v>39</v>
      </c>
      <c r="M486" s="17" t="s">
        <v>705</v>
      </c>
      <c r="N486" s="37" t="s">
        <v>2157</v>
      </c>
      <c r="O486" s="27" t="s">
        <v>2158</v>
      </c>
      <c r="P486" s="37" t="s">
        <v>2159</v>
      </c>
      <c r="Q486" s="101" t="s">
        <v>39</v>
      </c>
      <c r="R486" s="101" t="s">
        <v>39</v>
      </c>
      <c r="S486" s="36">
        <v>43580</v>
      </c>
      <c r="T486" s="36" t="s">
        <v>44</v>
      </c>
      <c r="U486" s="109" t="s">
        <v>39</v>
      </c>
      <c r="V486" s="102" t="s">
        <v>39</v>
      </c>
      <c r="W486" s="27" t="s">
        <v>39</v>
      </c>
      <c r="X486" s="37" t="s">
        <v>2160</v>
      </c>
      <c r="Y486" s="36" t="s">
        <v>39</v>
      </c>
      <c r="Z486" s="36" t="s">
        <v>39</v>
      </c>
      <c r="AA486" s="37" t="s">
        <v>39</v>
      </c>
      <c r="AB486" s="37" t="s">
        <v>39</v>
      </c>
      <c r="AC486" s="37" t="s">
        <v>39</v>
      </c>
      <c r="AD486" s="37" t="s">
        <v>39</v>
      </c>
      <c r="AE486" s="37" t="s">
        <v>39</v>
      </c>
      <c r="AF486" s="124"/>
    </row>
    <row r="487" spans="1:32" ht="51.75" customHeight="1" x14ac:dyDescent="0.25">
      <c r="A487" s="124"/>
      <c r="B487" s="124"/>
      <c r="C487" s="36">
        <v>43563</v>
      </c>
      <c r="D487" s="99">
        <v>38</v>
      </c>
      <c r="E487" s="103">
        <v>19</v>
      </c>
      <c r="F487" s="37" t="s">
        <v>274</v>
      </c>
      <c r="G487" s="37" t="s">
        <v>704</v>
      </c>
      <c r="H487" s="17" t="str">
        <f t="shared" ca="1" si="54"/>
        <v>Ativo</v>
      </c>
      <c r="I487" s="36">
        <v>43563</v>
      </c>
      <c r="J487" s="36">
        <v>45389</v>
      </c>
      <c r="K487" s="37" t="s">
        <v>39</v>
      </c>
      <c r="L487" s="37" t="s">
        <v>39</v>
      </c>
      <c r="M487" s="17" t="s">
        <v>705</v>
      </c>
      <c r="N487" s="37" t="s">
        <v>1188</v>
      </c>
      <c r="O487" s="27" t="s">
        <v>1189</v>
      </c>
      <c r="P487" s="37" t="s">
        <v>1190</v>
      </c>
      <c r="Q487" s="101" t="s">
        <v>39</v>
      </c>
      <c r="R487" s="101" t="s">
        <v>39</v>
      </c>
      <c r="S487" s="36">
        <v>43580</v>
      </c>
      <c r="T487" s="36" t="s">
        <v>44</v>
      </c>
      <c r="U487" s="109" t="s">
        <v>39</v>
      </c>
      <c r="V487" s="102" t="s">
        <v>39</v>
      </c>
      <c r="W487" s="27" t="s">
        <v>39</v>
      </c>
      <c r="X487" s="37" t="s">
        <v>2160</v>
      </c>
      <c r="Y487" s="36" t="s">
        <v>39</v>
      </c>
      <c r="Z487" s="36" t="s">
        <v>39</v>
      </c>
      <c r="AA487" s="37" t="s">
        <v>39</v>
      </c>
      <c r="AB487" s="37" t="s">
        <v>39</v>
      </c>
      <c r="AC487" s="37" t="s">
        <v>39</v>
      </c>
      <c r="AD487" s="37" t="s">
        <v>39</v>
      </c>
      <c r="AE487" s="37" t="s">
        <v>39</v>
      </c>
      <c r="AF487" s="124"/>
    </row>
    <row r="488" spans="1:32" ht="321" customHeight="1" x14ac:dyDescent="0.25">
      <c r="A488" s="124" t="s">
        <v>2161</v>
      </c>
      <c r="B488" s="124"/>
      <c r="C488" s="36">
        <v>43542</v>
      </c>
      <c r="D488" s="99">
        <v>39</v>
      </c>
      <c r="E488" s="103">
        <v>19</v>
      </c>
      <c r="F488" s="37" t="s">
        <v>36</v>
      </c>
      <c r="G488" s="37" t="s">
        <v>37</v>
      </c>
      <c r="H488" s="17" t="str">
        <f t="shared" ca="1" si="54"/>
        <v>Ativo</v>
      </c>
      <c r="I488" s="36">
        <v>43545</v>
      </c>
      <c r="J488" s="36">
        <v>45276</v>
      </c>
      <c r="K488" s="37" t="str">
        <f t="shared" ref="K488:K495" si="55">IF(G488="","",IF(G488&lt;&gt;"Repasse","NA",IF(G488="Repasse","Responsabilidade Diretoria de Contabilidade")))</f>
        <v>NA</v>
      </c>
      <c r="L488" s="37" t="s">
        <v>39</v>
      </c>
      <c r="M488" s="27" t="s">
        <v>2162</v>
      </c>
      <c r="N488" s="37" t="s">
        <v>2163</v>
      </c>
      <c r="O488" s="27" t="s">
        <v>843</v>
      </c>
      <c r="P488" s="37" t="s">
        <v>1597</v>
      </c>
      <c r="Q488" s="101" t="s">
        <v>39</v>
      </c>
      <c r="R488" s="101" t="s">
        <v>39</v>
      </c>
      <c r="S488" s="36">
        <v>43578</v>
      </c>
      <c r="T488" s="36" t="s">
        <v>44</v>
      </c>
      <c r="U488" s="109" t="s">
        <v>39</v>
      </c>
      <c r="V488" s="102" t="s">
        <v>39</v>
      </c>
      <c r="W488" s="27" t="s">
        <v>39</v>
      </c>
      <c r="X488" s="37" t="s">
        <v>39</v>
      </c>
      <c r="Y488" s="36" t="s">
        <v>39</v>
      </c>
      <c r="Z488" s="36" t="s">
        <v>39</v>
      </c>
      <c r="AA488" s="37" t="s">
        <v>39</v>
      </c>
      <c r="AB488" s="37" t="s">
        <v>39</v>
      </c>
      <c r="AC488" s="37" t="s">
        <v>39</v>
      </c>
      <c r="AD488" s="37" t="s">
        <v>39</v>
      </c>
      <c r="AE488" s="37" t="s">
        <v>39</v>
      </c>
      <c r="AF488" s="124"/>
    </row>
    <row r="489" spans="1:32" ht="111" customHeight="1" x14ac:dyDescent="0.25">
      <c r="A489" s="124" t="s">
        <v>2164</v>
      </c>
      <c r="B489" s="36">
        <v>43292</v>
      </c>
      <c r="C489" s="36">
        <v>43595</v>
      </c>
      <c r="D489" s="99">
        <v>40</v>
      </c>
      <c r="E489" s="103">
        <v>19</v>
      </c>
      <c r="F489" s="37" t="s">
        <v>36</v>
      </c>
      <c r="G489" s="37" t="s">
        <v>37</v>
      </c>
      <c r="H489" s="17" t="str">
        <f t="shared" ca="1" si="54"/>
        <v>Ativo</v>
      </c>
      <c r="I489" s="36">
        <v>43595</v>
      </c>
      <c r="J489" s="36">
        <v>45421</v>
      </c>
      <c r="K489" s="37" t="str">
        <f t="shared" si="55"/>
        <v>NA</v>
      </c>
      <c r="L489" s="37" t="s">
        <v>39</v>
      </c>
      <c r="M489" s="27" t="s">
        <v>2165</v>
      </c>
      <c r="N489" s="37" t="s">
        <v>2166</v>
      </c>
      <c r="O489" s="27" t="s">
        <v>2167</v>
      </c>
      <c r="P489" s="37" t="s">
        <v>2168</v>
      </c>
      <c r="Q489" s="101" t="s">
        <v>39</v>
      </c>
      <c r="R489" s="101" t="s">
        <v>39</v>
      </c>
      <c r="S489" s="36">
        <v>43599</v>
      </c>
      <c r="T489" s="36" t="s">
        <v>44</v>
      </c>
      <c r="U489" s="109" t="s">
        <v>39</v>
      </c>
      <c r="V489" s="102" t="s">
        <v>39</v>
      </c>
      <c r="W489" s="27" t="s">
        <v>39</v>
      </c>
      <c r="X489" s="37" t="s">
        <v>937</v>
      </c>
      <c r="Y489" s="36">
        <v>43577</v>
      </c>
      <c r="Z489" s="36">
        <v>43581</v>
      </c>
      <c r="AA489" s="37" t="s">
        <v>2169</v>
      </c>
      <c r="AB489" s="37" t="s">
        <v>39</v>
      </c>
      <c r="AC489" s="37" t="s">
        <v>39</v>
      </c>
      <c r="AD489" s="37" t="s">
        <v>39</v>
      </c>
      <c r="AE489" s="37" t="s">
        <v>39</v>
      </c>
      <c r="AF489" s="36">
        <v>43600</v>
      </c>
    </row>
    <row r="490" spans="1:32" ht="32.25" customHeight="1" x14ac:dyDescent="0.25">
      <c r="A490" s="124"/>
      <c r="B490" s="124"/>
      <c r="C490" s="36">
        <v>43567</v>
      </c>
      <c r="D490" s="99">
        <v>41</v>
      </c>
      <c r="E490" s="103">
        <v>19</v>
      </c>
      <c r="F490" s="37" t="s">
        <v>274</v>
      </c>
      <c r="G490" s="37" t="s">
        <v>704</v>
      </c>
      <c r="H490" s="17" t="str">
        <f t="shared" ca="1" si="54"/>
        <v>Ativo</v>
      </c>
      <c r="I490" s="36">
        <v>43567</v>
      </c>
      <c r="J490" s="36">
        <v>45393</v>
      </c>
      <c r="K490" s="37" t="str">
        <f t="shared" si="55"/>
        <v>NA</v>
      </c>
      <c r="L490" s="37" t="s">
        <v>39</v>
      </c>
      <c r="M490" s="17" t="s">
        <v>705</v>
      </c>
      <c r="N490" s="37" t="s">
        <v>2170</v>
      </c>
      <c r="O490" s="27" t="s">
        <v>2171</v>
      </c>
      <c r="P490" s="37" t="s">
        <v>2172</v>
      </c>
      <c r="Q490" s="101" t="s">
        <v>39</v>
      </c>
      <c r="R490" s="101" t="s">
        <v>39</v>
      </c>
      <c r="S490" s="36">
        <v>43586</v>
      </c>
      <c r="T490" s="36" t="s">
        <v>44</v>
      </c>
      <c r="U490" s="109" t="s">
        <v>39</v>
      </c>
      <c r="V490" s="102" t="s">
        <v>39</v>
      </c>
      <c r="W490" s="27" t="s">
        <v>39</v>
      </c>
      <c r="X490" s="37" t="s">
        <v>2173</v>
      </c>
      <c r="Y490" s="36" t="s">
        <v>39</v>
      </c>
      <c r="Z490" s="36" t="s">
        <v>39</v>
      </c>
      <c r="AA490" s="37" t="s">
        <v>39</v>
      </c>
      <c r="AB490" s="37" t="s">
        <v>39</v>
      </c>
      <c r="AC490" s="37" t="s">
        <v>39</v>
      </c>
      <c r="AD490" s="37" t="s">
        <v>39</v>
      </c>
      <c r="AE490" s="37" t="s">
        <v>39</v>
      </c>
      <c r="AF490" s="36"/>
    </row>
    <row r="491" spans="1:32" ht="32.25" customHeight="1" x14ac:dyDescent="0.25">
      <c r="A491" s="124"/>
      <c r="B491" s="124"/>
      <c r="C491" s="36">
        <v>43570</v>
      </c>
      <c r="D491" s="99">
        <v>42</v>
      </c>
      <c r="E491" s="103">
        <v>19</v>
      </c>
      <c r="F491" s="37" t="s">
        <v>274</v>
      </c>
      <c r="G491" s="37" t="s">
        <v>704</v>
      </c>
      <c r="H491" s="17" t="str">
        <f t="shared" ca="1" si="54"/>
        <v>Ativo</v>
      </c>
      <c r="I491" s="36">
        <v>43570</v>
      </c>
      <c r="J491" s="36">
        <v>45396</v>
      </c>
      <c r="K491" s="37" t="str">
        <f t="shared" si="55"/>
        <v>NA</v>
      </c>
      <c r="L491" s="37" t="s">
        <v>39</v>
      </c>
      <c r="M491" s="17" t="s">
        <v>705</v>
      </c>
      <c r="N491" s="37" t="s">
        <v>2174</v>
      </c>
      <c r="O491" s="27" t="s">
        <v>2175</v>
      </c>
      <c r="P491" s="37" t="s">
        <v>2176</v>
      </c>
      <c r="Q491" s="101" t="s">
        <v>39</v>
      </c>
      <c r="R491" s="101" t="s">
        <v>39</v>
      </c>
      <c r="S491" s="36">
        <v>43586</v>
      </c>
      <c r="T491" s="36" t="s">
        <v>44</v>
      </c>
      <c r="U491" s="109" t="s">
        <v>39</v>
      </c>
      <c r="V491" s="102" t="s">
        <v>39</v>
      </c>
      <c r="W491" s="27" t="s">
        <v>39</v>
      </c>
      <c r="X491" s="37" t="s">
        <v>2173</v>
      </c>
      <c r="Y491" s="36" t="s">
        <v>39</v>
      </c>
      <c r="Z491" s="36" t="s">
        <v>39</v>
      </c>
      <c r="AA491" s="37" t="s">
        <v>39</v>
      </c>
      <c r="AB491" s="37" t="s">
        <v>39</v>
      </c>
      <c r="AC491" s="37" t="s">
        <v>39</v>
      </c>
      <c r="AD491" s="37" t="s">
        <v>39</v>
      </c>
      <c r="AE491" s="37" t="s">
        <v>39</v>
      </c>
      <c r="AF491" s="36"/>
    </row>
    <row r="492" spans="1:32" ht="32.25" customHeight="1" x14ac:dyDescent="0.25">
      <c r="A492" s="124"/>
      <c r="B492" s="124"/>
      <c r="C492" s="36">
        <v>43570</v>
      </c>
      <c r="D492" s="99">
        <v>43</v>
      </c>
      <c r="E492" s="103">
        <v>19</v>
      </c>
      <c r="F492" s="37" t="s">
        <v>274</v>
      </c>
      <c r="G492" s="37" t="s">
        <v>704</v>
      </c>
      <c r="H492" s="17" t="str">
        <f t="shared" ca="1" si="54"/>
        <v>Ativo</v>
      </c>
      <c r="I492" s="36">
        <v>43570</v>
      </c>
      <c r="J492" s="36">
        <v>45396</v>
      </c>
      <c r="K492" s="37" t="str">
        <f t="shared" si="55"/>
        <v>NA</v>
      </c>
      <c r="L492" s="37" t="s">
        <v>39</v>
      </c>
      <c r="M492" s="17" t="s">
        <v>705</v>
      </c>
      <c r="N492" s="37" t="s">
        <v>2177</v>
      </c>
      <c r="O492" s="27" t="s">
        <v>2178</v>
      </c>
      <c r="P492" s="37" t="s">
        <v>2179</v>
      </c>
      <c r="Q492" s="101" t="s">
        <v>39</v>
      </c>
      <c r="R492" s="101" t="s">
        <v>39</v>
      </c>
      <c r="S492" s="36">
        <v>43586</v>
      </c>
      <c r="T492" s="36" t="s">
        <v>44</v>
      </c>
      <c r="U492" s="109" t="s">
        <v>39</v>
      </c>
      <c r="V492" s="102" t="s">
        <v>39</v>
      </c>
      <c r="W492" s="27" t="s">
        <v>39</v>
      </c>
      <c r="X492" s="37" t="s">
        <v>2173</v>
      </c>
      <c r="Y492" s="36" t="s">
        <v>39</v>
      </c>
      <c r="Z492" s="36" t="s">
        <v>39</v>
      </c>
      <c r="AA492" s="37" t="s">
        <v>39</v>
      </c>
      <c r="AB492" s="37" t="s">
        <v>39</v>
      </c>
      <c r="AC492" s="37" t="s">
        <v>39</v>
      </c>
      <c r="AD492" s="37" t="s">
        <v>39</v>
      </c>
      <c r="AE492" s="37" t="s">
        <v>39</v>
      </c>
      <c r="AF492" s="36"/>
    </row>
    <row r="493" spans="1:32" ht="32.25" customHeight="1" x14ac:dyDescent="0.25">
      <c r="A493" s="124"/>
      <c r="B493" s="124"/>
      <c r="C493" s="36">
        <v>43571</v>
      </c>
      <c r="D493" s="99">
        <v>44</v>
      </c>
      <c r="E493" s="103">
        <v>19</v>
      </c>
      <c r="F493" s="37" t="s">
        <v>274</v>
      </c>
      <c r="G493" s="37" t="s">
        <v>704</v>
      </c>
      <c r="H493" s="17" t="str">
        <f t="shared" ca="1" si="54"/>
        <v>Ativo</v>
      </c>
      <c r="I493" s="36">
        <v>43571</v>
      </c>
      <c r="J493" s="36">
        <v>45397</v>
      </c>
      <c r="K493" s="37" t="str">
        <f t="shared" si="55"/>
        <v>NA</v>
      </c>
      <c r="L493" s="37" t="s">
        <v>39</v>
      </c>
      <c r="M493" s="17" t="s">
        <v>705</v>
      </c>
      <c r="N493" s="37" t="s">
        <v>2180</v>
      </c>
      <c r="O493" s="27" t="s">
        <v>964</v>
      </c>
      <c r="P493" s="37" t="s">
        <v>2181</v>
      </c>
      <c r="Q493" s="101" t="s">
        <v>39</v>
      </c>
      <c r="R493" s="101" t="s">
        <v>39</v>
      </c>
      <c r="S493" s="36">
        <v>43586</v>
      </c>
      <c r="T493" s="36" t="s">
        <v>44</v>
      </c>
      <c r="U493" s="109" t="s">
        <v>39</v>
      </c>
      <c r="V493" s="102" t="s">
        <v>39</v>
      </c>
      <c r="W493" s="27" t="s">
        <v>39</v>
      </c>
      <c r="X493" s="37" t="s">
        <v>2173</v>
      </c>
      <c r="Y493" s="36" t="s">
        <v>39</v>
      </c>
      <c r="Z493" s="36" t="s">
        <v>39</v>
      </c>
      <c r="AA493" s="37" t="s">
        <v>39</v>
      </c>
      <c r="AB493" s="37" t="s">
        <v>39</v>
      </c>
      <c r="AC493" s="37" t="s">
        <v>39</v>
      </c>
      <c r="AD493" s="37" t="s">
        <v>39</v>
      </c>
      <c r="AE493" s="37" t="s">
        <v>39</v>
      </c>
      <c r="AF493" s="36"/>
    </row>
    <row r="494" spans="1:32" ht="32.25" customHeight="1" x14ac:dyDescent="0.25">
      <c r="A494" s="124"/>
      <c r="B494" s="124"/>
      <c r="C494" s="36">
        <v>43577</v>
      </c>
      <c r="D494" s="99">
        <v>45</v>
      </c>
      <c r="E494" s="103">
        <v>19</v>
      </c>
      <c r="F494" s="37" t="s">
        <v>274</v>
      </c>
      <c r="G494" s="37" t="s">
        <v>704</v>
      </c>
      <c r="H494" s="17" t="str">
        <f t="shared" ca="1" si="54"/>
        <v>Ativo</v>
      </c>
      <c r="I494" s="36">
        <v>43577</v>
      </c>
      <c r="J494" s="36">
        <v>45403</v>
      </c>
      <c r="K494" s="37" t="str">
        <f t="shared" si="55"/>
        <v>NA</v>
      </c>
      <c r="L494" s="37" t="s">
        <v>39</v>
      </c>
      <c r="M494" s="17" t="s">
        <v>705</v>
      </c>
      <c r="N494" s="37" t="s">
        <v>2182</v>
      </c>
      <c r="O494" s="27" t="s">
        <v>2183</v>
      </c>
      <c r="P494" s="37" t="s">
        <v>2184</v>
      </c>
      <c r="Q494" s="101" t="s">
        <v>39</v>
      </c>
      <c r="R494" s="101" t="s">
        <v>39</v>
      </c>
      <c r="S494" s="36">
        <v>43586</v>
      </c>
      <c r="T494" s="36" t="s">
        <v>44</v>
      </c>
      <c r="U494" s="109" t="s">
        <v>39</v>
      </c>
      <c r="V494" s="102" t="s">
        <v>39</v>
      </c>
      <c r="W494" s="27" t="s">
        <v>39</v>
      </c>
      <c r="X494" s="37" t="s">
        <v>2173</v>
      </c>
      <c r="Y494" s="36" t="s">
        <v>39</v>
      </c>
      <c r="Z494" s="36" t="s">
        <v>39</v>
      </c>
      <c r="AA494" s="37" t="s">
        <v>39</v>
      </c>
      <c r="AB494" s="37" t="s">
        <v>39</v>
      </c>
      <c r="AC494" s="37" t="s">
        <v>39</v>
      </c>
      <c r="AD494" s="37" t="s">
        <v>39</v>
      </c>
      <c r="AE494" s="37" t="s">
        <v>39</v>
      </c>
      <c r="AF494" s="36"/>
    </row>
    <row r="495" spans="1:32" ht="32.25" customHeight="1" x14ac:dyDescent="0.25">
      <c r="A495" s="124" t="s">
        <v>39</v>
      </c>
      <c r="B495" s="124"/>
      <c r="C495" s="36">
        <v>43581</v>
      </c>
      <c r="D495" s="99">
        <v>46</v>
      </c>
      <c r="E495" s="103">
        <v>19</v>
      </c>
      <c r="F495" s="37" t="s">
        <v>274</v>
      </c>
      <c r="G495" s="37" t="s">
        <v>704</v>
      </c>
      <c r="H495" s="17" t="str">
        <f t="shared" ca="1" si="54"/>
        <v>Ativo</v>
      </c>
      <c r="I495" s="36">
        <v>43581</v>
      </c>
      <c r="J495" s="36">
        <v>45407</v>
      </c>
      <c r="K495" s="37" t="str">
        <f t="shared" si="55"/>
        <v>NA</v>
      </c>
      <c r="L495" s="37" t="s">
        <v>39</v>
      </c>
      <c r="M495" s="17" t="s">
        <v>705</v>
      </c>
      <c r="N495" s="37" t="s">
        <v>371</v>
      </c>
      <c r="O495" s="27" t="s">
        <v>372</v>
      </c>
      <c r="P495" s="37" t="s">
        <v>2185</v>
      </c>
      <c r="Q495" s="101" t="s">
        <v>39</v>
      </c>
      <c r="R495" s="101" t="s">
        <v>39</v>
      </c>
      <c r="S495" s="36">
        <v>43592</v>
      </c>
      <c r="T495" s="36" t="s">
        <v>44</v>
      </c>
      <c r="U495" s="109" t="s">
        <v>39</v>
      </c>
      <c r="V495" s="102" t="s">
        <v>39</v>
      </c>
      <c r="W495" s="27" t="s">
        <v>39</v>
      </c>
      <c r="X495" s="37" t="s">
        <v>2186</v>
      </c>
      <c r="Y495" s="36" t="s">
        <v>39</v>
      </c>
      <c r="Z495" s="36" t="s">
        <v>39</v>
      </c>
      <c r="AA495" s="37" t="s">
        <v>39</v>
      </c>
      <c r="AB495" s="37" t="s">
        <v>39</v>
      </c>
      <c r="AC495" s="37" t="s">
        <v>39</v>
      </c>
      <c r="AD495" s="37" t="s">
        <v>39</v>
      </c>
      <c r="AE495" s="37" t="s">
        <v>39</v>
      </c>
      <c r="AF495" s="36"/>
    </row>
    <row r="496" spans="1:32" ht="111" customHeight="1" x14ac:dyDescent="0.25">
      <c r="A496" s="124" t="s">
        <v>2187</v>
      </c>
      <c r="B496" s="36">
        <v>43558</v>
      </c>
      <c r="C496" s="36">
        <v>43595</v>
      </c>
      <c r="D496" s="99">
        <v>47</v>
      </c>
      <c r="E496" s="103">
        <v>19</v>
      </c>
      <c r="F496" s="37" t="s">
        <v>274</v>
      </c>
      <c r="G496" s="37" t="s">
        <v>724</v>
      </c>
      <c r="H496" s="17" t="str">
        <f t="shared" ca="1" si="54"/>
        <v>Concluído</v>
      </c>
      <c r="I496" s="36">
        <v>43595</v>
      </c>
      <c r="J496" s="36">
        <v>44196</v>
      </c>
      <c r="K496" s="37" t="str">
        <f t="shared" ref="K496:K501" si="56">IF(G496="","",IF(G496&lt;&gt;"Repasse","NA",IF(G496="Repasse","Responsabilidade Diretoria de Contabilidade")))</f>
        <v>NA</v>
      </c>
      <c r="L496" s="37" t="s">
        <v>39</v>
      </c>
      <c r="M496" s="27" t="s">
        <v>2188</v>
      </c>
      <c r="N496" s="37" t="s">
        <v>1824</v>
      </c>
      <c r="O496" s="27" t="s">
        <v>1825</v>
      </c>
      <c r="P496" s="37" t="s">
        <v>2189</v>
      </c>
      <c r="Q496" s="101" t="s">
        <v>39</v>
      </c>
      <c r="R496" s="101" t="s">
        <v>39</v>
      </c>
      <c r="S496" s="36">
        <v>43599</v>
      </c>
      <c r="T496" s="36" t="s">
        <v>44</v>
      </c>
      <c r="U496" s="109" t="s">
        <v>39</v>
      </c>
      <c r="V496" s="102" t="s">
        <v>39</v>
      </c>
      <c r="W496" s="27" t="s">
        <v>732</v>
      </c>
      <c r="X496" s="37" t="s">
        <v>286</v>
      </c>
      <c r="Y496" s="36">
        <v>43593</v>
      </c>
      <c r="Z496" s="36">
        <v>43593</v>
      </c>
      <c r="AA496" s="37" t="s">
        <v>2190</v>
      </c>
      <c r="AB496" s="37" t="s">
        <v>2191</v>
      </c>
      <c r="AC496" s="37" t="s">
        <v>2192</v>
      </c>
      <c r="AD496" s="37" t="s">
        <v>2193</v>
      </c>
      <c r="AE496" s="37" t="s">
        <v>39</v>
      </c>
      <c r="AF496" s="36">
        <v>43600</v>
      </c>
    </row>
    <row r="497" spans="1:32" ht="162.75" customHeight="1" x14ac:dyDescent="0.25">
      <c r="A497" s="124" t="s">
        <v>2194</v>
      </c>
      <c r="B497" s="124"/>
      <c r="C497" s="36"/>
      <c r="D497" s="99">
        <v>49</v>
      </c>
      <c r="E497" s="103">
        <v>19</v>
      </c>
      <c r="F497" s="37" t="s">
        <v>36</v>
      </c>
      <c r="G497" s="37" t="s">
        <v>37</v>
      </c>
      <c r="H497" s="17" t="str">
        <f t="shared" ca="1" si="54"/>
        <v/>
      </c>
      <c r="I497" s="36"/>
      <c r="J497" s="36"/>
      <c r="K497" s="37" t="str">
        <f t="shared" si="56"/>
        <v>NA</v>
      </c>
      <c r="L497" s="37" t="s">
        <v>39</v>
      </c>
      <c r="M497" s="27" t="s">
        <v>2195</v>
      </c>
      <c r="N497" s="37" t="s">
        <v>2196</v>
      </c>
      <c r="O497" s="27" t="s">
        <v>2197</v>
      </c>
      <c r="P497" s="37" t="s">
        <v>2198</v>
      </c>
      <c r="Q497" s="101" t="s">
        <v>39</v>
      </c>
      <c r="R497" s="101" t="s">
        <v>39</v>
      </c>
      <c r="S497" s="36"/>
      <c r="T497" s="36" t="s">
        <v>44</v>
      </c>
      <c r="U497" s="109" t="s">
        <v>39</v>
      </c>
      <c r="V497" s="102" t="s">
        <v>39</v>
      </c>
      <c r="W497" s="27" t="s">
        <v>39</v>
      </c>
      <c r="X497" s="37" t="s">
        <v>206</v>
      </c>
      <c r="Y497" s="36">
        <v>43587</v>
      </c>
      <c r="Z497" s="36" t="str">
        <f ca="1">IF(Y497="","",IF(TODAY()-Y497&gt;30,"Atrasado","Dentro do Prazo de 30 dias"))</f>
        <v>Atrasado</v>
      </c>
      <c r="AA497" s="37" t="s">
        <v>2199</v>
      </c>
      <c r="AB497" s="37" t="s">
        <v>39</v>
      </c>
      <c r="AC497" s="37" t="s">
        <v>39</v>
      </c>
      <c r="AD497" s="37" t="s">
        <v>39</v>
      </c>
      <c r="AE497" s="37" t="s">
        <v>39</v>
      </c>
      <c r="AF497" s="36"/>
    </row>
    <row r="498" spans="1:32" ht="49.5" customHeight="1" x14ac:dyDescent="0.25">
      <c r="A498" s="124"/>
      <c r="B498" s="36"/>
      <c r="C498" s="36">
        <v>43587</v>
      </c>
      <c r="D498" s="99">
        <v>50</v>
      </c>
      <c r="E498" s="103">
        <v>19</v>
      </c>
      <c r="F498" s="37" t="s">
        <v>274</v>
      </c>
      <c r="G498" s="37" t="s">
        <v>704</v>
      </c>
      <c r="H498" s="17" t="str">
        <f t="shared" ca="1" si="54"/>
        <v>Ativo</v>
      </c>
      <c r="I498" s="36">
        <v>43587</v>
      </c>
      <c r="J498" s="36">
        <v>45413</v>
      </c>
      <c r="K498" s="37" t="str">
        <f t="shared" si="56"/>
        <v>NA</v>
      </c>
      <c r="L498" s="37" t="s">
        <v>39</v>
      </c>
      <c r="M498" s="17" t="s">
        <v>705</v>
      </c>
      <c r="N498" s="37" t="s">
        <v>2200</v>
      </c>
      <c r="O498" s="27" t="s">
        <v>2201</v>
      </c>
      <c r="P498" s="37" t="s">
        <v>2202</v>
      </c>
      <c r="Q498" s="101" t="s">
        <v>39</v>
      </c>
      <c r="R498" s="101" t="s">
        <v>39</v>
      </c>
      <c r="S498" s="36">
        <v>43601</v>
      </c>
      <c r="T498" s="36" t="s">
        <v>65</v>
      </c>
      <c r="U498" s="109" t="s">
        <v>39</v>
      </c>
      <c r="V498" s="102" t="s">
        <v>39</v>
      </c>
      <c r="W498" s="27" t="s">
        <v>39</v>
      </c>
      <c r="X498" s="37" t="s">
        <v>2203</v>
      </c>
      <c r="Y498" s="36" t="s">
        <v>39</v>
      </c>
      <c r="Z498" s="36" t="s">
        <v>39</v>
      </c>
      <c r="AA498" s="37" t="s">
        <v>39</v>
      </c>
      <c r="AB498" s="37" t="s">
        <v>39</v>
      </c>
      <c r="AC498" s="37" t="s">
        <v>39</v>
      </c>
      <c r="AD498" s="37" t="s">
        <v>39</v>
      </c>
      <c r="AE498" s="37" t="s">
        <v>39</v>
      </c>
      <c r="AF498" s="36"/>
    </row>
    <row r="499" spans="1:32" ht="49.5" customHeight="1" x14ac:dyDescent="0.25">
      <c r="A499" s="124"/>
      <c r="B499" s="36"/>
      <c r="C499" s="36">
        <v>43591</v>
      </c>
      <c r="D499" s="99">
        <v>51</v>
      </c>
      <c r="E499" s="103">
        <v>19</v>
      </c>
      <c r="F499" s="37" t="s">
        <v>274</v>
      </c>
      <c r="G499" s="37" t="s">
        <v>704</v>
      </c>
      <c r="H499" s="17" t="str">
        <f t="shared" ca="1" si="54"/>
        <v>Ativo</v>
      </c>
      <c r="I499" s="36">
        <v>43591</v>
      </c>
      <c r="J499" s="36">
        <v>45417</v>
      </c>
      <c r="K499" s="37" t="str">
        <f t="shared" si="56"/>
        <v>NA</v>
      </c>
      <c r="L499" s="37" t="s">
        <v>39</v>
      </c>
      <c r="M499" s="17" t="s">
        <v>705</v>
      </c>
      <c r="N499" s="37" t="s">
        <v>2204</v>
      </c>
      <c r="O499" s="27" t="s">
        <v>2205</v>
      </c>
      <c r="P499" s="37" t="s">
        <v>2206</v>
      </c>
      <c r="Q499" s="101" t="s">
        <v>39</v>
      </c>
      <c r="R499" s="101" t="s">
        <v>39</v>
      </c>
      <c r="S499" s="36">
        <v>43601</v>
      </c>
      <c r="T499" s="36" t="s">
        <v>44</v>
      </c>
      <c r="U499" s="109" t="s">
        <v>39</v>
      </c>
      <c r="V499" s="102" t="s">
        <v>39</v>
      </c>
      <c r="W499" s="27" t="s">
        <v>39</v>
      </c>
      <c r="X499" s="37" t="s">
        <v>2139</v>
      </c>
      <c r="Y499" s="36" t="s">
        <v>39</v>
      </c>
      <c r="Z499" s="36" t="s">
        <v>39</v>
      </c>
      <c r="AA499" s="37" t="s">
        <v>39</v>
      </c>
      <c r="AB499" s="37" t="s">
        <v>39</v>
      </c>
      <c r="AC499" s="37" t="s">
        <v>39</v>
      </c>
      <c r="AD499" s="37" t="s">
        <v>39</v>
      </c>
      <c r="AE499" s="37" t="s">
        <v>39</v>
      </c>
      <c r="AF499" s="36"/>
    </row>
    <row r="500" spans="1:32" ht="49.5" customHeight="1" x14ac:dyDescent="0.25">
      <c r="A500" s="124"/>
      <c r="B500" s="36"/>
      <c r="C500" s="36">
        <v>43591</v>
      </c>
      <c r="D500" s="99">
        <v>52</v>
      </c>
      <c r="E500" s="103">
        <v>19</v>
      </c>
      <c r="F500" s="37" t="s">
        <v>274</v>
      </c>
      <c r="G500" s="37" t="s">
        <v>704</v>
      </c>
      <c r="H500" s="17" t="str">
        <f t="shared" ca="1" si="54"/>
        <v>Ativo</v>
      </c>
      <c r="I500" s="36">
        <v>43591</v>
      </c>
      <c r="J500" s="36">
        <v>45417</v>
      </c>
      <c r="K500" s="37" t="str">
        <f t="shared" si="56"/>
        <v>NA</v>
      </c>
      <c r="L500" s="37" t="s">
        <v>39</v>
      </c>
      <c r="M500" s="17" t="s">
        <v>705</v>
      </c>
      <c r="N500" s="37" t="s">
        <v>2207</v>
      </c>
      <c r="O500" s="27" t="s">
        <v>2208</v>
      </c>
      <c r="P500" s="37" t="s">
        <v>2209</v>
      </c>
      <c r="Q500" s="101" t="s">
        <v>39</v>
      </c>
      <c r="R500" s="101" t="s">
        <v>39</v>
      </c>
      <c r="S500" s="36">
        <v>43601</v>
      </c>
      <c r="T500" s="36" t="s">
        <v>44</v>
      </c>
      <c r="U500" s="109" t="s">
        <v>39</v>
      </c>
      <c r="V500" s="102" t="s">
        <v>39</v>
      </c>
      <c r="W500" s="27" t="s">
        <v>39</v>
      </c>
      <c r="X500" s="37" t="s">
        <v>2139</v>
      </c>
      <c r="Y500" s="36" t="s">
        <v>39</v>
      </c>
      <c r="Z500" s="36" t="s">
        <v>39</v>
      </c>
      <c r="AA500" s="37" t="s">
        <v>39</v>
      </c>
      <c r="AB500" s="37" t="s">
        <v>39</v>
      </c>
      <c r="AC500" s="37" t="s">
        <v>39</v>
      </c>
      <c r="AD500" s="37" t="s">
        <v>39</v>
      </c>
      <c r="AE500" s="37" t="s">
        <v>39</v>
      </c>
      <c r="AF500" s="36"/>
    </row>
    <row r="501" spans="1:32" ht="49.5" customHeight="1" x14ac:dyDescent="0.25">
      <c r="A501" s="124"/>
      <c r="B501" s="36"/>
      <c r="C501" s="36">
        <v>43591</v>
      </c>
      <c r="D501" s="99">
        <v>53</v>
      </c>
      <c r="E501" s="103">
        <v>19</v>
      </c>
      <c r="F501" s="37" t="s">
        <v>274</v>
      </c>
      <c r="G501" s="37" t="s">
        <v>704</v>
      </c>
      <c r="H501" s="17" t="str">
        <f t="shared" ca="1" si="54"/>
        <v>Ativo</v>
      </c>
      <c r="I501" s="36">
        <v>43591</v>
      </c>
      <c r="J501" s="36">
        <v>45417</v>
      </c>
      <c r="K501" s="37" t="str">
        <f t="shared" si="56"/>
        <v>NA</v>
      </c>
      <c r="L501" s="37" t="s">
        <v>39</v>
      </c>
      <c r="M501" s="17" t="s">
        <v>705</v>
      </c>
      <c r="N501" s="37" t="s">
        <v>2210</v>
      </c>
      <c r="O501" s="27" t="s">
        <v>2211</v>
      </c>
      <c r="P501" s="37" t="s">
        <v>2212</v>
      </c>
      <c r="Q501" s="101" t="s">
        <v>39</v>
      </c>
      <c r="R501" s="101" t="s">
        <v>39</v>
      </c>
      <c r="S501" s="36">
        <v>43601</v>
      </c>
      <c r="T501" s="36" t="s">
        <v>44</v>
      </c>
      <c r="U501" s="109" t="s">
        <v>39</v>
      </c>
      <c r="V501" s="102" t="s">
        <v>39</v>
      </c>
      <c r="W501" s="27" t="s">
        <v>39</v>
      </c>
      <c r="X501" s="37" t="s">
        <v>2139</v>
      </c>
      <c r="Y501" s="36" t="s">
        <v>39</v>
      </c>
      <c r="Z501" s="36" t="s">
        <v>39</v>
      </c>
      <c r="AA501" s="37" t="s">
        <v>39</v>
      </c>
      <c r="AB501" s="37" t="s">
        <v>39</v>
      </c>
      <c r="AC501" s="37" t="s">
        <v>39</v>
      </c>
      <c r="AD501" s="37" t="s">
        <v>39</v>
      </c>
      <c r="AE501" s="37" t="s">
        <v>39</v>
      </c>
      <c r="AF501" s="36"/>
    </row>
    <row r="502" spans="1:32" ht="224.25" customHeight="1" x14ac:dyDescent="0.25">
      <c r="A502" s="124" t="s">
        <v>2213</v>
      </c>
      <c r="B502" s="36">
        <v>43396</v>
      </c>
      <c r="C502" s="36">
        <v>43627</v>
      </c>
      <c r="D502" s="99">
        <v>54</v>
      </c>
      <c r="E502" s="103">
        <v>19</v>
      </c>
      <c r="F502" s="37" t="s">
        <v>36</v>
      </c>
      <c r="G502" s="37" t="s">
        <v>37</v>
      </c>
      <c r="H502" s="37" t="str">
        <f t="shared" ref="H502:H524" ca="1" si="57">IF(J502="","",IF(J502="cancelado","Cancelado",IF(J502="prazo indeterminado","Ativo",IF(TODAY()-J502&gt;0,"Concluído","Ativo"))))</f>
        <v>Ativo</v>
      </c>
      <c r="I502" s="36">
        <v>43627</v>
      </c>
      <c r="J502" s="36">
        <v>45453</v>
      </c>
      <c r="K502" s="37" t="s">
        <v>39</v>
      </c>
      <c r="L502" s="37" t="s">
        <v>39</v>
      </c>
      <c r="M502" s="27" t="s">
        <v>2214</v>
      </c>
      <c r="N502" s="37" t="s">
        <v>2215</v>
      </c>
      <c r="O502" s="27" t="s">
        <v>2216</v>
      </c>
      <c r="P502" s="37" t="s">
        <v>2217</v>
      </c>
      <c r="Q502" s="101" t="s">
        <v>39</v>
      </c>
      <c r="R502" s="101" t="s">
        <v>39</v>
      </c>
      <c r="S502" s="36">
        <v>43628</v>
      </c>
      <c r="T502" s="36" t="s">
        <v>44</v>
      </c>
      <c r="U502" s="109" t="s">
        <v>39</v>
      </c>
      <c r="V502" s="102" t="s">
        <v>39</v>
      </c>
      <c r="W502" s="27" t="s">
        <v>39</v>
      </c>
      <c r="X502" s="37" t="s">
        <v>2218</v>
      </c>
      <c r="Y502" s="36">
        <v>43601</v>
      </c>
      <c r="Z502" s="36">
        <v>43627</v>
      </c>
      <c r="AA502" s="37" t="s">
        <v>569</v>
      </c>
      <c r="AB502" s="37" t="s">
        <v>39</v>
      </c>
      <c r="AC502" s="37" t="s">
        <v>39</v>
      </c>
      <c r="AD502" s="37" t="s">
        <v>39</v>
      </c>
      <c r="AE502" s="37" t="s">
        <v>39</v>
      </c>
      <c r="AF502" s="36">
        <v>43628</v>
      </c>
    </row>
    <row r="503" spans="1:32" ht="58.5" customHeight="1" x14ac:dyDescent="0.25">
      <c r="A503" s="19"/>
      <c r="B503" s="19"/>
      <c r="C503" s="36">
        <v>43584</v>
      </c>
      <c r="D503" s="99">
        <v>55</v>
      </c>
      <c r="E503" s="103">
        <v>19</v>
      </c>
      <c r="F503" s="37" t="s">
        <v>274</v>
      </c>
      <c r="G503" s="37" t="s">
        <v>704</v>
      </c>
      <c r="H503" s="17" t="str">
        <f t="shared" ca="1" si="57"/>
        <v>Ativo</v>
      </c>
      <c r="I503" s="36">
        <v>43584</v>
      </c>
      <c r="J503" s="36">
        <v>45410</v>
      </c>
      <c r="K503" s="37" t="str">
        <f t="shared" ref="K503:K508" si="58">IF(G503="","",IF(G503&lt;&gt;"Repasse","NA",IF(G503="Repasse","Responsabilidade Diretoria de Contabilidade")))</f>
        <v>NA</v>
      </c>
      <c r="L503" s="37" t="s">
        <v>39</v>
      </c>
      <c r="M503" s="17" t="s">
        <v>705</v>
      </c>
      <c r="N503" s="37" t="s">
        <v>2219</v>
      </c>
      <c r="O503" s="27" t="s">
        <v>2220</v>
      </c>
      <c r="P503" s="37" t="s">
        <v>2221</v>
      </c>
      <c r="Q503" s="101" t="s">
        <v>39</v>
      </c>
      <c r="R503" s="101" t="s">
        <v>39</v>
      </c>
      <c r="S503" s="36">
        <v>43603</v>
      </c>
      <c r="T503" s="36" t="s">
        <v>44</v>
      </c>
      <c r="U503" s="109" t="s">
        <v>39</v>
      </c>
      <c r="V503" s="102" t="s">
        <v>39</v>
      </c>
      <c r="W503" s="27" t="s">
        <v>39</v>
      </c>
      <c r="X503" s="37" t="s">
        <v>2222</v>
      </c>
      <c r="Y503" s="36" t="s">
        <v>39</v>
      </c>
      <c r="Z503" s="139" t="s">
        <v>39</v>
      </c>
      <c r="AA503" s="37" t="s">
        <v>39</v>
      </c>
      <c r="AB503" s="37" t="s">
        <v>39</v>
      </c>
      <c r="AC503" s="37" t="s">
        <v>39</v>
      </c>
      <c r="AD503" s="37" t="s">
        <v>39</v>
      </c>
      <c r="AE503" s="37" t="s">
        <v>39</v>
      </c>
      <c r="AF503" s="36"/>
    </row>
    <row r="504" spans="1:32" ht="40.5" customHeight="1" x14ac:dyDescent="0.25">
      <c r="A504" s="19"/>
      <c r="B504" s="36"/>
      <c r="C504" s="36">
        <v>43587</v>
      </c>
      <c r="D504" s="99">
        <v>56</v>
      </c>
      <c r="E504" s="103">
        <v>19</v>
      </c>
      <c r="F504" s="37" t="s">
        <v>274</v>
      </c>
      <c r="G504" s="37" t="s">
        <v>704</v>
      </c>
      <c r="H504" s="17" t="str">
        <f t="shared" ca="1" si="57"/>
        <v>Ativo</v>
      </c>
      <c r="I504" s="36">
        <v>43587</v>
      </c>
      <c r="J504" s="36">
        <v>45413</v>
      </c>
      <c r="K504" s="37" t="str">
        <f t="shared" si="58"/>
        <v>NA</v>
      </c>
      <c r="L504" s="37" t="s">
        <v>39</v>
      </c>
      <c r="M504" s="17" t="s">
        <v>705</v>
      </c>
      <c r="N504" s="37" t="s">
        <v>2223</v>
      </c>
      <c r="O504" s="27" t="s">
        <v>2224</v>
      </c>
      <c r="P504" s="37" t="s">
        <v>2225</v>
      </c>
      <c r="Q504" s="101" t="s">
        <v>39</v>
      </c>
      <c r="R504" s="101" t="s">
        <v>39</v>
      </c>
      <c r="S504" s="36">
        <v>43603</v>
      </c>
      <c r="T504" s="36" t="s">
        <v>44</v>
      </c>
      <c r="U504" s="109" t="s">
        <v>39</v>
      </c>
      <c r="V504" s="102" t="s">
        <v>39</v>
      </c>
      <c r="W504" s="27" t="s">
        <v>39</v>
      </c>
      <c r="X504" s="37" t="s">
        <v>2226</v>
      </c>
      <c r="Y504" s="36" t="s">
        <v>39</v>
      </c>
      <c r="Z504" s="139" t="s">
        <v>39</v>
      </c>
      <c r="AA504" s="37" t="s">
        <v>39</v>
      </c>
      <c r="AB504" s="37" t="s">
        <v>39</v>
      </c>
      <c r="AC504" s="37" t="s">
        <v>39</v>
      </c>
      <c r="AD504" s="37" t="s">
        <v>39</v>
      </c>
      <c r="AE504" s="37" t="s">
        <v>39</v>
      </c>
      <c r="AF504" s="36"/>
    </row>
    <row r="505" spans="1:32" ht="48" customHeight="1" x14ac:dyDescent="0.25">
      <c r="A505" s="19"/>
      <c r="B505" s="36"/>
      <c r="C505" s="36">
        <v>43595</v>
      </c>
      <c r="D505" s="99">
        <v>57</v>
      </c>
      <c r="E505" s="103">
        <v>19</v>
      </c>
      <c r="F505" s="37" t="s">
        <v>274</v>
      </c>
      <c r="G505" s="37" t="s">
        <v>704</v>
      </c>
      <c r="H505" s="17" t="str">
        <f t="shared" ca="1" si="57"/>
        <v>Ativo</v>
      </c>
      <c r="I505" s="36">
        <v>43595</v>
      </c>
      <c r="J505" s="36">
        <v>45421</v>
      </c>
      <c r="K505" s="37" t="str">
        <f t="shared" si="58"/>
        <v>NA</v>
      </c>
      <c r="L505" s="37" t="s">
        <v>39</v>
      </c>
      <c r="M505" s="17" t="s">
        <v>705</v>
      </c>
      <c r="N505" s="37" t="s">
        <v>2227</v>
      </c>
      <c r="O505" s="27" t="s">
        <v>2228</v>
      </c>
      <c r="P505" s="37" t="s">
        <v>2229</v>
      </c>
      <c r="Q505" s="101" t="s">
        <v>39</v>
      </c>
      <c r="R505" s="101" t="s">
        <v>39</v>
      </c>
      <c r="S505" s="36">
        <v>43603</v>
      </c>
      <c r="T505" s="36" t="s">
        <v>44</v>
      </c>
      <c r="U505" s="109" t="s">
        <v>39</v>
      </c>
      <c r="V505" s="102" t="s">
        <v>39</v>
      </c>
      <c r="W505" s="27" t="s">
        <v>39</v>
      </c>
      <c r="X505" s="37" t="s">
        <v>801</v>
      </c>
      <c r="Y505" s="36" t="s">
        <v>39</v>
      </c>
      <c r="Z505" s="139" t="s">
        <v>39</v>
      </c>
      <c r="AA505" s="37" t="s">
        <v>39</v>
      </c>
      <c r="AB505" s="37" t="s">
        <v>39</v>
      </c>
      <c r="AC505" s="37" t="s">
        <v>39</v>
      </c>
      <c r="AD505" s="37" t="s">
        <v>39</v>
      </c>
      <c r="AE505" s="37" t="s">
        <v>39</v>
      </c>
      <c r="AF505" s="36"/>
    </row>
    <row r="506" spans="1:32" ht="50.25" customHeight="1" x14ac:dyDescent="0.25">
      <c r="A506" s="19"/>
      <c r="B506" s="36"/>
      <c r="C506" s="36">
        <v>43598</v>
      </c>
      <c r="D506" s="99">
        <v>58</v>
      </c>
      <c r="E506" s="103">
        <v>19</v>
      </c>
      <c r="F506" s="37" t="s">
        <v>274</v>
      </c>
      <c r="G506" s="37" t="s">
        <v>704</v>
      </c>
      <c r="H506" s="17" t="str">
        <f t="shared" ca="1" si="57"/>
        <v>Ativo</v>
      </c>
      <c r="I506" s="36">
        <v>43598</v>
      </c>
      <c r="J506" s="36">
        <v>45424</v>
      </c>
      <c r="K506" s="37" t="str">
        <f t="shared" si="58"/>
        <v>NA</v>
      </c>
      <c r="L506" s="37" t="s">
        <v>39</v>
      </c>
      <c r="M506" s="17" t="s">
        <v>705</v>
      </c>
      <c r="N506" s="37" t="s">
        <v>2230</v>
      </c>
      <c r="O506" s="27" t="s">
        <v>2231</v>
      </c>
      <c r="P506" s="37" t="s">
        <v>2232</v>
      </c>
      <c r="Q506" s="101" t="s">
        <v>39</v>
      </c>
      <c r="R506" s="101" t="s">
        <v>39</v>
      </c>
      <c r="S506" s="36">
        <v>43603</v>
      </c>
      <c r="T506" s="36" t="s">
        <v>44</v>
      </c>
      <c r="U506" s="109" t="s">
        <v>39</v>
      </c>
      <c r="V506" s="102" t="s">
        <v>39</v>
      </c>
      <c r="W506" s="27" t="s">
        <v>39</v>
      </c>
      <c r="X506" s="37" t="s">
        <v>801</v>
      </c>
      <c r="Y506" s="36" t="s">
        <v>39</v>
      </c>
      <c r="Z506" s="139" t="s">
        <v>39</v>
      </c>
      <c r="AA506" s="37" t="s">
        <v>39</v>
      </c>
      <c r="AB506" s="37" t="s">
        <v>39</v>
      </c>
      <c r="AC506" s="37" t="s">
        <v>39</v>
      </c>
      <c r="AD506" s="37" t="s">
        <v>39</v>
      </c>
      <c r="AE506" s="37" t="s">
        <v>39</v>
      </c>
      <c r="AF506" s="36"/>
    </row>
    <row r="507" spans="1:32" ht="46.5" customHeight="1" x14ac:dyDescent="0.25">
      <c r="A507" s="19"/>
      <c r="B507" s="36"/>
      <c r="C507" s="36">
        <v>43598</v>
      </c>
      <c r="D507" s="99">
        <v>59</v>
      </c>
      <c r="E507" s="103">
        <v>19</v>
      </c>
      <c r="F507" s="37" t="s">
        <v>274</v>
      </c>
      <c r="G507" s="37" t="s">
        <v>704</v>
      </c>
      <c r="H507" s="17" t="str">
        <f t="shared" ca="1" si="57"/>
        <v>Ativo</v>
      </c>
      <c r="I507" s="36">
        <v>43598</v>
      </c>
      <c r="J507" s="36">
        <v>45424</v>
      </c>
      <c r="K507" s="37" t="str">
        <f t="shared" si="58"/>
        <v>NA</v>
      </c>
      <c r="L507" s="37" t="s">
        <v>39</v>
      </c>
      <c r="M507" s="17" t="s">
        <v>705</v>
      </c>
      <c r="N507" s="37" t="s">
        <v>2233</v>
      </c>
      <c r="O507" s="27" t="s">
        <v>2234</v>
      </c>
      <c r="P507" s="37" t="s">
        <v>2235</v>
      </c>
      <c r="Q507" s="101" t="s">
        <v>39</v>
      </c>
      <c r="R507" s="101" t="s">
        <v>39</v>
      </c>
      <c r="S507" s="36">
        <v>43603</v>
      </c>
      <c r="T507" s="36" t="s">
        <v>44</v>
      </c>
      <c r="U507" s="109" t="s">
        <v>39</v>
      </c>
      <c r="V507" s="102" t="s">
        <v>39</v>
      </c>
      <c r="W507" s="27" t="s">
        <v>39</v>
      </c>
      <c r="X507" s="37" t="s">
        <v>801</v>
      </c>
      <c r="Y507" s="36" t="s">
        <v>39</v>
      </c>
      <c r="Z507" s="139" t="s">
        <v>39</v>
      </c>
      <c r="AA507" s="37" t="s">
        <v>39</v>
      </c>
      <c r="AB507" s="37" t="s">
        <v>39</v>
      </c>
      <c r="AC507" s="37" t="s">
        <v>39</v>
      </c>
      <c r="AD507" s="37" t="s">
        <v>39</v>
      </c>
      <c r="AE507" s="37" t="s">
        <v>39</v>
      </c>
      <c r="AF507" s="36"/>
    </row>
    <row r="508" spans="1:32" ht="51.75" customHeight="1" x14ac:dyDescent="0.25">
      <c r="A508" s="19"/>
      <c r="B508" s="36"/>
      <c r="C508" s="36">
        <v>43598</v>
      </c>
      <c r="D508" s="99">
        <v>60</v>
      </c>
      <c r="E508" s="103">
        <v>19</v>
      </c>
      <c r="F508" s="37" t="s">
        <v>274</v>
      </c>
      <c r="G508" s="37" t="s">
        <v>704</v>
      </c>
      <c r="H508" s="17" t="str">
        <f t="shared" ca="1" si="57"/>
        <v>Ativo</v>
      </c>
      <c r="I508" s="36">
        <v>43598</v>
      </c>
      <c r="J508" s="36">
        <v>45424</v>
      </c>
      <c r="K508" s="37" t="str">
        <f t="shared" si="58"/>
        <v>NA</v>
      </c>
      <c r="L508" s="37" t="s">
        <v>39</v>
      </c>
      <c r="M508" s="17" t="s">
        <v>705</v>
      </c>
      <c r="N508" s="37" t="s">
        <v>2236</v>
      </c>
      <c r="O508" s="27" t="s">
        <v>2237</v>
      </c>
      <c r="P508" s="37" t="s">
        <v>2235</v>
      </c>
      <c r="Q508" s="101" t="s">
        <v>39</v>
      </c>
      <c r="R508" s="101" t="s">
        <v>39</v>
      </c>
      <c r="S508" s="36">
        <v>43603</v>
      </c>
      <c r="T508" s="36" t="s">
        <v>44</v>
      </c>
      <c r="U508" s="109" t="s">
        <v>39</v>
      </c>
      <c r="V508" s="102" t="s">
        <v>39</v>
      </c>
      <c r="W508" s="27" t="s">
        <v>39</v>
      </c>
      <c r="X508" s="37" t="s">
        <v>801</v>
      </c>
      <c r="Y508" s="36" t="s">
        <v>39</v>
      </c>
      <c r="Z508" s="139" t="s">
        <v>39</v>
      </c>
      <c r="AA508" s="37" t="s">
        <v>39</v>
      </c>
      <c r="AB508" s="37" t="s">
        <v>39</v>
      </c>
      <c r="AC508" s="37" t="s">
        <v>39</v>
      </c>
      <c r="AD508" s="37" t="s">
        <v>39</v>
      </c>
      <c r="AE508" s="37" t="s">
        <v>39</v>
      </c>
      <c r="AF508" s="36"/>
    </row>
    <row r="509" spans="1:32" ht="108" customHeight="1" x14ac:dyDescent="0.25">
      <c r="A509" s="19" t="s">
        <v>2238</v>
      </c>
      <c r="B509" s="19"/>
      <c r="C509" s="36">
        <v>43523</v>
      </c>
      <c r="D509" s="99">
        <v>61</v>
      </c>
      <c r="E509" s="103">
        <v>19</v>
      </c>
      <c r="F509" s="37" t="s">
        <v>274</v>
      </c>
      <c r="G509" s="37" t="s">
        <v>37</v>
      </c>
      <c r="H509" s="17" t="str">
        <f t="shared" ca="1" si="57"/>
        <v>Ativo</v>
      </c>
      <c r="I509" s="36">
        <v>43523</v>
      </c>
      <c r="J509" s="36">
        <v>45348</v>
      </c>
      <c r="K509" s="37" t="str">
        <f t="shared" ref="K509:K515" si="59">IF(G509="","",IF(G509&lt;&gt;"Repasse","NA",IF(G509="Repasse","Responsabilidade Diretoria de Contabilidade")))</f>
        <v>NA</v>
      </c>
      <c r="L509" s="37" t="s">
        <v>39</v>
      </c>
      <c r="M509" s="27" t="s">
        <v>2239</v>
      </c>
      <c r="N509" s="37" t="s">
        <v>2240</v>
      </c>
      <c r="O509" s="27" t="s">
        <v>1465</v>
      </c>
      <c r="P509" s="37" t="s">
        <v>2241</v>
      </c>
      <c r="Q509" s="101" t="s">
        <v>39</v>
      </c>
      <c r="R509" s="101" t="s">
        <v>39</v>
      </c>
      <c r="S509" s="36">
        <v>43606</v>
      </c>
      <c r="T509" s="36" t="s">
        <v>44</v>
      </c>
      <c r="U509" s="109" t="s">
        <v>39</v>
      </c>
      <c r="V509" s="102" t="s">
        <v>39</v>
      </c>
      <c r="W509" s="27" t="s">
        <v>39</v>
      </c>
      <c r="X509" s="37" t="s">
        <v>206</v>
      </c>
      <c r="Y509" s="36">
        <v>43502</v>
      </c>
      <c r="Z509" s="139">
        <v>43560</v>
      </c>
      <c r="AA509" s="37" t="s">
        <v>2242</v>
      </c>
      <c r="AB509" s="37" t="s">
        <v>39</v>
      </c>
      <c r="AC509" s="37" t="s">
        <v>39</v>
      </c>
      <c r="AD509" s="37" t="s">
        <v>39</v>
      </c>
      <c r="AE509" s="37" t="s">
        <v>39</v>
      </c>
      <c r="AF509" s="36"/>
    </row>
    <row r="510" spans="1:32" ht="111" customHeight="1" x14ac:dyDescent="0.25">
      <c r="A510" s="19" t="s">
        <v>2243</v>
      </c>
      <c r="B510" s="23">
        <v>43454</v>
      </c>
      <c r="C510" s="36">
        <v>43656</v>
      </c>
      <c r="D510" s="99">
        <v>62</v>
      </c>
      <c r="E510" s="103">
        <v>19</v>
      </c>
      <c r="F510" s="37" t="s">
        <v>36</v>
      </c>
      <c r="G510" s="37" t="s">
        <v>37</v>
      </c>
      <c r="H510" s="17" t="str">
        <f t="shared" ca="1" si="57"/>
        <v>Ativo</v>
      </c>
      <c r="I510" s="36">
        <v>43656</v>
      </c>
      <c r="J510" s="36">
        <v>45482</v>
      </c>
      <c r="K510" s="37" t="str">
        <f t="shared" si="59"/>
        <v>NA</v>
      </c>
      <c r="L510" s="37" t="s">
        <v>39</v>
      </c>
      <c r="M510" s="27" t="s">
        <v>2244</v>
      </c>
      <c r="N510" s="37" t="s">
        <v>2245</v>
      </c>
      <c r="O510" s="27" t="s">
        <v>2246</v>
      </c>
      <c r="P510" s="37" t="s">
        <v>2247</v>
      </c>
      <c r="Q510" s="101" t="s">
        <v>39</v>
      </c>
      <c r="R510" s="101" t="s">
        <v>39</v>
      </c>
      <c r="S510" s="36">
        <v>43657</v>
      </c>
      <c r="T510" s="36" t="s">
        <v>44</v>
      </c>
      <c r="U510" s="109" t="s">
        <v>39</v>
      </c>
      <c r="V510" s="102" t="s">
        <v>39</v>
      </c>
      <c r="W510" s="27" t="s">
        <v>39</v>
      </c>
      <c r="X510" s="37" t="s">
        <v>206</v>
      </c>
      <c r="Y510" s="36">
        <v>43620</v>
      </c>
      <c r="Z510" s="139">
        <v>43649</v>
      </c>
      <c r="AA510" s="37" t="s">
        <v>2248</v>
      </c>
      <c r="AB510" s="37" t="s">
        <v>39</v>
      </c>
      <c r="AC510" s="37" t="s">
        <v>39</v>
      </c>
      <c r="AD510" s="37" t="s">
        <v>39</v>
      </c>
      <c r="AE510" s="37" t="s">
        <v>39</v>
      </c>
      <c r="AF510" s="36">
        <v>43657</v>
      </c>
    </row>
    <row r="511" spans="1:32" ht="58.5" customHeight="1" x14ac:dyDescent="0.25">
      <c r="A511" s="19"/>
      <c r="B511" s="36"/>
      <c r="C511" s="36">
        <v>43607</v>
      </c>
      <c r="D511" s="99">
        <v>63</v>
      </c>
      <c r="E511" s="103">
        <v>19</v>
      </c>
      <c r="F511" s="37" t="s">
        <v>274</v>
      </c>
      <c r="G511" s="37" t="s">
        <v>704</v>
      </c>
      <c r="H511" s="17" t="str">
        <f t="shared" ca="1" si="57"/>
        <v>Ativo</v>
      </c>
      <c r="I511" s="36">
        <v>43607</v>
      </c>
      <c r="J511" s="36">
        <v>45433</v>
      </c>
      <c r="K511" s="37" t="str">
        <f t="shared" si="59"/>
        <v>NA</v>
      </c>
      <c r="L511" s="37" t="s">
        <v>39</v>
      </c>
      <c r="M511" s="17" t="s">
        <v>705</v>
      </c>
      <c r="N511" s="37" t="s">
        <v>2249</v>
      </c>
      <c r="O511" s="27" t="s">
        <v>2250</v>
      </c>
      <c r="P511" s="37" t="s">
        <v>2251</v>
      </c>
      <c r="Q511" s="101" t="s">
        <v>39</v>
      </c>
      <c r="R511" s="101" t="s">
        <v>39</v>
      </c>
      <c r="S511" s="36">
        <v>43629</v>
      </c>
      <c r="T511" s="36" t="s">
        <v>44</v>
      </c>
      <c r="U511" s="109" t="s">
        <v>39</v>
      </c>
      <c r="V511" s="102" t="s">
        <v>39</v>
      </c>
      <c r="W511" s="27" t="s">
        <v>39</v>
      </c>
      <c r="X511" s="37" t="s">
        <v>2252</v>
      </c>
      <c r="Y511" s="36" t="s">
        <v>39</v>
      </c>
      <c r="Z511" s="139" t="s">
        <v>39</v>
      </c>
      <c r="AA511" s="37" t="s">
        <v>39</v>
      </c>
      <c r="AB511" s="37" t="s">
        <v>39</v>
      </c>
      <c r="AC511" s="37" t="s">
        <v>39</v>
      </c>
      <c r="AD511" s="37" t="s">
        <v>39</v>
      </c>
      <c r="AE511" s="37" t="s">
        <v>39</v>
      </c>
      <c r="AF511" s="36"/>
    </row>
    <row r="512" spans="1:32" ht="58.5" customHeight="1" x14ac:dyDescent="0.25">
      <c r="A512" s="19"/>
      <c r="B512" s="36"/>
      <c r="C512" s="36">
        <v>43619</v>
      </c>
      <c r="D512" s="99">
        <v>64</v>
      </c>
      <c r="E512" s="103">
        <v>19</v>
      </c>
      <c r="F512" s="37" t="s">
        <v>274</v>
      </c>
      <c r="G512" s="37" t="s">
        <v>704</v>
      </c>
      <c r="H512" s="17" t="str">
        <f t="shared" ca="1" si="57"/>
        <v>Ativo</v>
      </c>
      <c r="I512" s="36">
        <v>43619</v>
      </c>
      <c r="J512" s="36">
        <v>45445</v>
      </c>
      <c r="K512" s="37" t="str">
        <f t="shared" si="59"/>
        <v>NA</v>
      </c>
      <c r="L512" s="37" t="s">
        <v>39</v>
      </c>
      <c r="M512" s="17" t="s">
        <v>705</v>
      </c>
      <c r="N512" s="37" t="s">
        <v>2253</v>
      </c>
      <c r="O512" s="27" t="s">
        <v>2254</v>
      </c>
      <c r="P512" s="37" t="s">
        <v>2255</v>
      </c>
      <c r="Q512" s="101" t="s">
        <v>39</v>
      </c>
      <c r="R512" s="101" t="s">
        <v>39</v>
      </c>
      <c r="S512" s="36">
        <v>43629</v>
      </c>
      <c r="T512" s="36" t="s">
        <v>65</v>
      </c>
      <c r="U512" s="109" t="s">
        <v>39</v>
      </c>
      <c r="V512" s="102" t="s">
        <v>39</v>
      </c>
      <c r="W512" s="27" t="s">
        <v>39</v>
      </c>
      <c r="X512" s="37" t="s">
        <v>2252</v>
      </c>
      <c r="Y512" s="36" t="s">
        <v>39</v>
      </c>
      <c r="Z512" s="139" t="s">
        <v>39</v>
      </c>
      <c r="AA512" s="37" t="s">
        <v>39</v>
      </c>
      <c r="AB512" s="37" t="s">
        <v>39</v>
      </c>
      <c r="AC512" s="37" t="s">
        <v>39</v>
      </c>
      <c r="AD512" s="37" t="s">
        <v>39</v>
      </c>
      <c r="AE512" s="37" t="s">
        <v>39</v>
      </c>
      <c r="AF512" s="36"/>
    </row>
    <row r="513" spans="1:32" ht="58.5" customHeight="1" x14ac:dyDescent="0.25">
      <c r="A513" s="19" t="s">
        <v>2256</v>
      </c>
      <c r="B513" s="36"/>
      <c r="C513" s="36">
        <v>43620</v>
      </c>
      <c r="D513" s="99">
        <v>65</v>
      </c>
      <c r="E513" s="103">
        <v>19</v>
      </c>
      <c r="F513" s="37" t="s">
        <v>274</v>
      </c>
      <c r="G513" s="37" t="s">
        <v>704</v>
      </c>
      <c r="H513" s="17" t="str">
        <f t="shared" ca="1" si="57"/>
        <v>Ativo</v>
      </c>
      <c r="I513" s="36">
        <v>43620</v>
      </c>
      <c r="J513" s="36">
        <v>45446</v>
      </c>
      <c r="K513" s="37" t="str">
        <f t="shared" si="59"/>
        <v>NA</v>
      </c>
      <c r="L513" s="37" t="s">
        <v>39</v>
      </c>
      <c r="M513" s="17" t="s">
        <v>705</v>
      </c>
      <c r="N513" s="37" t="s">
        <v>2257</v>
      </c>
      <c r="O513" s="27" t="s">
        <v>2258</v>
      </c>
      <c r="P513" s="37" t="s">
        <v>2259</v>
      </c>
      <c r="Q513" s="101" t="s">
        <v>39</v>
      </c>
      <c r="R513" s="101" t="s">
        <v>39</v>
      </c>
      <c r="S513" s="36">
        <v>43629</v>
      </c>
      <c r="T513" s="36" t="s">
        <v>65</v>
      </c>
      <c r="U513" s="109" t="s">
        <v>39</v>
      </c>
      <c r="V513" s="102" t="s">
        <v>39</v>
      </c>
      <c r="W513" s="27" t="s">
        <v>39</v>
      </c>
      <c r="X513" s="37" t="s">
        <v>2252</v>
      </c>
      <c r="Y513" s="36" t="s">
        <v>39</v>
      </c>
      <c r="Z513" s="139" t="s">
        <v>39</v>
      </c>
      <c r="AA513" s="37" t="s">
        <v>39</v>
      </c>
      <c r="AB513" s="37" t="s">
        <v>39</v>
      </c>
      <c r="AC513" s="37" t="s">
        <v>39</v>
      </c>
      <c r="AD513" s="37" t="s">
        <v>39</v>
      </c>
      <c r="AE513" s="37" t="s">
        <v>39</v>
      </c>
      <c r="AF513" s="36"/>
    </row>
    <row r="514" spans="1:32" ht="58.5" customHeight="1" x14ac:dyDescent="0.25">
      <c r="A514" s="19"/>
      <c r="B514" s="36"/>
      <c r="C514" s="36">
        <v>43622</v>
      </c>
      <c r="D514" s="99">
        <v>67</v>
      </c>
      <c r="E514" s="103">
        <v>19</v>
      </c>
      <c r="F514" s="37" t="s">
        <v>274</v>
      </c>
      <c r="G514" s="37" t="s">
        <v>704</v>
      </c>
      <c r="H514" s="17" t="str">
        <f t="shared" ca="1" si="57"/>
        <v>Ativo</v>
      </c>
      <c r="I514" s="36">
        <v>43622</v>
      </c>
      <c r="J514" s="36">
        <v>45448</v>
      </c>
      <c r="K514" s="37" t="str">
        <f t="shared" si="59"/>
        <v>NA</v>
      </c>
      <c r="L514" s="37" t="s">
        <v>39</v>
      </c>
      <c r="M514" s="17" t="s">
        <v>705</v>
      </c>
      <c r="N514" s="37" t="s">
        <v>2260</v>
      </c>
      <c r="O514" s="27" t="s">
        <v>1119</v>
      </c>
      <c r="P514" s="37" t="s">
        <v>2261</v>
      </c>
      <c r="Q514" s="101" t="s">
        <v>39</v>
      </c>
      <c r="R514" s="101" t="s">
        <v>39</v>
      </c>
      <c r="S514" s="36">
        <v>43629</v>
      </c>
      <c r="T514" s="36" t="s">
        <v>44</v>
      </c>
      <c r="U514" s="109" t="s">
        <v>39</v>
      </c>
      <c r="V514" s="102" t="s">
        <v>39</v>
      </c>
      <c r="W514" s="27" t="s">
        <v>39</v>
      </c>
      <c r="X514" s="37" t="s">
        <v>2252</v>
      </c>
      <c r="Y514" s="36" t="s">
        <v>39</v>
      </c>
      <c r="Z514" s="139" t="s">
        <v>39</v>
      </c>
      <c r="AA514" s="37" t="s">
        <v>39</v>
      </c>
      <c r="AB514" s="37" t="s">
        <v>39</v>
      </c>
      <c r="AC514" s="37" t="s">
        <v>39</v>
      </c>
      <c r="AD514" s="37" t="s">
        <v>39</v>
      </c>
      <c r="AE514" s="37" t="s">
        <v>39</v>
      </c>
      <c r="AF514" s="36"/>
    </row>
    <row r="515" spans="1:32" ht="112.5" customHeight="1" x14ac:dyDescent="0.25">
      <c r="A515" s="19" t="s">
        <v>2262</v>
      </c>
      <c r="B515" s="23">
        <v>43536</v>
      </c>
      <c r="C515" s="36">
        <v>43656</v>
      </c>
      <c r="D515" s="99">
        <v>68</v>
      </c>
      <c r="E515" s="103">
        <v>19</v>
      </c>
      <c r="F515" s="37" t="s">
        <v>36</v>
      </c>
      <c r="G515" s="37" t="s">
        <v>37</v>
      </c>
      <c r="H515" s="17" t="str">
        <f t="shared" ca="1" si="57"/>
        <v>Ativo</v>
      </c>
      <c r="I515" s="36">
        <v>43658</v>
      </c>
      <c r="J515" s="36">
        <v>45484</v>
      </c>
      <c r="K515" s="37" t="str">
        <f t="shared" si="59"/>
        <v>NA</v>
      </c>
      <c r="L515" s="37" t="s">
        <v>39</v>
      </c>
      <c r="M515" s="27" t="s">
        <v>2263</v>
      </c>
      <c r="N515" s="37" t="s">
        <v>2264</v>
      </c>
      <c r="O515" s="27" t="s">
        <v>2265</v>
      </c>
      <c r="P515" s="37" t="s">
        <v>2266</v>
      </c>
      <c r="Q515" s="101" t="s">
        <v>39</v>
      </c>
      <c r="R515" s="101" t="s">
        <v>39</v>
      </c>
      <c r="S515" s="36">
        <v>43658</v>
      </c>
      <c r="T515" s="36" t="s">
        <v>44</v>
      </c>
      <c r="U515" s="109" t="s">
        <v>39</v>
      </c>
      <c r="V515" s="102" t="s">
        <v>39</v>
      </c>
      <c r="W515" s="27" t="s">
        <v>39</v>
      </c>
      <c r="X515" s="37" t="s">
        <v>1963</v>
      </c>
      <c r="Y515" s="36">
        <v>43640</v>
      </c>
      <c r="Z515" s="139" t="s">
        <v>39</v>
      </c>
      <c r="AA515" s="37" t="s">
        <v>2267</v>
      </c>
      <c r="AB515" s="37" t="s">
        <v>39</v>
      </c>
      <c r="AC515" s="37" t="s">
        <v>39</v>
      </c>
      <c r="AD515" s="37" t="s">
        <v>39</v>
      </c>
      <c r="AE515" s="37" t="s">
        <v>39</v>
      </c>
      <c r="AF515" s="36">
        <v>43661</v>
      </c>
    </row>
    <row r="516" spans="1:32" ht="58.5" customHeight="1" x14ac:dyDescent="0.25">
      <c r="A516" s="19"/>
      <c r="B516" s="36"/>
      <c r="C516" s="36">
        <v>43615</v>
      </c>
      <c r="D516" s="99">
        <v>69</v>
      </c>
      <c r="E516" s="103">
        <v>19</v>
      </c>
      <c r="F516" s="37" t="s">
        <v>831</v>
      </c>
      <c r="G516" s="37" t="s">
        <v>826</v>
      </c>
      <c r="H516" s="17" t="str">
        <f t="shared" ca="1" si="57"/>
        <v>Ativo</v>
      </c>
      <c r="I516" s="36">
        <v>43615</v>
      </c>
      <c r="J516" s="36">
        <v>45441</v>
      </c>
      <c r="K516" s="37" t="str">
        <f t="shared" ref="K516:K522" si="60">IF(G516="","",IF(G516&lt;&gt;"Repasse","NA",IF(G516="Repasse","Responsabilidade Diretoria de Contabilidade")))</f>
        <v>NA</v>
      </c>
      <c r="L516" s="37" t="s">
        <v>39</v>
      </c>
      <c r="M516" s="17" t="s">
        <v>705</v>
      </c>
      <c r="N516" s="37" t="s">
        <v>2268</v>
      </c>
      <c r="O516" s="27" t="s">
        <v>2269</v>
      </c>
      <c r="P516" s="37" t="s">
        <v>2270</v>
      </c>
      <c r="Q516" s="101" t="s">
        <v>39</v>
      </c>
      <c r="R516" s="101" t="s">
        <v>39</v>
      </c>
      <c r="S516" s="36">
        <v>43644</v>
      </c>
      <c r="T516" s="36" t="s">
        <v>44</v>
      </c>
      <c r="U516" s="109" t="s">
        <v>39</v>
      </c>
      <c r="V516" s="102" t="s">
        <v>39</v>
      </c>
      <c r="W516" s="27" t="s">
        <v>39</v>
      </c>
      <c r="X516" s="37" t="s">
        <v>2271</v>
      </c>
      <c r="Y516" s="36" t="s">
        <v>39</v>
      </c>
      <c r="Z516" s="139" t="s">
        <v>39</v>
      </c>
      <c r="AA516" s="37" t="s">
        <v>39</v>
      </c>
      <c r="AB516" s="37" t="s">
        <v>39</v>
      </c>
      <c r="AC516" s="37" t="s">
        <v>39</v>
      </c>
      <c r="AD516" s="37" t="s">
        <v>39</v>
      </c>
      <c r="AE516" s="37" t="s">
        <v>39</v>
      </c>
      <c r="AF516" s="36"/>
    </row>
    <row r="517" spans="1:32" ht="58.5" customHeight="1" x14ac:dyDescent="0.25">
      <c r="A517" s="19"/>
      <c r="B517" s="36"/>
      <c r="C517" s="36">
        <v>43627</v>
      </c>
      <c r="D517" s="99">
        <v>70</v>
      </c>
      <c r="E517" s="103">
        <v>19</v>
      </c>
      <c r="F517" s="37" t="s">
        <v>831</v>
      </c>
      <c r="G517" s="37" t="s">
        <v>826</v>
      </c>
      <c r="H517" s="17" t="str">
        <f t="shared" ca="1" si="57"/>
        <v>Ativo</v>
      </c>
      <c r="I517" s="36">
        <v>43627</v>
      </c>
      <c r="J517" s="36">
        <v>45453</v>
      </c>
      <c r="K517" s="37" t="str">
        <f t="shared" si="60"/>
        <v>NA</v>
      </c>
      <c r="L517" s="37" t="s">
        <v>39</v>
      </c>
      <c r="M517" s="17" t="s">
        <v>705</v>
      </c>
      <c r="N517" s="37" t="s">
        <v>2272</v>
      </c>
      <c r="O517" s="27" t="s">
        <v>142</v>
      </c>
      <c r="P517" s="37" t="s">
        <v>954</v>
      </c>
      <c r="Q517" s="101" t="s">
        <v>39</v>
      </c>
      <c r="R517" s="101" t="s">
        <v>39</v>
      </c>
      <c r="S517" s="36">
        <v>43644</v>
      </c>
      <c r="T517" s="36" t="s">
        <v>44</v>
      </c>
      <c r="U517" s="109" t="s">
        <v>39</v>
      </c>
      <c r="V517" s="102" t="s">
        <v>39</v>
      </c>
      <c r="W517" s="27" t="s">
        <v>39</v>
      </c>
      <c r="X517" s="37" t="s">
        <v>2271</v>
      </c>
      <c r="Y517" s="36" t="s">
        <v>39</v>
      </c>
      <c r="Z517" s="139" t="s">
        <v>39</v>
      </c>
      <c r="AA517" s="37" t="s">
        <v>39</v>
      </c>
      <c r="AB517" s="37" t="s">
        <v>39</v>
      </c>
      <c r="AC517" s="37" t="s">
        <v>39</v>
      </c>
      <c r="AD517" s="37" t="s">
        <v>39</v>
      </c>
      <c r="AE517" s="37" t="s">
        <v>39</v>
      </c>
      <c r="AF517" s="36"/>
    </row>
    <row r="518" spans="1:32" ht="58.5" customHeight="1" x14ac:dyDescent="0.25">
      <c r="A518" s="19"/>
      <c r="B518" s="36"/>
      <c r="C518" s="36">
        <v>43633</v>
      </c>
      <c r="D518" s="99">
        <v>71</v>
      </c>
      <c r="E518" s="103">
        <v>19</v>
      </c>
      <c r="F518" s="37" t="s">
        <v>831</v>
      </c>
      <c r="G518" s="37" t="s">
        <v>826</v>
      </c>
      <c r="H518" s="17" t="str">
        <f t="shared" ca="1" si="57"/>
        <v>Ativo</v>
      </c>
      <c r="I518" s="36">
        <v>43633</v>
      </c>
      <c r="J518" s="36">
        <v>45459</v>
      </c>
      <c r="K518" s="37" t="str">
        <f t="shared" si="60"/>
        <v>NA</v>
      </c>
      <c r="L518" s="37" t="s">
        <v>39</v>
      </c>
      <c r="M518" s="17" t="s">
        <v>705</v>
      </c>
      <c r="N518" s="37" t="s">
        <v>2273</v>
      </c>
      <c r="O518" s="27" t="s">
        <v>2274</v>
      </c>
      <c r="P518" s="37" t="s">
        <v>2275</v>
      </c>
      <c r="Q518" s="101" t="s">
        <v>39</v>
      </c>
      <c r="R518" s="101" t="s">
        <v>39</v>
      </c>
      <c r="S518" s="36">
        <v>43644</v>
      </c>
      <c r="T518" s="36" t="s">
        <v>44</v>
      </c>
      <c r="U518" s="109" t="s">
        <v>39</v>
      </c>
      <c r="V518" s="102" t="s">
        <v>39</v>
      </c>
      <c r="W518" s="27" t="s">
        <v>39</v>
      </c>
      <c r="X518" s="37" t="s">
        <v>2271</v>
      </c>
      <c r="Y518" s="36" t="s">
        <v>39</v>
      </c>
      <c r="Z518" s="139" t="s">
        <v>39</v>
      </c>
      <c r="AA518" s="37" t="s">
        <v>39</v>
      </c>
      <c r="AB518" s="37" t="s">
        <v>39</v>
      </c>
      <c r="AC518" s="37" t="s">
        <v>39</v>
      </c>
      <c r="AD518" s="37" t="s">
        <v>39</v>
      </c>
      <c r="AE518" s="37" t="s">
        <v>39</v>
      </c>
      <c r="AF518" s="36"/>
    </row>
    <row r="519" spans="1:32" ht="58.5" customHeight="1" x14ac:dyDescent="0.25">
      <c r="A519" s="19"/>
      <c r="B519" s="36"/>
      <c r="C519" s="36">
        <v>43635</v>
      </c>
      <c r="D519" s="99">
        <v>72</v>
      </c>
      <c r="E519" s="103">
        <v>19</v>
      </c>
      <c r="F519" s="37" t="s">
        <v>831</v>
      </c>
      <c r="G519" s="37" t="s">
        <v>826</v>
      </c>
      <c r="H519" s="17" t="str">
        <f t="shared" ca="1" si="57"/>
        <v>Ativo</v>
      </c>
      <c r="I519" s="36">
        <v>43635</v>
      </c>
      <c r="J519" s="36">
        <v>45461</v>
      </c>
      <c r="K519" s="37" t="str">
        <f t="shared" si="60"/>
        <v>NA</v>
      </c>
      <c r="L519" s="37" t="s">
        <v>39</v>
      </c>
      <c r="M519" s="17" t="s">
        <v>705</v>
      </c>
      <c r="N519" s="37" t="s">
        <v>2276</v>
      </c>
      <c r="O519" s="27" t="s">
        <v>2277</v>
      </c>
      <c r="P519" s="37" t="s">
        <v>2278</v>
      </c>
      <c r="Q519" s="101" t="s">
        <v>39</v>
      </c>
      <c r="R519" s="101" t="s">
        <v>39</v>
      </c>
      <c r="S519" s="36">
        <v>43680</v>
      </c>
      <c r="T519" s="36" t="s">
        <v>65</v>
      </c>
      <c r="U519" s="109" t="s">
        <v>39</v>
      </c>
      <c r="V519" s="102" t="s">
        <v>39</v>
      </c>
      <c r="W519" s="27" t="s">
        <v>39</v>
      </c>
      <c r="X519" s="37" t="s">
        <v>2279</v>
      </c>
      <c r="Y519" s="36" t="s">
        <v>39</v>
      </c>
      <c r="Z519" s="139" t="s">
        <v>39</v>
      </c>
      <c r="AA519" s="37" t="s">
        <v>39</v>
      </c>
      <c r="AB519" s="37" t="s">
        <v>39</v>
      </c>
      <c r="AC519" s="37" t="s">
        <v>39</v>
      </c>
      <c r="AD519" s="37" t="s">
        <v>39</v>
      </c>
      <c r="AE519" s="37" t="s">
        <v>39</v>
      </c>
      <c r="AF519" s="36"/>
    </row>
    <row r="520" spans="1:32" ht="58.5" customHeight="1" x14ac:dyDescent="0.25">
      <c r="A520" s="19"/>
      <c r="B520" s="36"/>
      <c r="C520" s="36">
        <v>43626</v>
      </c>
      <c r="D520" s="99">
        <v>73</v>
      </c>
      <c r="E520" s="103">
        <v>19</v>
      </c>
      <c r="F520" s="37" t="s">
        <v>831</v>
      </c>
      <c r="G520" s="37" t="s">
        <v>826</v>
      </c>
      <c r="H520" s="17" t="str">
        <f t="shared" ca="1" si="57"/>
        <v>Ativo</v>
      </c>
      <c r="I520" s="36">
        <v>43626</v>
      </c>
      <c r="J520" s="36">
        <v>45452</v>
      </c>
      <c r="K520" s="37" t="str">
        <f t="shared" si="60"/>
        <v>NA</v>
      </c>
      <c r="L520" s="37" t="s">
        <v>39</v>
      </c>
      <c r="M520" s="17" t="s">
        <v>705</v>
      </c>
      <c r="N520" s="37" t="s">
        <v>1962</v>
      </c>
      <c r="O520" s="27" t="s">
        <v>178</v>
      </c>
      <c r="P520" s="37" t="s">
        <v>1681</v>
      </c>
      <c r="Q520" s="101" t="s">
        <v>39</v>
      </c>
      <c r="R520" s="101" t="s">
        <v>39</v>
      </c>
      <c r="S520" s="36">
        <v>43645</v>
      </c>
      <c r="T520" s="36" t="s">
        <v>44</v>
      </c>
      <c r="U520" s="109" t="s">
        <v>39</v>
      </c>
      <c r="V520" s="102" t="s">
        <v>39</v>
      </c>
      <c r="W520" s="27" t="s">
        <v>39</v>
      </c>
      <c r="X520" s="37" t="s">
        <v>2280</v>
      </c>
      <c r="Y520" s="36" t="s">
        <v>39</v>
      </c>
      <c r="Z520" s="139" t="s">
        <v>39</v>
      </c>
      <c r="AA520" s="37" t="s">
        <v>39</v>
      </c>
      <c r="AB520" s="37" t="s">
        <v>39</v>
      </c>
      <c r="AC520" s="37" t="s">
        <v>39</v>
      </c>
      <c r="AD520" s="37" t="s">
        <v>39</v>
      </c>
      <c r="AE520" s="37" t="s">
        <v>39</v>
      </c>
      <c r="AF520" s="36"/>
    </row>
    <row r="521" spans="1:32" ht="58.5" customHeight="1" x14ac:dyDescent="0.25">
      <c r="A521" s="19"/>
      <c r="B521" s="36"/>
      <c r="C521" s="36">
        <v>43640</v>
      </c>
      <c r="D521" s="99">
        <v>74</v>
      </c>
      <c r="E521" s="103">
        <v>19</v>
      </c>
      <c r="F521" s="37" t="s">
        <v>831</v>
      </c>
      <c r="G521" s="37" t="s">
        <v>826</v>
      </c>
      <c r="H521" s="17" t="str">
        <f t="shared" ca="1" si="57"/>
        <v>Ativo</v>
      </c>
      <c r="I521" s="36">
        <v>43640</v>
      </c>
      <c r="J521" s="36">
        <v>45466</v>
      </c>
      <c r="K521" s="37" t="str">
        <f t="shared" si="60"/>
        <v>NA</v>
      </c>
      <c r="L521" s="37" t="s">
        <v>39</v>
      </c>
      <c r="M521" s="17" t="s">
        <v>705</v>
      </c>
      <c r="N521" s="37" t="s">
        <v>2281</v>
      </c>
      <c r="O521" s="27" t="s">
        <v>2282</v>
      </c>
      <c r="P521" s="37" t="s">
        <v>2283</v>
      </c>
      <c r="Q521" s="101" t="s">
        <v>39</v>
      </c>
      <c r="R521" s="101" t="s">
        <v>39</v>
      </c>
      <c r="S521" s="36">
        <v>43645</v>
      </c>
      <c r="T521" s="36" t="s">
        <v>44</v>
      </c>
      <c r="U521" s="109" t="s">
        <v>39</v>
      </c>
      <c r="V521" s="102" t="s">
        <v>39</v>
      </c>
      <c r="W521" s="27" t="s">
        <v>39</v>
      </c>
      <c r="X521" s="37" t="s">
        <v>2280</v>
      </c>
      <c r="Y521" s="36" t="s">
        <v>39</v>
      </c>
      <c r="Z521" s="139" t="s">
        <v>39</v>
      </c>
      <c r="AA521" s="37" t="s">
        <v>39</v>
      </c>
      <c r="AB521" s="37" t="s">
        <v>39</v>
      </c>
      <c r="AC521" s="37" t="s">
        <v>39</v>
      </c>
      <c r="AD521" s="37" t="s">
        <v>39</v>
      </c>
      <c r="AE521" s="37" t="s">
        <v>39</v>
      </c>
      <c r="AF521" s="36"/>
    </row>
    <row r="522" spans="1:32" ht="58.5" customHeight="1" x14ac:dyDescent="0.25">
      <c r="A522" s="19" t="s">
        <v>39</v>
      </c>
      <c r="B522" s="36"/>
      <c r="C522" s="36">
        <v>43644</v>
      </c>
      <c r="D522" s="99">
        <v>75</v>
      </c>
      <c r="E522" s="103">
        <v>19</v>
      </c>
      <c r="F522" s="37" t="s">
        <v>274</v>
      </c>
      <c r="G522" s="37" t="s">
        <v>704</v>
      </c>
      <c r="H522" s="17" t="str">
        <f ca="1">IF(J522="","",IF(J522="cancelado","Cancelado",IF(J522="prazo indeterminado","Ativo",IF(TODAY()-J522&gt;0,"Concluído","Ativo"))))</f>
        <v>Ativo</v>
      </c>
      <c r="I522" s="36">
        <v>43644</v>
      </c>
      <c r="J522" s="36">
        <v>45470</v>
      </c>
      <c r="K522" s="37" t="str">
        <f t="shared" si="60"/>
        <v>NA</v>
      </c>
      <c r="L522" s="37" t="s">
        <v>39</v>
      </c>
      <c r="M522" s="17" t="s">
        <v>705</v>
      </c>
      <c r="N522" s="37" t="s">
        <v>2284</v>
      </c>
      <c r="O522" s="27" t="s">
        <v>649</v>
      </c>
      <c r="P522" s="37" t="s">
        <v>1221</v>
      </c>
      <c r="Q522" s="101" t="s">
        <v>39</v>
      </c>
      <c r="R522" s="101" t="s">
        <v>39</v>
      </c>
      <c r="S522" s="36">
        <v>43649</v>
      </c>
      <c r="T522" s="36" t="s">
        <v>44</v>
      </c>
      <c r="U522" s="109" t="s">
        <v>39</v>
      </c>
      <c r="V522" s="102" t="s">
        <v>39</v>
      </c>
      <c r="W522" s="27" t="s">
        <v>39</v>
      </c>
      <c r="X522" s="37" t="s">
        <v>1008</v>
      </c>
      <c r="Y522" s="36" t="s">
        <v>39</v>
      </c>
      <c r="Z522" s="139" t="s">
        <v>39</v>
      </c>
      <c r="AA522" s="37" t="s">
        <v>39</v>
      </c>
      <c r="AB522" s="37" t="s">
        <v>39</v>
      </c>
      <c r="AC522" s="37" t="s">
        <v>39</v>
      </c>
      <c r="AD522" s="37" t="s">
        <v>39</v>
      </c>
      <c r="AE522" s="37" t="s">
        <v>39</v>
      </c>
      <c r="AF522" s="36"/>
    </row>
    <row r="523" spans="1:32" ht="58.5" customHeight="1" x14ac:dyDescent="0.25">
      <c r="A523" s="19"/>
      <c r="B523" s="36"/>
      <c r="C523" s="36">
        <v>43626</v>
      </c>
      <c r="D523" s="99">
        <v>76</v>
      </c>
      <c r="E523" s="103">
        <v>19</v>
      </c>
      <c r="F523" s="37" t="s">
        <v>274</v>
      </c>
      <c r="G523" s="37" t="s">
        <v>704</v>
      </c>
      <c r="H523" s="17" t="str">
        <f t="shared" ca="1" si="57"/>
        <v>Ativo</v>
      </c>
      <c r="I523" s="36">
        <v>43626</v>
      </c>
      <c r="J523" s="36">
        <v>45452</v>
      </c>
      <c r="K523" s="37" t="s">
        <v>39</v>
      </c>
      <c r="L523" s="37" t="s">
        <v>39</v>
      </c>
      <c r="M523" s="17" t="s">
        <v>705</v>
      </c>
      <c r="N523" s="37" t="s">
        <v>2285</v>
      </c>
      <c r="O523" s="27" t="s">
        <v>2286</v>
      </c>
      <c r="P523" s="37" t="s">
        <v>2287</v>
      </c>
      <c r="Q523" s="101" t="s">
        <v>39</v>
      </c>
      <c r="R523" s="101" t="s">
        <v>39</v>
      </c>
      <c r="S523" s="36">
        <v>43655</v>
      </c>
      <c r="T523" s="36" t="s">
        <v>44</v>
      </c>
      <c r="U523" s="109" t="s">
        <v>39</v>
      </c>
      <c r="V523" s="102" t="s">
        <v>39</v>
      </c>
      <c r="W523" s="27" t="s">
        <v>39</v>
      </c>
      <c r="X523" s="37" t="s">
        <v>1104</v>
      </c>
      <c r="Y523" s="36" t="s">
        <v>39</v>
      </c>
      <c r="Z523" s="139" t="s">
        <v>39</v>
      </c>
      <c r="AA523" s="37" t="s">
        <v>39</v>
      </c>
      <c r="AB523" s="37" t="s">
        <v>39</v>
      </c>
      <c r="AC523" s="37" t="s">
        <v>39</v>
      </c>
      <c r="AD523" s="37" t="s">
        <v>39</v>
      </c>
      <c r="AE523" s="37" t="s">
        <v>39</v>
      </c>
      <c r="AF523" s="36"/>
    </row>
    <row r="524" spans="1:32" ht="154.5" customHeight="1" x14ac:dyDescent="0.25">
      <c r="A524" s="19" t="s">
        <v>2288</v>
      </c>
      <c r="B524" s="23">
        <v>43650</v>
      </c>
      <c r="C524" s="36">
        <v>43651</v>
      </c>
      <c r="D524" s="99">
        <v>77</v>
      </c>
      <c r="E524" s="103">
        <v>19</v>
      </c>
      <c r="F524" s="37" t="s">
        <v>36</v>
      </c>
      <c r="G524" s="37" t="s">
        <v>327</v>
      </c>
      <c r="H524" s="17" t="str">
        <f t="shared" ca="1" si="57"/>
        <v>Ativo</v>
      </c>
      <c r="I524" s="36">
        <v>43651</v>
      </c>
      <c r="J524" s="36" t="s">
        <v>108</v>
      </c>
      <c r="K524" s="37" t="str">
        <f>IF(G524="","",IF(G524&lt;&gt;"Repasse","NA",IF(G524="Repasse","Responsabilidade Diretoria de Contabilidade")))</f>
        <v>NA</v>
      </c>
      <c r="L524" s="37" t="s">
        <v>39</v>
      </c>
      <c r="M524" s="27" t="s">
        <v>2289</v>
      </c>
      <c r="N524" s="37" t="s">
        <v>2290</v>
      </c>
      <c r="O524" s="27" t="s">
        <v>2291</v>
      </c>
      <c r="P524" s="37" t="s">
        <v>2292</v>
      </c>
      <c r="Q524" s="101" t="s">
        <v>39</v>
      </c>
      <c r="R524" s="101" t="s">
        <v>39</v>
      </c>
      <c r="S524" s="36">
        <v>43656</v>
      </c>
      <c r="T524" s="36" t="s">
        <v>44</v>
      </c>
      <c r="U524" s="109" t="s">
        <v>39</v>
      </c>
      <c r="V524" s="102" t="s">
        <v>39</v>
      </c>
      <c r="W524" s="27" t="s">
        <v>39</v>
      </c>
      <c r="X524" s="37" t="s">
        <v>1963</v>
      </c>
      <c r="Y524" s="36" t="s">
        <v>39</v>
      </c>
      <c r="Z524" s="139" t="s">
        <v>39</v>
      </c>
      <c r="AA524" s="37" t="s">
        <v>569</v>
      </c>
      <c r="AB524" s="37" t="s">
        <v>39</v>
      </c>
      <c r="AC524" s="37" t="s">
        <v>39</v>
      </c>
      <c r="AD524" s="37" t="s">
        <v>39</v>
      </c>
      <c r="AE524" s="37" t="s">
        <v>39</v>
      </c>
      <c r="AF524" s="36">
        <v>43706</v>
      </c>
    </row>
    <row r="525" spans="1:32" ht="199.5" customHeight="1" x14ac:dyDescent="0.25">
      <c r="A525" s="19" t="s">
        <v>2293</v>
      </c>
      <c r="B525" s="23">
        <v>43650</v>
      </c>
      <c r="C525" s="36">
        <v>43651</v>
      </c>
      <c r="D525" s="99">
        <v>78</v>
      </c>
      <c r="E525" s="103">
        <v>19</v>
      </c>
      <c r="F525" s="37" t="s">
        <v>36</v>
      </c>
      <c r="G525" s="37" t="s">
        <v>327</v>
      </c>
      <c r="H525" s="17" t="str">
        <f t="shared" ref="H525:H532" ca="1" si="61">IF(J525="","",IF(J525="cancelado","Cancelado",IF(J525="prazo indeterminado","Ativo",IF(TODAY()-J525&gt;0,"Concluído","Ativo"))))</f>
        <v>Ativo</v>
      </c>
      <c r="I525" s="36">
        <v>43651</v>
      </c>
      <c r="J525" s="36" t="s">
        <v>67</v>
      </c>
      <c r="K525" s="37" t="str">
        <f>IF(G525="","",IF(G525&lt;&gt;"Repasse","NA",IF(G525="Repasse","Responsabilidade Diretoria de Contabilidade")))</f>
        <v>NA</v>
      </c>
      <c r="L525" s="37" t="s">
        <v>39</v>
      </c>
      <c r="M525" s="27" t="s">
        <v>2289</v>
      </c>
      <c r="N525" s="37" t="s">
        <v>2294</v>
      </c>
      <c r="O525" s="27" t="s">
        <v>2295</v>
      </c>
      <c r="P525" s="37" t="s">
        <v>2296</v>
      </c>
      <c r="Q525" s="101" t="s">
        <v>39</v>
      </c>
      <c r="R525" s="101" t="s">
        <v>39</v>
      </c>
      <c r="S525" s="36">
        <v>43656</v>
      </c>
      <c r="T525" s="36" t="s">
        <v>44</v>
      </c>
      <c r="U525" s="109" t="s">
        <v>39</v>
      </c>
      <c r="V525" s="102" t="s">
        <v>39</v>
      </c>
      <c r="W525" s="27" t="s">
        <v>39</v>
      </c>
      <c r="X525" s="37" t="s">
        <v>2297</v>
      </c>
      <c r="Y525" s="36" t="s">
        <v>39</v>
      </c>
      <c r="Z525" s="139">
        <v>43651</v>
      </c>
      <c r="AA525" s="37" t="s">
        <v>2298</v>
      </c>
      <c r="AB525" s="37" t="s">
        <v>39</v>
      </c>
      <c r="AC525" s="37" t="s">
        <v>39</v>
      </c>
      <c r="AD525" s="37" t="s">
        <v>39</v>
      </c>
      <c r="AE525" s="37" t="s">
        <v>39</v>
      </c>
      <c r="AF525" s="36">
        <v>43656</v>
      </c>
    </row>
    <row r="526" spans="1:32" ht="197.25" customHeight="1" x14ac:dyDescent="0.25">
      <c r="A526" s="19" t="s">
        <v>2299</v>
      </c>
      <c r="B526" s="36">
        <v>43650</v>
      </c>
      <c r="C526" s="36">
        <v>43598</v>
      </c>
      <c r="D526" s="99">
        <v>79</v>
      </c>
      <c r="E526" s="103">
        <v>19</v>
      </c>
      <c r="F526" s="37" t="s">
        <v>36</v>
      </c>
      <c r="G526" s="37" t="s">
        <v>327</v>
      </c>
      <c r="H526" s="17" t="str">
        <f t="shared" ca="1" si="61"/>
        <v>Ativo</v>
      </c>
      <c r="I526" s="36">
        <v>43598</v>
      </c>
      <c r="J526" s="36" t="s">
        <v>67</v>
      </c>
      <c r="K526" s="37" t="str">
        <f>IF(G526="","",IF(G526&lt;&gt;"Repasse","NA",IF(G526="Repasse","Responsabilidade Diretoria de Contabilidade")))</f>
        <v>NA</v>
      </c>
      <c r="L526" s="37" t="s">
        <v>39</v>
      </c>
      <c r="M526" s="27" t="s">
        <v>2300</v>
      </c>
      <c r="N526" s="37" t="s">
        <v>2301</v>
      </c>
      <c r="O526" s="27" t="s">
        <v>2302</v>
      </c>
      <c r="P526" s="37" t="s">
        <v>2303</v>
      </c>
      <c r="Q526" s="101" t="s">
        <v>39</v>
      </c>
      <c r="R526" s="101" t="s">
        <v>39</v>
      </c>
      <c r="S526" s="36">
        <v>43656</v>
      </c>
      <c r="T526" s="36" t="s">
        <v>44</v>
      </c>
      <c r="U526" s="109" t="s">
        <v>39</v>
      </c>
      <c r="V526" s="102" t="s">
        <v>39</v>
      </c>
      <c r="W526" s="27" t="s">
        <v>39</v>
      </c>
      <c r="X526" s="37" t="s">
        <v>2304</v>
      </c>
      <c r="Y526" s="36" t="s">
        <v>39</v>
      </c>
      <c r="Z526" s="139" t="s">
        <v>39</v>
      </c>
      <c r="AA526" s="37" t="s">
        <v>2305</v>
      </c>
      <c r="AB526" s="37" t="s">
        <v>39</v>
      </c>
      <c r="AC526" s="37" t="s">
        <v>39</v>
      </c>
      <c r="AD526" s="37" t="s">
        <v>39</v>
      </c>
      <c r="AE526" s="37" t="s">
        <v>39</v>
      </c>
      <c r="AF526" s="36">
        <v>43895</v>
      </c>
    </row>
    <row r="527" spans="1:32" ht="201.75" customHeight="1" x14ac:dyDescent="0.25">
      <c r="A527" s="19" t="s">
        <v>2306</v>
      </c>
      <c r="B527" s="23">
        <v>43650</v>
      </c>
      <c r="C527" s="36">
        <v>43651</v>
      </c>
      <c r="D527" s="99">
        <v>80</v>
      </c>
      <c r="E527" s="103">
        <v>19</v>
      </c>
      <c r="F527" s="37" t="s">
        <v>36</v>
      </c>
      <c r="G527" s="37" t="s">
        <v>327</v>
      </c>
      <c r="H527" s="17" t="str">
        <f t="shared" ca="1" si="61"/>
        <v>Ativo</v>
      </c>
      <c r="I527" s="36">
        <v>43651</v>
      </c>
      <c r="J527" s="36" t="s">
        <v>38</v>
      </c>
      <c r="K527" s="37" t="s">
        <v>39</v>
      </c>
      <c r="L527" s="37" t="s">
        <v>39</v>
      </c>
      <c r="M527" s="27" t="s">
        <v>2307</v>
      </c>
      <c r="N527" s="37" t="s">
        <v>2308</v>
      </c>
      <c r="O527" s="27" t="s">
        <v>2309</v>
      </c>
      <c r="P527" s="37" t="s">
        <v>2310</v>
      </c>
      <c r="Q527" s="101" t="s">
        <v>39</v>
      </c>
      <c r="R527" s="101" t="s">
        <v>39</v>
      </c>
      <c r="S527" s="36">
        <v>43656</v>
      </c>
      <c r="T527" s="36" t="s">
        <v>44</v>
      </c>
      <c r="U527" s="109" t="s">
        <v>39</v>
      </c>
      <c r="V527" s="102" t="s">
        <v>39</v>
      </c>
      <c r="W527" s="27" t="s">
        <v>39</v>
      </c>
      <c r="X527" s="37" t="s">
        <v>2311</v>
      </c>
      <c r="Y527" s="36" t="s">
        <v>39</v>
      </c>
      <c r="Z527" s="139" t="s">
        <v>39</v>
      </c>
      <c r="AA527" s="37" t="s">
        <v>2312</v>
      </c>
      <c r="AB527" s="37" t="s">
        <v>39</v>
      </c>
      <c r="AC527" s="37" t="s">
        <v>39</v>
      </c>
      <c r="AD527" s="37" t="s">
        <v>39</v>
      </c>
      <c r="AE527" s="37" t="s">
        <v>39</v>
      </c>
      <c r="AF527" s="36">
        <v>43656</v>
      </c>
    </row>
    <row r="528" spans="1:32" ht="220.5" customHeight="1" x14ac:dyDescent="0.25">
      <c r="A528" s="19" t="s">
        <v>2313</v>
      </c>
      <c r="B528" s="23">
        <v>43650</v>
      </c>
      <c r="C528" s="36">
        <v>43651</v>
      </c>
      <c r="D528" s="99">
        <v>81</v>
      </c>
      <c r="E528" s="103">
        <v>19</v>
      </c>
      <c r="F528" s="37" t="s">
        <v>36</v>
      </c>
      <c r="G528" s="37" t="s">
        <v>327</v>
      </c>
      <c r="H528" s="17" t="str">
        <f t="shared" ca="1" si="61"/>
        <v>Ativo</v>
      </c>
      <c r="I528" s="36">
        <v>43651</v>
      </c>
      <c r="J528" s="36" t="s">
        <v>67</v>
      </c>
      <c r="K528" s="37" t="s">
        <v>39</v>
      </c>
      <c r="L528" s="37" t="s">
        <v>39</v>
      </c>
      <c r="M528" s="27" t="s">
        <v>2314</v>
      </c>
      <c r="N528" s="37" t="s">
        <v>2315</v>
      </c>
      <c r="O528" s="27" t="s">
        <v>2316</v>
      </c>
      <c r="P528" s="37" t="s">
        <v>2317</v>
      </c>
      <c r="Q528" s="101" t="s">
        <v>39</v>
      </c>
      <c r="R528" s="101" t="s">
        <v>39</v>
      </c>
      <c r="S528" s="36">
        <v>43656</v>
      </c>
      <c r="T528" s="36" t="s">
        <v>44</v>
      </c>
      <c r="U528" s="109" t="s">
        <v>39</v>
      </c>
      <c r="V528" s="102" t="s">
        <v>39</v>
      </c>
      <c r="W528" s="27" t="s">
        <v>39</v>
      </c>
      <c r="X528" s="37" t="s">
        <v>2318</v>
      </c>
      <c r="Y528" s="36" t="s">
        <v>39</v>
      </c>
      <c r="Z528" s="139" t="s">
        <v>39</v>
      </c>
      <c r="AA528" s="37" t="s">
        <v>2319</v>
      </c>
      <c r="AB528" s="37" t="s">
        <v>39</v>
      </c>
      <c r="AC528" s="37" t="s">
        <v>39</v>
      </c>
      <c r="AD528" s="37" t="s">
        <v>39</v>
      </c>
      <c r="AE528" s="37" t="s">
        <v>39</v>
      </c>
      <c r="AF528" s="36">
        <v>43656</v>
      </c>
    </row>
    <row r="529" spans="1:32" ht="409.5" customHeight="1" x14ac:dyDescent="0.25">
      <c r="A529" s="19" t="s">
        <v>2320</v>
      </c>
      <c r="B529" s="19"/>
      <c r="C529" s="36">
        <v>43711</v>
      </c>
      <c r="D529" s="99">
        <v>82</v>
      </c>
      <c r="E529" s="103">
        <v>19</v>
      </c>
      <c r="F529" s="37" t="s">
        <v>36</v>
      </c>
      <c r="G529" s="37" t="s">
        <v>37</v>
      </c>
      <c r="H529" s="17" t="str">
        <f t="shared" ca="1" si="61"/>
        <v>Ativo</v>
      </c>
      <c r="I529" s="36">
        <v>43711</v>
      </c>
      <c r="J529" s="36">
        <v>45537</v>
      </c>
      <c r="K529" s="37" t="s">
        <v>39</v>
      </c>
      <c r="L529" s="37" t="s">
        <v>39</v>
      </c>
      <c r="M529" s="27" t="s">
        <v>2321</v>
      </c>
      <c r="N529" s="37" t="s">
        <v>2322</v>
      </c>
      <c r="O529" s="27" t="s">
        <v>2323</v>
      </c>
      <c r="P529" s="37" t="s">
        <v>2324</v>
      </c>
      <c r="Q529" s="101" t="s">
        <v>39</v>
      </c>
      <c r="R529" s="101" t="s">
        <v>39</v>
      </c>
      <c r="S529" s="36">
        <v>43713</v>
      </c>
      <c r="T529" s="36" t="s">
        <v>44</v>
      </c>
      <c r="U529" s="109" t="s">
        <v>39</v>
      </c>
      <c r="V529" s="102" t="s">
        <v>39</v>
      </c>
      <c r="W529" s="27" t="s">
        <v>39</v>
      </c>
      <c r="X529" s="37" t="s">
        <v>937</v>
      </c>
      <c r="Y529" s="36">
        <v>43655</v>
      </c>
      <c r="Z529" s="139">
        <v>43711</v>
      </c>
      <c r="AA529" s="37" t="s">
        <v>39</v>
      </c>
      <c r="AB529" s="37" t="s">
        <v>39</v>
      </c>
      <c r="AC529" s="37" t="s">
        <v>39</v>
      </c>
      <c r="AD529" s="37" t="s">
        <v>39</v>
      </c>
      <c r="AE529" s="37" t="s">
        <v>39</v>
      </c>
      <c r="AF529" s="36"/>
    </row>
    <row r="530" spans="1:32" ht="50.25" customHeight="1" x14ac:dyDescent="0.25">
      <c r="A530" s="19"/>
      <c r="B530" s="36"/>
      <c r="C530" s="36">
        <v>43644</v>
      </c>
      <c r="D530" s="99">
        <v>83</v>
      </c>
      <c r="E530" s="103">
        <v>19</v>
      </c>
      <c r="F530" s="37" t="s">
        <v>274</v>
      </c>
      <c r="G530" s="37" t="s">
        <v>704</v>
      </c>
      <c r="H530" s="17" t="str">
        <f t="shared" ca="1" si="61"/>
        <v>Ativo</v>
      </c>
      <c r="I530" s="36">
        <v>43644</v>
      </c>
      <c r="J530" s="36">
        <v>45470</v>
      </c>
      <c r="K530" s="37" t="s">
        <v>39</v>
      </c>
      <c r="L530" s="37" t="s">
        <v>39</v>
      </c>
      <c r="M530" s="17" t="s">
        <v>705</v>
      </c>
      <c r="N530" s="37" t="s">
        <v>2325</v>
      </c>
      <c r="O530" s="27" t="s">
        <v>2326</v>
      </c>
      <c r="P530" s="37" t="s">
        <v>2327</v>
      </c>
      <c r="Q530" s="101" t="s">
        <v>39</v>
      </c>
      <c r="R530" s="101" t="s">
        <v>39</v>
      </c>
      <c r="S530" s="36">
        <v>43663</v>
      </c>
      <c r="T530" s="36" t="s">
        <v>44</v>
      </c>
      <c r="U530" s="109" t="s">
        <v>39</v>
      </c>
      <c r="V530" s="102" t="s">
        <v>39</v>
      </c>
      <c r="W530" s="27" t="s">
        <v>732</v>
      </c>
      <c r="X530" s="37" t="s">
        <v>1204</v>
      </c>
      <c r="Y530" s="36" t="s">
        <v>39</v>
      </c>
      <c r="Z530" s="139" t="s">
        <v>39</v>
      </c>
      <c r="AA530" s="37" t="s">
        <v>39</v>
      </c>
      <c r="AB530" s="37" t="s">
        <v>39</v>
      </c>
      <c r="AC530" s="37" t="s">
        <v>39</v>
      </c>
      <c r="AD530" s="37" t="s">
        <v>39</v>
      </c>
      <c r="AE530" s="37" t="s">
        <v>39</v>
      </c>
      <c r="AF530" s="36"/>
    </row>
    <row r="531" spans="1:32" ht="50.25" customHeight="1" x14ac:dyDescent="0.25">
      <c r="A531" s="19"/>
      <c r="B531" s="19"/>
      <c r="C531" s="36">
        <v>43649</v>
      </c>
      <c r="D531" s="99">
        <v>84</v>
      </c>
      <c r="E531" s="103">
        <v>19</v>
      </c>
      <c r="F531" s="37" t="s">
        <v>274</v>
      </c>
      <c r="G531" s="37" t="s">
        <v>704</v>
      </c>
      <c r="H531" s="17" t="str">
        <f t="shared" ca="1" si="61"/>
        <v>Ativo</v>
      </c>
      <c r="I531" s="36">
        <v>43649</v>
      </c>
      <c r="J531" s="36">
        <v>45475</v>
      </c>
      <c r="K531" s="37" t="s">
        <v>39</v>
      </c>
      <c r="L531" s="37" t="s">
        <v>39</v>
      </c>
      <c r="M531" s="17" t="s">
        <v>705</v>
      </c>
      <c r="N531" s="37" t="s">
        <v>2328</v>
      </c>
      <c r="O531" s="27" t="s">
        <v>2329</v>
      </c>
      <c r="P531" s="37" t="s">
        <v>2330</v>
      </c>
      <c r="Q531" s="101" t="s">
        <v>39</v>
      </c>
      <c r="R531" s="101" t="s">
        <v>39</v>
      </c>
      <c r="S531" s="36">
        <v>43685</v>
      </c>
      <c r="T531" s="36" t="s">
        <v>44</v>
      </c>
      <c r="U531" s="109" t="s">
        <v>39</v>
      </c>
      <c r="V531" s="102" t="s">
        <v>39</v>
      </c>
      <c r="W531" s="27" t="s">
        <v>39</v>
      </c>
      <c r="X531" s="37" t="s">
        <v>1104</v>
      </c>
      <c r="Y531" s="36" t="s">
        <v>39</v>
      </c>
      <c r="Z531" s="139" t="s">
        <v>39</v>
      </c>
      <c r="AA531" s="37" t="s">
        <v>39</v>
      </c>
      <c r="AB531" s="37" t="s">
        <v>39</v>
      </c>
      <c r="AC531" s="37" t="s">
        <v>39</v>
      </c>
      <c r="AD531" s="37" t="s">
        <v>39</v>
      </c>
      <c r="AE531" s="37" t="s">
        <v>39</v>
      </c>
      <c r="AF531" s="36"/>
    </row>
    <row r="532" spans="1:32" ht="50.25" customHeight="1" x14ac:dyDescent="0.25">
      <c r="A532" s="19"/>
      <c r="B532" s="19"/>
      <c r="C532" s="36">
        <v>43647</v>
      </c>
      <c r="D532" s="99">
        <v>85</v>
      </c>
      <c r="E532" s="103">
        <v>19</v>
      </c>
      <c r="F532" s="37" t="s">
        <v>274</v>
      </c>
      <c r="G532" s="37" t="s">
        <v>704</v>
      </c>
      <c r="H532" s="17" t="str">
        <f t="shared" ca="1" si="61"/>
        <v>Ativo</v>
      </c>
      <c r="I532" s="36">
        <v>43647</v>
      </c>
      <c r="J532" s="36">
        <v>45473</v>
      </c>
      <c r="K532" s="37" t="s">
        <v>39</v>
      </c>
      <c r="L532" s="37" t="s">
        <v>39</v>
      </c>
      <c r="M532" s="17" t="s">
        <v>705</v>
      </c>
      <c r="N532" s="37" t="s">
        <v>2331</v>
      </c>
      <c r="O532" s="27" t="s">
        <v>2332</v>
      </c>
      <c r="P532" s="37" t="s">
        <v>2333</v>
      </c>
      <c r="Q532" s="101" t="s">
        <v>39</v>
      </c>
      <c r="R532" s="101" t="s">
        <v>39</v>
      </c>
      <c r="S532" s="36">
        <v>43663</v>
      </c>
      <c r="T532" s="36" t="s">
        <v>44</v>
      </c>
      <c r="U532" s="109" t="s">
        <v>39</v>
      </c>
      <c r="V532" s="102" t="s">
        <v>39</v>
      </c>
      <c r="W532" s="27" t="s">
        <v>39</v>
      </c>
      <c r="X532" s="37" t="s">
        <v>1204</v>
      </c>
      <c r="Y532" s="36" t="s">
        <v>39</v>
      </c>
      <c r="Z532" s="139" t="s">
        <v>39</v>
      </c>
      <c r="AA532" s="37" t="s">
        <v>39</v>
      </c>
      <c r="AB532" s="37" t="s">
        <v>39</v>
      </c>
      <c r="AC532" s="37" t="s">
        <v>39</v>
      </c>
      <c r="AD532" s="37" t="s">
        <v>39</v>
      </c>
      <c r="AE532" s="37" t="s">
        <v>39</v>
      </c>
      <c r="AF532" s="36"/>
    </row>
    <row r="533" spans="1:32" ht="50.25" customHeight="1" x14ac:dyDescent="0.25">
      <c r="A533" s="19"/>
      <c r="B533" s="19"/>
      <c r="C533" s="36">
        <v>43651</v>
      </c>
      <c r="D533" s="99">
        <v>86</v>
      </c>
      <c r="E533" s="103">
        <v>19</v>
      </c>
      <c r="F533" s="37" t="s">
        <v>274</v>
      </c>
      <c r="G533" s="37" t="s">
        <v>704</v>
      </c>
      <c r="H533" s="17" t="str">
        <f t="shared" ref="H533:H543" ca="1" si="62">IF(J533="","",IF(J533="cancelado","Cancelado",IF(J533="prazo indeterminado","Ativo",IF(TODAY()-J533&gt;0,"Concluído","Ativo"))))</f>
        <v>Ativo</v>
      </c>
      <c r="I533" s="36">
        <v>43651</v>
      </c>
      <c r="J533" s="36">
        <v>45477</v>
      </c>
      <c r="K533" s="37" t="str">
        <f t="shared" ref="K533:K539" si="63">IF(G533="","",IF(G533&lt;&gt;"Repasse","NA",IF(G533="Repasse","Responsabilidade Diretoria de Contabilidade")))</f>
        <v>NA</v>
      </c>
      <c r="L533" s="37" t="s">
        <v>39</v>
      </c>
      <c r="M533" s="17" t="s">
        <v>705</v>
      </c>
      <c r="N533" s="37" t="s">
        <v>2334</v>
      </c>
      <c r="O533" s="27" t="s">
        <v>2335</v>
      </c>
      <c r="P533" s="37" t="s">
        <v>2336</v>
      </c>
      <c r="Q533" s="101" t="s">
        <v>39</v>
      </c>
      <c r="R533" s="101" t="s">
        <v>39</v>
      </c>
      <c r="S533" s="36">
        <v>43663</v>
      </c>
      <c r="T533" s="36" t="s">
        <v>65</v>
      </c>
      <c r="U533" s="109" t="s">
        <v>39</v>
      </c>
      <c r="V533" s="102" t="s">
        <v>39</v>
      </c>
      <c r="W533" s="27" t="s">
        <v>39</v>
      </c>
      <c r="X533" s="37" t="s">
        <v>801</v>
      </c>
      <c r="Y533" s="36" t="s">
        <v>39</v>
      </c>
      <c r="Z533" s="139" t="s">
        <v>39</v>
      </c>
      <c r="AA533" s="37" t="s">
        <v>39</v>
      </c>
      <c r="AB533" s="37" t="s">
        <v>39</v>
      </c>
      <c r="AC533" s="37" t="s">
        <v>39</v>
      </c>
      <c r="AD533" s="37" t="s">
        <v>39</v>
      </c>
      <c r="AE533" s="37" t="s">
        <v>39</v>
      </c>
      <c r="AF533" s="36"/>
    </row>
    <row r="534" spans="1:32" ht="112.5" customHeight="1" x14ac:dyDescent="0.25">
      <c r="A534" s="19" t="s">
        <v>2337</v>
      </c>
      <c r="B534" s="23">
        <v>43537</v>
      </c>
      <c r="C534" s="36">
        <v>43671</v>
      </c>
      <c r="D534" s="99">
        <v>87</v>
      </c>
      <c r="E534" s="103">
        <v>19</v>
      </c>
      <c r="F534" s="37" t="s">
        <v>36</v>
      </c>
      <c r="G534" s="37" t="s">
        <v>37</v>
      </c>
      <c r="H534" s="17" t="str">
        <f t="shared" ca="1" si="62"/>
        <v>Ativo</v>
      </c>
      <c r="I534" s="36">
        <v>43671</v>
      </c>
      <c r="J534" s="36">
        <v>45497</v>
      </c>
      <c r="K534" s="37" t="str">
        <f t="shared" si="63"/>
        <v>NA</v>
      </c>
      <c r="L534" s="37" t="s">
        <v>39</v>
      </c>
      <c r="M534" s="27" t="s">
        <v>2338</v>
      </c>
      <c r="N534" s="37" t="s">
        <v>2339</v>
      </c>
      <c r="O534" s="27" t="s">
        <v>284</v>
      </c>
      <c r="P534" s="37" t="s">
        <v>2340</v>
      </c>
      <c r="Q534" s="101" t="s">
        <v>39</v>
      </c>
      <c r="R534" s="101" t="s">
        <v>39</v>
      </c>
      <c r="S534" s="36">
        <v>43673</v>
      </c>
      <c r="T534" s="36" t="s">
        <v>44</v>
      </c>
      <c r="U534" s="109" t="s">
        <v>39</v>
      </c>
      <c r="V534" s="102" t="s">
        <v>39</v>
      </c>
      <c r="W534" s="27" t="s">
        <v>39</v>
      </c>
      <c r="X534" s="37" t="s">
        <v>2341</v>
      </c>
      <c r="Y534" s="36">
        <v>43662</v>
      </c>
      <c r="Z534" s="139">
        <v>43663</v>
      </c>
      <c r="AA534" s="37" t="s">
        <v>2342</v>
      </c>
      <c r="AB534" s="37" t="s">
        <v>39</v>
      </c>
      <c r="AC534" s="37" t="s">
        <v>39</v>
      </c>
      <c r="AD534" s="37" t="s">
        <v>39</v>
      </c>
      <c r="AE534" s="37" t="s">
        <v>39</v>
      </c>
      <c r="AF534" s="36">
        <v>43675</v>
      </c>
    </row>
    <row r="535" spans="1:32" ht="112.5" customHeight="1" x14ac:dyDescent="0.25">
      <c r="A535" s="19" t="s">
        <v>2343</v>
      </c>
      <c r="B535" s="23">
        <v>43567</v>
      </c>
      <c r="C535" s="36">
        <v>43671</v>
      </c>
      <c r="D535" s="99">
        <v>88</v>
      </c>
      <c r="E535" s="103">
        <v>19</v>
      </c>
      <c r="F535" s="37" t="s">
        <v>36</v>
      </c>
      <c r="G535" s="37" t="s">
        <v>37</v>
      </c>
      <c r="H535" s="17" t="str">
        <f t="shared" ca="1" si="62"/>
        <v>Ativo</v>
      </c>
      <c r="I535" s="36">
        <v>43671</v>
      </c>
      <c r="J535" s="36">
        <v>45497</v>
      </c>
      <c r="K535" s="37" t="str">
        <f t="shared" si="63"/>
        <v>NA</v>
      </c>
      <c r="L535" s="37" t="s">
        <v>39</v>
      </c>
      <c r="M535" s="27" t="s">
        <v>2344</v>
      </c>
      <c r="N535" s="37" t="s">
        <v>2345</v>
      </c>
      <c r="O535" s="27" t="s">
        <v>2346</v>
      </c>
      <c r="P535" s="37" t="s">
        <v>2347</v>
      </c>
      <c r="Q535" s="101" t="s">
        <v>39</v>
      </c>
      <c r="R535" s="101" t="s">
        <v>39</v>
      </c>
      <c r="S535" s="36">
        <v>43673</v>
      </c>
      <c r="T535" s="36" t="s">
        <v>44</v>
      </c>
      <c r="U535" s="109" t="s">
        <v>39</v>
      </c>
      <c r="V535" s="102" t="s">
        <v>39</v>
      </c>
      <c r="W535" s="27" t="s">
        <v>39</v>
      </c>
      <c r="X535" s="37" t="s">
        <v>552</v>
      </c>
      <c r="Y535" s="36">
        <v>43663</v>
      </c>
      <c r="Z535" s="139">
        <v>43663</v>
      </c>
      <c r="AA535" s="37" t="s">
        <v>2342</v>
      </c>
      <c r="AB535" s="37" t="s">
        <v>39</v>
      </c>
      <c r="AC535" s="37" t="s">
        <v>39</v>
      </c>
      <c r="AD535" s="37" t="s">
        <v>39</v>
      </c>
      <c r="AE535" s="37" t="s">
        <v>39</v>
      </c>
      <c r="AF535" s="36">
        <v>43676</v>
      </c>
    </row>
    <row r="536" spans="1:32" ht="60" customHeight="1" x14ac:dyDescent="0.25">
      <c r="A536" s="19"/>
      <c r="B536" s="19"/>
      <c r="C536" s="36">
        <v>43675</v>
      </c>
      <c r="D536" s="99">
        <v>90</v>
      </c>
      <c r="E536" s="103">
        <v>19</v>
      </c>
      <c r="F536" s="37" t="s">
        <v>274</v>
      </c>
      <c r="G536" s="37" t="s">
        <v>704</v>
      </c>
      <c r="H536" s="17" t="str">
        <f t="shared" ca="1" si="62"/>
        <v>Ativo</v>
      </c>
      <c r="I536" s="36">
        <v>43675</v>
      </c>
      <c r="J536" s="36">
        <v>45501</v>
      </c>
      <c r="K536" s="37" t="str">
        <f t="shared" si="63"/>
        <v>NA</v>
      </c>
      <c r="L536" s="37" t="s">
        <v>39</v>
      </c>
      <c r="M536" s="17" t="s">
        <v>705</v>
      </c>
      <c r="N536" s="37" t="s">
        <v>2348</v>
      </c>
      <c r="O536" s="27" t="s">
        <v>2349</v>
      </c>
      <c r="P536" s="37" t="s">
        <v>2350</v>
      </c>
      <c r="Q536" s="101" t="s">
        <v>39</v>
      </c>
      <c r="R536" s="101" t="s">
        <v>39</v>
      </c>
      <c r="S536" s="36">
        <v>43683</v>
      </c>
      <c r="T536" s="36" t="s">
        <v>44</v>
      </c>
      <c r="U536" s="109" t="s">
        <v>39</v>
      </c>
      <c r="V536" s="102" t="s">
        <v>39</v>
      </c>
      <c r="W536" s="27" t="s">
        <v>39</v>
      </c>
      <c r="X536" s="37" t="s">
        <v>2351</v>
      </c>
      <c r="Y536" s="36" t="s">
        <v>39</v>
      </c>
      <c r="Z536" s="139" t="s">
        <v>39</v>
      </c>
      <c r="AA536" s="37" t="s">
        <v>44</v>
      </c>
      <c r="AB536" s="37" t="s">
        <v>39</v>
      </c>
      <c r="AC536" s="37" t="s">
        <v>39</v>
      </c>
      <c r="AD536" s="37" t="s">
        <v>39</v>
      </c>
      <c r="AE536" s="37" t="s">
        <v>39</v>
      </c>
      <c r="AF536" s="36"/>
    </row>
    <row r="537" spans="1:32" ht="60" customHeight="1" x14ac:dyDescent="0.25">
      <c r="A537" s="19"/>
      <c r="B537" s="19"/>
      <c r="C537" s="36">
        <v>43675</v>
      </c>
      <c r="D537" s="99">
        <v>91</v>
      </c>
      <c r="E537" s="103">
        <v>19</v>
      </c>
      <c r="F537" s="37" t="s">
        <v>274</v>
      </c>
      <c r="G537" s="37" t="s">
        <v>704</v>
      </c>
      <c r="H537" s="17" t="str">
        <f t="shared" ca="1" si="62"/>
        <v>Ativo</v>
      </c>
      <c r="I537" s="36">
        <v>43675</v>
      </c>
      <c r="J537" s="36">
        <v>45501</v>
      </c>
      <c r="K537" s="37" t="str">
        <f t="shared" si="63"/>
        <v>NA</v>
      </c>
      <c r="L537" s="37" t="s">
        <v>39</v>
      </c>
      <c r="M537" s="17" t="s">
        <v>705</v>
      </c>
      <c r="N537" s="37" t="s">
        <v>2352</v>
      </c>
      <c r="O537" s="27" t="s">
        <v>2353</v>
      </c>
      <c r="P537" s="37" t="s">
        <v>2354</v>
      </c>
      <c r="Q537" s="101" t="s">
        <v>39</v>
      </c>
      <c r="R537" s="101" t="s">
        <v>39</v>
      </c>
      <c r="S537" s="36">
        <v>43683</v>
      </c>
      <c r="T537" s="36" t="s">
        <v>44</v>
      </c>
      <c r="U537" s="109" t="s">
        <v>39</v>
      </c>
      <c r="V537" s="102" t="s">
        <v>39</v>
      </c>
      <c r="W537" s="27" t="s">
        <v>39</v>
      </c>
      <c r="X537" s="37" t="s">
        <v>2351</v>
      </c>
      <c r="Y537" s="36" t="s">
        <v>39</v>
      </c>
      <c r="Z537" s="139" t="s">
        <v>39</v>
      </c>
      <c r="AA537" s="37" t="s">
        <v>44</v>
      </c>
      <c r="AB537" s="37" t="s">
        <v>39</v>
      </c>
      <c r="AC537" s="37" t="s">
        <v>39</v>
      </c>
      <c r="AD537" s="37" t="s">
        <v>39</v>
      </c>
      <c r="AE537" s="37" t="s">
        <v>39</v>
      </c>
      <c r="AF537" s="36"/>
    </row>
    <row r="538" spans="1:32" ht="60" customHeight="1" x14ac:dyDescent="0.25">
      <c r="A538" s="19"/>
      <c r="B538" s="19"/>
      <c r="C538" s="36">
        <v>43676</v>
      </c>
      <c r="D538" s="99">
        <v>92</v>
      </c>
      <c r="E538" s="103">
        <v>19</v>
      </c>
      <c r="F538" s="37" t="s">
        <v>274</v>
      </c>
      <c r="G538" s="37" t="s">
        <v>704</v>
      </c>
      <c r="H538" s="17" t="str">
        <f t="shared" ca="1" si="62"/>
        <v>Ativo</v>
      </c>
      <c r="I538" s="36">
        <v>43676</v>
      </c>
      <c r="J538" s="36">
        <v>45502</v>
      </c>
      <c r="K538" s="37" t="str">
        <f t="shared" si="63"/>
        <v>NA</v>
      </c>
      <c r="L538" s="37" t="s">
        <v>39</v>
      </c>
      <c r="M538" s="17" t="s">
        <v>705</v>
      </c>
      <c r="N538" s="37" t="s">
        <v>2355</v>
      </c>
      <c r="O538" s="27" t="s">
        <v>142</v>
      </c>
      <c r="P538" s="37" t="s">
        <v>2356</v>
      </c>
      <c r="Q538" s="101" t="s">
        <v>39</v>
      </c>
      <c r="R538" s="101" t="s">
        <v>39</v>
      </c>
      <c r="S538" s="36">
        <v>43683</v>
      </c>
      <c r="T538" s="36" t="s">
        <v>44</v>
      </c>
      <c r="U538" s="109" t="s">
        <v>39</v>
      </c>
      <c r="V538" s="102" t="s">
        <v>39</v>
      </c>
      <c r="W538" s="27" t="s">
        <v>39</v>
      </c>
      <c r="X538" s="37" t="s">
        <v>2351</v>
      </c>
      <c r="Y538" s="36" t="s">
        <v>39</v>
      </c>
      <c r="Z538" s="139" t="s">
        <v>39</v>
      </c>
      <c r="AA538" s="37" t="s">
        <v>44</v>
      </c>
      <c r="AB538" s="37" t="s">
        <v>39</v>
      </c>
      <c r="AC538" s="37" t="s">
        <v>39</v>
      </c>
      <c r="AD538" s="37" t="s">
        <v>39</v>
      </c>
      <c r="AE538" s="37" t="s">
        <v>39</v>
      </c>
      <c r="AF538" s="36"/>
    </row>
    <row r="539" spans="1:32" ht="60" customHeight="1" x14ac:dyDescent="0.25">
      <c r="A539" s="19"/>
      <c r="B539" s="19"/>
      <c r="C539" s="36">
        <v>43689</v>
      </c>
      <c r="D539" s="99">
        <v>94</v>
      </c>
      <c r="E539" s="103">
        <v>19</v>
      </c>
      <c r="F539" s="37" t="s">
        <v>274</v>
      </c>
      <c r="G539" s="37" t="s">
        <v>704</v>
      </c>
      <c r="H539" s="17" t="str">
        <f t="shared" ca="1" si="62"/>
        <v>Ativo</v>
      </c>
      <c r="I539" s="36">
        <v>43689</v>
      </c>
      <c r="J539" s="36">
        <v>45515</v>
      </c>
      <c r="K539" s="37" t="str">
        <f t="shared" si="63"/>
        <v>NA</v>
      </c>
      <c r="L539" s="37" t="s">
        <v>39</v>
      </c>
      <c r="M539" s="17" t="s">
        <v>705</v>
      </c>
      <c r="N539" s="37" t="s">
        <v>2357</v>
      </c>
      <c r="O539" s="27" t="s">
        <v>2358</v>
      </c>
      <c r="P539" s="37" t="s">
        <v>2359</v>
      </c>
      <c r="Q539" s="101" t="s">
        <v>39</v>
      </c>
      <c r="R539" s="101" t="s">
        <v>39</v>
      </c>
      <c r="S539" s="36">
        <v>43699</v>
      </c>
      <c r="T539" s="36" t="s">
        <v>44</v>
      </c>
      <c r="U539" s="109" t="s">
        <v>39</v>
      </c>
      <c r="V539" s="102" t="s">
        <v>39</v>
      </c>
      <c r="W539" s="27" t="s">
        <v>39</v>
      </c>
      <c r="X539" s="37" t="s">
        <v>2351</v>
      </c>
      <c r="Y539" s="36" t="s">
        <v>39</v>
      </c>
      <c r="Z539" s="139" t="s">
        <v>39</v>
      </c>
      <c r="AA539" s="37" t="s">
        <v>44</v>
      </c>
      <c r="AB539" s="37" t="s">
        <v>39</v>
      </c>
      <c r="AC539" s="37" t="s">
        <v>39</v>
      </c>
      <c r="AD539" s="37" t="s">
        <v>39</v>
      </c>
      <c r="AE539" s="37" t="s">
        <v>39</v>
      </c>
      <c r="AF539" s="36"/>
    </row>
    <row r="540" spans="1:32" ht="60" customHeight="1" x14ac:dyDescent="0.25">
      <c r="A540" s="19"/>
      <c r="B540" s="19"/>
      <c r="C540" s="36">
        <v>43689</v>
      </c>
      <c r="D540" s="99">
        <v>95</v>
      </c>
      <c r="E540" s="103">
        <v>19</v>
      </c>
      <c r="F540" s="37" t="s">
        <v>274</v>
      </c>
      <c r="G540" s="37" t="s">
        <v>704</v>
      </c>
      <c r="H540" s="17" t="str">
        <f t="shared" ca="1" si="62"/>
        <v>Ativo</v>
      </c>
      <c r="I540" s="36">
        <v>43689</v>
      </c>
      <c r="J540" s="36">
        <v>45515</v>
      </c>
      <c r="K540" s="37" t="s">
        <v>39</v>
      </c>
      <c r="L540" s="37" t="s">
        <v>39</v>
      </c>
      <c r="M540" s="17" t="s">
        <v>705</v>
      </c>
      <c r="N540" s="37" t="s">
        <v>2360</v>
      </c>
      <c r="O540" s="27" t="s">
        <v>2361</v>
      </c>
      <c r="P540" s="37" t="s">
        <v>2362</v>
      </c>
      <c r="Q540" s="101" t="s">
        <v>39</v>
      </c>
      <c r="R540" s="101" t="s">
        <v>39</v>
      </c>
      <c r="S540" s="36">
        <v>43699</v>
      </c>
      <c r="T540" s="36" t="s">
        <v>44</v>
      </c>
      <c r="U540" s="109" t="s">
        <v>39</v>
      </c>
      <c r="V540" s="102" t="s">
        <v>39</v>
      </c>
      <c r="W540" s="27" t="s">
        <v>39</v>
      </c>
      <c r="X540" s="37" t="s">
        <v>2351</v>
      </c>
      <c r="Y540" s="36" t="s">
        <v>39</v>
      </c>
      <c r="Z540" s="139" t="s">
        <v>39</v>
      </c>
      <c r="AA540" s="37" t="s">
        <v>44</v>
      </c>
      <c r="AB540" s="37" t="s">
        <v>39</v>
      </c>
      <c r="AC540" s="37" t="s">
        <v>39</v>
      </c>
      <c r="AD540" s="37" t="s">
        <v>39</v>
      </c>
      <c r="AE540" s="37" t="s">
        <v>39</v>
      </c>
      <c r="AF540" s="36"/>
    </row>
    <row r="541" spans="1:32" ht="60" customHeight="1" x14ac:dyDescent="0.25">
      <c r="A541" s="19"/>
      <c r="B541" s="19"/>
      <c r="C541" s="36">
        <v>43690</v>
      </c>
      <c r="D541" s="99">
        <v>96</v>
      </c>
      <c r="E541" s="103">
        <v>19</v>
      </c>
      <c r="F541" s="37" t="s">
        <v>274</v>
      </c>
      <c r="G541" s="37" t="s">
        <v>704</v>
      </c>
      <c r="H541" s="17" t="str">
        <f t="shared" ca="1" si="62"/>
        <v>Ativo</v>
      </c>
      <c r="I541" s="36">
        <v>43690</v>
      </c>
      <c r="J541" s="36">
        <v>45516</v>
      </c>
      <c r="K541" s="37" t="s">
        <v>39</v>
      </c>
      <c r="L541" s="37" t="s">
        <v>39</v>
      </c>
      <c r="M541" s="17" t="s">
        <v>705</v>
      </c>
      <c r="N541" s="37" t="s">
        <v>2363</v>
      </c>
      <c r="O541" s="27" t="s">
        <v>2364</v>
      </c>
      <c r="P541" s="37" t="s">
        <v>2365</v>
      </c>
      <c r="Q541" s="101" t="s">
        <v>39</v>
      </c>
      <c r="R541" s="101" t="s">
        <v>39</v>
      </c>
      <c r="S541" s="36">
        <v>43699</v>
      </c>
      <c r="T541" s="36" t="s">
        <v>44</v>
      </c>
      <c r="U541" s="109" t="s">
        <v>39</v>
      </c>
      <c r="V541" s="102" t="s">
        <v>39</v>
      </c>
      <c r="W541" s="27" t="s">
        <v>39</v>
      </c>
      <c r="X541" s="37" t="s">
        <v>2351</v>
      </c>
      <c r="Y541" s="36" t="s">
        <v>39</v>
      </c>
      <c r="Z541" s="139" t="s">
        <v>39</v>
      </c>
      <c r="AA541" s="37" t="s">
        <v>44</v>
      </c>
      <c r="AB541" s="37" t="s">
        <v>39</v>
      </c>
      <c r="AC541" s="37" t="s">
        <v>39</v>
      </c>
      <c r="AD541" s="37" t="s">
        <v>39</v>
      </c>
      <c r="AE541" s="37" t="s">
        <v>39</v>
      </c>
      <c r="AF541" s="36"/>
    </row>
    <row r="542" spans="1:32" ht="60" customHeight="1" x14ac:dyDescent="0.25">
      <c r="A542" s="19"/>
      <c r="B542" s="19"/>
      <c r="C542" s="36">
        <v>43691</v>
      </c>
      <c r="D542" s="99">
        <v>97</v>
      </c>
      <c r="E542" s="103">
        <v>19</v>
      </c>
      <c r="F542" s="37" t="s">
        <v>274</v>
      </c>
      <c r="G542" s="37" t="s">
        <v>704</v>
      </c>
      <c r="H542" s="17" t="str">
        <f t="shared" ca="1" si="62"/>
        <v>Ativo</v>
      </c>
      <c r="I542" s="36">
        <v>43691</v>
      </c>
      <c r="J542" s="36">
        <v>45517</v>
      </c>
      <c r="K542" s="37" t="s">
        <v>39</v>
      </c>
      <c r="L542" s="37" t="s">
        <v>39</v>
      </c>
      <c r="M542" s="17" t="s">
        <v>705</v>
      </c>
      <c r="N542" s="37" t="s">
        <v>2366</v>
      </c>
      <c r="O542" s="27" t="s">
        <v>2367</v>
      </c>
      <c r="P542" s="37" t="s">
        <v>2368</v>
      </c>
      <c r="Q542" s="101" t="s">
        <v>39</v>
      </c>
      <c r="R542" s="101" t="s">
        <v>39</v>
      </c>
      <c r="S542" s="36">
        <v>43699</v>
      </c>
      <c r="T542" s="36" t="s">
        <v>44</v>
      </c>
      <c r="U542" s="109" t="s">
        <v>39</v>
      </c>
      <c r="V542" s="102" t="s">
        <v>39</v>
      </c>
      <c r="W542" s="27" t="s">
        <v>39</v>
      </c>
      <c r="X542" s="37" t="s">
        <v>2351</v>
      </c>
      <c r="Y542" s="36" t="s">
        <v>39</v>
      </c>
      <c r="Z542" s="139" t="s">
        <v>39</v>
      </c>
      <c r="AA542" s="37" t="s">
        <v>44</v>
      </c>
      <c r="AB542" s="37" t="s">
        <v>39</v>
      </c>
      <c r="AC542" s="37" t="s">
        <v>39</v>
      </c>
      <c r="AD542" s="37" t="s">
        <v>39</v>
      </c>
      <c r="AE542" s="37" t="s">
        <v>39</v>
      </c>
      <c r="AF542" s="36"/>
    </row>
    <row r="543" spans="1:32" ht="60" customHeight="1" x14ac:dyDescent="0.25">
      <c r="A543" s="19"/>
      <c r="B543" s="19"/>
      <c r="C543" s="36">
        <v>43698</v>
      </c>
      <c r="D543" s="99">
        <v>98</v>
      </c>
      <c r="E543" s="103">
        <v>19</v>
      </c>
      <c r="F543" s="37" t="s">
        <v>831</v>
      </c>
      <c r="G543" s="37" t="s">
        <v>704</v>
      </c>
      <c r="H543" s="17" t="str">
        <f t="shared" ca="1" si="62"/>
        <v>Ativo</v>
      </c>
      <c r="I543" s="36">
        <v>43698</v>
      </c>
      <c r="J543" s="36">
        <v>45524</v>
      </c>
      <c r="K543" s="37" t="s">
        <v>39</v>
      </c>
      <c r="L543" s="37" t="s">
        <v>39</v>
      </c>
      <c r="M543" s="17" t="s">
        <v>705</v>
      </c>
      <c r="N543" s="37" t="s">
        <v>2369</v>
      </c>
      <c r="O543" s="27" t="s">
        <v>2370</v>
      </c>
      <c r="P543" s="37" t="s">
        <v>2371</v>
      </c>
      <c r="Q543" s="101" t="s">
        <v>39</v>
      </c>
      <c r="R543" s="101" t="s">
        <v>39</v>
      </c>
      <c r="S543" s="36">
        <v>43706</v>
      </c>
      <c r="T543" s="36" t="s">
        <v>44</v>
      </c>
      <c r="U543" s="109" t="s">
        <v>39</v>
      </c>
      <c r="V543" s="102" t="s">
        <v>39</v>
      </c>
      <c r="W543" s="27" t="s">
        <v>39</v>
      </c>
      <c r="X543" s="37" t="s">
        <v>2372</v>
      </c>
      <c r="Y543" s="36" t="s">
        <v>39</v>
      </c>
      <c r="Z543" s="139" t="s">
        <v>39</v>
      </c>
      <c r="AA543" s="37" t="s">
        <v>44</v>
      </c>
      <c r="AB543" s="37" t="s">
        <v>39</v>
      </c>
      <c r="AC543" s="37" t="s">
        <v>39</v>
      </c>
      <c r="AD543" s="37" t="s">
        <v>39</v>
      </c>
      <c r="AE543" s="37" t="s">
        <v>39</v>
      </c>
      <c r="AF543" s="36"/>
    </row>
    <row r="544" spans="1:32" ht="131.25" customHeight="1" x14ac:dyDescent="0.25">
      <c r="A544" s="19" t="s">
        <v>2373</v>
      </c>
      <c r="B544" s="19"/>
      <c r="C544" s="36">
        <v>43726</v>
      </c>
      <c r="D544" s="99">
        <v>100</v>
      </c>
      <c r="E544" s="103">
        <v>19</v>
      </c>
      <c r="F544" s="37" t="s">
        <v>36</v>
      </c>
      <c r="G544" s="37" t="s">
        <v>37</v>
      </c>
      <c r="H544" s="17" t="str">
        <f ca="1">IF(J544="","",IF(J544="cancelado","Cancelado",IF(J544="prazo indeterminado","Ativo",IF(TODAY()-J544&gt;0,"Concluído","Ativo"))))</f>
        <v>Ativo</v>
      </c>
      <c r="I544" s="36">
        <v>43726</v>
      </c>
      <c r="J544" s="36">
        <v>45552</v>
      </c>
      <c r="K544" s="37" t="str">
        <f>IF(G544="","",IF(G544&lt;&gt;"Repasse","NA",IF(G544="Repasse","Responsabilidade Diretoria de Contabilidade")))</f>
        <v>NA</v>
      </c>
      <c r="L544" s="37" t="s">
        <v>39</v>
      </c>
      <c r="M544" s="27" t="s">
        <v>2374</v>
      </c>
      <c r="N544" s="37" t="s">
        <v>2375</v>
      </c>
      <c r="O544" s="27" t="s">
        <v>2376</v>
      </c>
      <c r="P544" s="37" t="s">
        <v>2377</v>
      </c>
      <c r="Q544" s="101" t="s">
        <v>39</v>
      </c>
      <c r="R544" s="101" t="s">
        <v>39</v>
      </c>
      <c r="S544" s="36">
        <v>43728</v>
      </c>
      <c r="T544" s="36" t="s">
        <v>44</v>
      </c>
      <c r="U544" s="109" t="s">
        <v>39</v>
      </c>
      <c r="V544" s="102" t="s">
        <v>39</v>
      </c>
      <c r="W544" s="27" t="s">
        <v>39</v>
      </c>
      <c r="X544" s="37" t="s">
        <v>1667</v>
      </c>
      <c r="Y544" s="36" t="s">
        <v>39</v>
      </c>
      <c r="Z544" s="139" t="s">
        <v>39</v>
      </c>
      <c r="AA544" s="37" t="s">
        <v>2378</v>
      </c>
      <c r="AB544" s="37" t="s">
        <v>39</v>
      </c>
      <c r="AC544" s="37" t="s">
        <v>39</v>
      </c>
      <c r="AD544" s="37" t="s">
        <v>39</v>
      </c>
      <c r="AE544" s="37" t="s">
        <v>39</v>
      </c>
      <c r="AF544" s="36"/>
    </row>
    <row r="545" spans="1:256" ht="171.75" customHeight="1" x14ac:dyDescent="0.25">
      <c r="A545" s="19" t="s">
        <v>2379</v>
      </c>
      <c r="B545" s="19"/>
      <c r="C545" s="36"/>
      <c r="D545" s="99">
        <v>101</v>
      </c>
      <c r="E545" s="103">
        <v>19</v>
      </c>
      <c r="F545" s="37" t="s">
        <v>274</v>
      </c>
      <c r="G545" s="37" t="s">
        <v>37</v>
      </c>
      <c r="H545" s="17" t="str">
        <f ca="1">IF(J545="","",IF(J545="cancelado","Cancelado",IF(J545="prazo indeterminado","Ativo",IF(TODAY()-J545&gt;0,"Concluído","Ativo"))))</f>
        <v/>
      </c>
      <c r="I545" s="36"/>
      <c r="J545" s="36"/>
      <c r="K545" s="37" t="str">
        <f>IF(G545="","",IF(G545&lt;&gt;"Repasse","NA",IF(G545="Repasse","Responsabilidade Diretoria de Contabilidade")))</f>
        <v>NA</v>
      </c>
      <c r="L545" s="37" t="s">
        <v>39</v>
      </c>
      <c r="M545" s="27" t="s">
        <v>2380</v>
      </c>
      <c r="N545" s="37" t="s">
        <v>2381</v>
      </c>
      <c r="O545" s="27" t="s">
        <v>2382</v>
      </c>
      <c r="P545" s="37" t="s">
        <v>2383</v>
      </c>
      <c r="Q545" s="101">
        <v>0</v>
      </c>
      <c r="R545" s="101">
        <v>0</v>
      </c>
      <c r="S545" s="36"/>
      <c r="T545" s="36" t="s">
        <v>44</v>
      </c>
      <c r="U545" s="109">
        <v>0</v>
      </c>
      <c r="V545" s="102" t="s">
        <v>39</v>
      </c>
      <c r="W545" s="27" t="s">
        <v>39</v>
      </c>
      <c r="X545" s="37" t="s">
        <v>667</v>
      </c>
      <c r="Y545" s="36"/>
      <c r="Z545" s="139" t="str">
        <f ca="1">IF(Y545="","",IF(TODAY()-Y545&gt;30,"Atrasado","Dentro do Prazo de 30 dias"))</f>
        <v/>
      </c>
      <c r="AA545" s="37" t="s">
        <v>2199</v>
      </c>
      <c r="AB545" s="37" t="s">
        <v>39</v>
      </c>
      <c r="AC545" s="37" t="s">
        <v>39</v>
      </c>
      <c r="AD545" s="37" t="s">
        <v>39</v>
      </c>
      <c r="AE545" s="37" t="s">
        <v>39</v>
      </c>
      <c r="AF545" s="36"/>
    </row>
    <row r="546" spans="1:256" ht="139.5" customHeight="1" x14ac:dyDescent="0.25">
      <c r="A546" s="19" t="s">
        <v>2384</v>
      </c>
      <c r="B546" s="19"/>
      <c r="C546" s="36">
        <v>43725</v>
      </c>
      <c r="D546" s="99">
        <v>102</v>
      </c>
      <c r="E546" s="103">
        <v>19</v>
      </c>
      <c r="F546" s="37" t="s">
        <v>36</v>
      </c>
      <c r="G546" s="37" t="s">
        <v>37</v>
      </c>
      <c r="H546" s="17" t="str">
        <f ca="1">IF(J546="","",IF(J546="cancelado","Cancelado",IF(J546="prazo indeterminado","Ativo",IF(TODAY()-J546&gt;0,"Concluído","Ativo"))))</f>
        <v>Ativo</v>
      </c>
      <c r="I546" s="36">
        <v>43725</v>
      </c>
      <c r="J546" s="36" t="s">
        <v>38</v>
      </c>
      <c r="K546" s="37" t="s">
        <v>39</v>
      </c>
      <c r="L546" s="37" t="s">
        <v>39</v>
      </c>
      <c r="M546" s="27" t="s">
        <v>2385</v>
      </c>
      <c r="N546" s="37" t="s">
        <v>2386</v>
      </c>
      <c r="O546" s="27" t="s">
        <v>2387</v>
      </c>
      <c r="P546" s="37" t="s">
        <v>2388</v>
      </c>
      <c r="Q546" s="101" t="s">
        <v>39</v>
      </c>
      <c r="R546" s="101" t="s">
        <v>39</v>
      </c>
      <c r="S546" s="36">
        <v>43727</v>
      </c>
      <c r="T546" s="36" t="s">
        <v>44</v>
      </c>
      <c r="U546" s="109" t="s">
        <v>39</v>
      </c>
      <c r="V546" s="102" t="s">
        <v>39</v>
      </c>
      <c r="W546" s="27" t="s">
        <v>39</v>
      </c>
      <c r="X546" s="37" t="s">
        <v>259</v>
      </c>
      <c r="Y546" s="36">
        <v>43717</v>
      </c>
      <c r="Z546" s="139">
        <v>43725</v>
      </c>
      <c r="AA546" s="37" t="s">
        <v>2025</v>
      </c>
      <c r="AB546" s="37" t="s">
        <v>39</v>
      </c>
      <c r="AC546" s="37" t="s">
        <v>39</v>
      </c>
      <c r="AD546" s="37" t="s">
        <v>39</v>
      </c>
      <c r="AE546" s="37" t="s">
        <v>39</v>
      </c>
      <c r="AF546" s="36"/>
    </row>
    <row r="547" spans="1:256" ht="66" customHeight="1" x14ac:dyDescent="0.25">
      <c r="A547" s="19"/>
      <c r="B547" s="19"/>
      <c r="C547" s="36">
        <v>43711</v>
      </c>
      <c r="D547" s="99">
        <v>103</v>
      </c>
      <c r="E547" s="103">
        <v>19</v>
      </c>
      <c r="F547" s="37" t="s">
        <v>274</v>
      </c>
      <c r="G547" s="37" t="s">
        <v>704</v>
      </c>
      <c r="H547" s="17" t="str">
        <f ca="1">IF(J547="","",IF(J547="cancelado","Cancelado",IF(J547="prazo indeterminado","Ativo",IF(TODAY()-J547&gt;0,"Concluído","Ativo"))))</f>
        <v>Ativo</v>
      </c>
      <c r="I547" s="36">
        <v>43711</v>
      </c>
      <c r="J547" s="36">
        <v>45537</v>
      </c>
      <c r="K547" s="37" t="s">
        <v>39</v>
      </c>
      <c r="L547" s="37" t="s">
        <v>39</v>
      </c>
      <c r="M547" s="17" t="s">
        <v>705</v>
      </c>
      <c r="N547" s="37" t="s">
        <v>2389</v>
      </c>
      <c r="O547" s="27" t="s">
        <v>2390</v>
      </c>
      <c r="P547" s="37" t="s">
        <v>2391</v>
      </c>
      <c r="Q547" s="101" t="s">
        <v>39</v>
      </c>
      <c r="R547" s="101" t="s">
        <v>39</v>
      </c>
      <c r="S547" s="36">
        <v>43721</v>
      </c>
      <c r="T547" s="36" t="s">
        <v>44</v>
      </c>
      <c r="U547" s="109" t="s">
        <v>39</v>
      </c>
      <c r="V547" s="102" t="s">
        <v>39</v>
      </c>
      <c r="W547" s="27" t="s">
        <v>39</v>
      </c>
      <c r="X547" s="37" t="s">
        <v>2392</v>
      </c>
      <c r="Y547" s="36" t="s">
        <v>39</v>
      </c>
      <c r="Z547" s="139" t="s">
        <v>39</v>
      </c>
      <c r="AA547" s="37" t="s">
        <v>39</v>
      </c>
      <c r="AB547" s="37" t="s">
        <v>39</v>
      </c>
      <c r="AC547" s="37" t="s">
        <v>39</v>
      </c>
      <c r="AD547" s="37" t="s">
        <v>39</v>
      </c>
      <c r="AE547" s="37" t="s">
        <v>39</v>
      </c>
      <c r="AF547" s="36"/>
    </row>
    <row r="548" spans="1:256" ht="113.25" customHeight="1" x14ac:dyDescent="0.25">
      <c r="A548" s="19" t="s">
        <v>2393</v>
      </c>
      <c r="B548" s="19"/>
      <c r="C548" s="36">
        <v>43720</v>
      </c>
      <c r="D548" s="99">
        <v>104</v>
      </c>
      <c r="E548" s="103">
        <v>19</v>
      </c>
      <c r="F548" s="37" t="s">
        <v>36</v>
      </c>
      <c r="G548" s="37" t="s">
        <v>37</v>
      </c>
      <c r="H548" s="17" t="str">
        <f ca="1">IF(J548="","",IF(J548="cancelado","Cancelado",IF(J548="prazo indeterminado","Ativo",IF(TODAY()-J548&gt;0,"Concluído","Ativo"))))</f>
        <v>Ativo</v>
      </c>
      <c r="I548" s="36">
        <v>43720</v>
      </c>
      <c r="J548" s="36" t="s">
        <v>38</v>
      </c>
      <c r="K548" s="37" t="str">
        <f>IF(G548="","",IF(G548&lt;&gt;"Repasse","NA",IF(G548="Repasse","Responsabilidade Diretoria de Contabilidade")))</f>
        <v>NA</v>
      </c>
      <c r="L548" s="37" t="s">
        <v>39</v>
      </c>
      <c r="M548" s="27" t="s">
        <v>2394</v>
      </c>
      <c r="N548" s="37" t="s">
        <v>2395</v>
      </c>
      <c r="O548" s="27" t="s">
        <v>1039</v>
      </c>
      <c r="P548" s="37" t="s">
        <v>2396</v>
      </c>
      <c r="Q548" s="101" t="s">
        <v>39</v>
      </c>
      <c r="R548" s="101" t="s">
        <v>39</v>
      </c>
      <c r="S548" s="36">
        <v>43726</v>
      </c>
      <c r="T548" s="36" t="s">
        <v>44</v>
      </c>
      <c r="U548" s="109" t="s">
        <v>39</v>
      </c>
      <c r="V548" s="102" t="s">
        <v>39</v>
      </c>
      <c r="W548" s="27" t="s">
        <v>39</v>
      </c>
      <c r="X548" s="37" t="s">
        <v>259</v>
      </c>
      <c r="Y548" s="36">
        <v>43719</v>
      </c>
      <c r="Z548" s="139">
        <v>43721</v>
      </c>
      <c r="AA548" s="37" t="s">
        <v>2025</v>
      </c>
      <c r="AB548" s="37" t="s">
        <v>39</v>
      </c>
      <c r="AC548" s="37" t="s">
        <v>39</v>
      </c>
      <c r="AD548" s="37" t="s">
        <v>39</v>
      </c>
      <c r="AE548" s="37" t="s">
        <v>39</v>
      </c>
      <c r="AF548" s="36"/>
    </row>
    <row r="549" spans="1:256" ht="195.75" customHeight="1" x14ac:dyDescent="0.25">
      <c r="A549" s="19" t="s">
        <v>2397</v>
      </c>
      <c r="B549" s="19"/>
      <c r="C549" s="36">
        <v>43738</v>
      </c>
      <c r="D549" s="99">
        <v>105</v>
      </c>
      <c r="E549" s="103">
        <v>19</v>
      </c>
      <c r="F549" s="37" t="s">
        <v>36</v>
      </c>
      <c r="G549" s="37" t="s">
        <v>327</v>
      </c>
      <c r="H549" s="17" t="str">
        <f t="shared" ref="H549:H610" ca="1" si="64">IF(J549="","",IF(J549="cancelado","Cancelado",IF(J549="prazo indeterminado","Ativo",IF(TODAY()-J549&gt;0,"Concluído","Ativo"))))</f>
        <v>Ativo</v>
      </c>
      <c r="I549" s="36">
        <v>43738</v>
      </c>
      <c r="J549" s="36" t="s">
        <v>38</v>
      </c>
      <c r="K549" s="37" t="s">
        <v>39</v>
      </c>
      <c r="L549" s="37" t="s">
        <v>39</v>
      </c>
      <c r="M549" s="27" t="s">
        <v>2314</v>
      </c>
      <c r="N549" s="37" t="s">
        <v>2398</v>
      </c>
      <c r="O549" s="27" t="s">
        <v>2399</v>
      </c>
      <c r="P549" s="37" t="s">
        <v>2400</v>
      </c>
      <c r="Q549" s="101" t="s">
        <v>39</v>
      </c>
      <c r="R549" s="101" t="s">
        <v>39</v>
      </c>
      <c r="S549" s="36">
        <v>43740</v>
      </c>
      <c r="T549" s="36" t="s">
        <v>44</v>
      </c>
      <c r="U549" s="109" t="s">
        <v>39</v>
      </c>
      <c r="V549" s="102" t="s">
        <v>39</v>
      </c>
      <c r="W549" s="27" t="s">
        <v>39</v>
      </c>
      <c r="X549" s="37" t="s">
        <v>2401</v>
      </c>
      <c r="Y549" s="36">
        <v>43726</v>
      </c>
      <c r="Z549" s="139">
        <v>43738</v>
      </c>
      <c r="AA549" s="37" t="s">
        <v>2319</v>
      </c>
      <c r="AB549" s="37" t="s">
        <v>39</v>
      </c>
      <c r="AC549" s="37" t="s">
        <v>39</v>
      </c>
      <c r="AD549" s="37" t="s">
        <v>39</v>
      </c>
      <c r="AE549" s="37" t="s">
        <v>39</v>
      </c>
      <c r="AF549" s="36"/>
    </row>
    <row r="550" spans="1:256" ht="193.5" customHeight="1" x14ac:dyDescent="0.25">
      <c r="A550" s="19" t="s">
        <v>2402</v>
      </c>
      <c r="B550" s="19"/>
      <c r="C550" s="36">
        <v>43738</v>
      </c>
      <c r="D550" s="99">
        <v>106</v>
      </c>
      <c r="E550" s="103">
        <v>19</v>
      </c>
      <c r="F550" s="37" t="s">
        <v>36</v>
      </c>
      <c r="G550" s="37" t="s">
        <v>327</v>
      </c>
      <c r="H550" s="17" t="str">
        <f t="shared" ca="1" si="64"/>
        <v>Ativo</v>
      </c>
      <c r="I550" s="36">
        <v>43738</v>
      </c>
      <c r="J550" s="36" t="s">
        <v>67</v>
      </c>
      <c r="K550" s="37" t="s">
        <v>39</v>
      </c>
      <c r="L550" s="37" t="s">
        <v>39</v>
      </c>
      <c r="M550" s="27" t="s">
        <v>2314</v>
      </c>
      <c r="N550" s="37" t="s">
        <v>2403</v>
      </c>
      <c r="O550" s="27" t="s">
        <v>2404</v>
      </c>
      <c r="P550" s="37" t="s">
        <v>2405</v>
      </c>
      <c r="Q550" s="101" t="s">
        <v>39</v>
      </c>
      <c r="R550" s="101" t="s">
        <v>39</v>
      </c>
      <c r="S550" s="36">
        <v>43739</v>
      </c>
      <c r="T550" s="36" t="s">
        <v>44</v>
      </c>
      <c r="U550" s="109" t="s">
        <v>39</v>
      </c>
      <c r="V550" s="102" t="s">
        <v>39</v>
      </c>
      <c r="W550" s="27" t="s">
        <v>39</v>
      </c>
      <c r="X550" s="37" t="s">
        <v>2406</v>
      </c>
      <c r="Y550" s="36">
        <v>43727</v>
      </c>
      <c r="Z550" s="139">
        <v>43738</v>
      </c>
      <c r="AA550" s="37" t="s">
        <v>2319</v>
      </c>
      <c r="AB550" s="37" t="s">
        <v>39</v>
      </c>
      <c r="AC550" s="37" t="s">
        <v>39</v>
      </c>
      <c r="AD550" s="37" t="s">
        <v>39</v>
      </c>
      <c r="AE550" s="37" t="s">
        <v>39</v>
      </c>
      <c r="AF550" s="36"/>
    </row>
    <row r="551" spans="1:256" ht="61.5" customHeight="1" x14ac:dyDescent="0.25">
      <c r="A551" s="19"/>
      <c r="B551" s="19"/>
      <c r="C551" s="36">
        <v>43717</v>
      </c>
      <c r="D551" s="99">
        <v>107</v>
      </c>
      <c r="E551" s="103">
        <v>19</v>
      </c>
      <c r="F551" s="37" t="s">
        <v>274</v>
      </c>
      <c r="G551" s="37" t="s">
        <v>704</v>
      </c>
      <c r="H551" s="17" t="str">
        <f t="shared" ca="1" si="64"/>
        <v>Ativo</v>
      </c>
      <c r="I551" s="36">
        <v>43717</v>
      </c>
      <c r="J551" s="36">
        <v>45537</v>
      </c>
      <c r="K551" s="37" t="s">
        <v>39</v>
      </c>
      <c r="L551" s="37" t="s">
        <v>39</v>
      </c>
      <c r="M551" s="17" t="s">
        <v>705</v>
      </c>
      <c r="N551" s="37" t="s">
        <v>2407</v>
      </c>
      <c r="O551" s="27" t="s">
        <v>2408</v>
      </c>
      <c r="P551" s="37" t="s">
        <v>2409</v>
      </c>
      <c r="Q551" s="101" t="s">
        <v>39</v>
      </c>
      <c r="R551" s="101" t="s">
        <v>39</v>
      </c>
      <c r="S551" s="36">
        <v>43726</v>
      </c>
      <c r="T551" s="36" t="s">
        <v>44</v>
      </c>
      <c r="U551" s="109" t="s">
        <v>39</v>
      </c>
      <c r="V551" s="102" t="s">
        <v>39</v>
      </c>
      <c r="W551" s="27" t="s">
        <v>39</v>
      </c>
      <c r="X551" s="37" t="s">
        <v>2392</v>
      </c>
      <c r="Y551" s="36" t="s">
        <v>39</v>
      </c>
      <c r="Z551" s="139" t="s">
        <v>39</v>
      </c>
      <c r="AA551" s="37" t="s">
        <v>44</v>
      </c>
      <c r="AB551" s="37" t="s">
        <v>39</v>
      </c>
      <c r="AC551" s="37" t="s">
        <v>39</v>
      </c>
      <c r="AD551" s="37" t="s">
        <v>39</v>
      </c>
      <c r="AE551" s="37" t="s">
        <v>39</v>
      </c>
      <c r="AF551" s="36"/>
    </row>
    <row r="552" spans="1:256" ht="55.5" customHeight="1" x14ac:dyDescent="0.25">
      <c r="A552" s="19"/>
      <c r="B552" s="19"/>
      <c r="C552" s="36">
        <v>43717</v>
      </c>
      <c r="D552" s="120">
        <v>108</v>
      </c>
      <c r="E552" s="140">
        <v>19</v>
      </c>
      <c r="F552" s="121" t="s">
        <v>274</v>
      </c>
      <c r="G552" s="121" t="s">
        <v>704</v>
      </c>
      <c r="H552" s="17" t="str">
        <f t="shared" ca="1" si="64"/>
        <v>Ativo</v>
      </c>
      <c r="I552" s="36">
        <v>43747</v>
      </c>
      <c r="J552" s="36">
        <v>45573</v>
      </c>
      <c r="K552" s="121" t="s">
        <v>39</v>
      </c>
      <c r="L552" s="121" t="s">
        <v>39</v>
      </c>
      <c r="M552" s="17" t="s">
        <v>705</v>
      </c>
      <c r="N552" s="121" t="s">
        <v>2410</v>
      </c>
      <c r="O552" s="19" t="s">
        <v>2411</v>
      </c>
      <c r="P552" s="121" t="s">
        <v>2412</v>
      </c>
      <c r="Q552" s="122" t="s">
        <v>39</v>
      </c>
      <c r="R552" s="122" t="s">
        <v>39</v>
      </c>
      <c r="S552" s="36">
        <v>43726</v>
      </c>
      <c r="T552" s="36" t="s">
        <v>44</v>
      </c>
      <c r="U552" s="123" t="s">
        <v>39</v>
      </c>
      <c r="V552" s="36" t="s">
        <v>39</v>
      </c>
      <c r="W552" s="19" t="s">
        <v>39</v>
      </c>
      <c r="X552" s="121" t="s">
        <v>2392</v>
      </c>
      <c r="Y552" s="36" t="s">
        <v>39</v>
      </c>
      <c r="Z552" s="139" t="s">
        <v>39</v>
      </c>
      <c r="AA552" s="121" t="s">
        <v>44</v>
      </c>
      <c r="AB552" s="121" t="s">
        <v>39</v>
      </c>
      <c r="AC552" s="121" t="s">
        <v>39</v>
      </c>
      <c r="AD552" s="121" t="s">
        <v>39</v>
      </c>
      <c r="AE552" s="121" t="s">
        <v>39</v>
      </c>
      <c r="AF552" s="36"/>
    </row>
    <row r="553" spans="1:256" ht="204" customHeight="1" x14ac:dyDescent="0.25">
      <c r="A553" s="19" t="s">
        <v>2413</v>
      </c>
      <c r="B553" s="19"/>
      <c r="C553" s="36">
        <v>43763</v>
      </c>
      <c r="D553" s="99">
        <v>109</v>
      </c>
      <c r="E553" s="103">
        <v>19</v>
      </c>
      <c r="F553" s="37" t="s">
        <v>36</v>
      </c>
      <c r="G553" s="37" t="s">
        <v>327</v>
      </c>
      <c r="H553" s="17" t="str">
        <f t="shared" ca="1" si="64"/>
        <v>Ativo</v>
      </c>
      <c r="I553" s="36">
        <v>43763</v>
      </c>
      <c r="J553" s="36" t="s">
        <v>67</v>
      </c>
      <c r="K553" s="37" t="str">
        <f>IF(G553="","",IF(G553&lt;&gt;"Repasse","NA",IF(G553="Repasse","Responsabilidade Diretoria de Contabilidade")))</f>
        <v>NA</v>
      </c>
      <c r="L553" s="37" t="s">
        <v>39</v>
      </c>
      <c r="M553" s="27" t="s">
        <v>2300</v>
      </c>
      <c r="N553" s="37" t="s">
        <v>1249</v>
      </c>
      <c r="O553" s="27" t="s">
        <v>1250</v>
      </c>
      <c r="P553" s="37" t="s">
        <v>2414</v>
      </c>
      <c r="Q553" s="101" t="s">
        <v>39</v>
      </c>
      <c r="R553" s="101" t="s">
        <v>39</v>
      </c>
      <c r="S553" s="36">
        <v>43764</v>
      </c>
      <c r="T553" s="36" t="s">
        <v>44</v>
      </c>
      <c r="U553" s="109" t="s">
        <v>39</v>
      </c>
      <c r="V553" s="102" t="s">
        <v>39</v>
      </c>
      <c r="W553" s="27" t="s">
        <v>39</v>
      </c>
      <c r="X553" s="37" t="s">
        <v>2406</v>
      </c>
      <c r="Y553" s="36"/>
      <c r="Z553" s="139"/>
      <c r="AA553" s="37" t="s">
        <v>1378</v>
      </c>
      <c r="AB553" s="37" t="s">
        <v>39</v>
      </c>
      <c r="AC553" s="37" t="s">
        <v>39</v>
      </c>
      <c r="AD553" s="37" t="s">
        <v>39</v>
      </c>
      <c r="AE553" s="37" t="s">
        <v>39</v>
      </c>
      <c r="AF553" s="36"/>
    </row>
    <row r="554" spans="1:256" ht="193.5" customHeight="1" x14ac:dyDescent="0.25">
      <c r="A554" s="19" t="s">
        <v>2415</v>
      </c>
      <c r="B554" s="19"/>
      <c r="C554" s="36">
        <v>43819</v>
      </c>
      <c r="D554" s="99">
        <v>110</v>
      </c>
      <c r="E554" s="103">
        <v>19</v>
      </c>
      <c r="F554" s="37" t="s">
        <v>36</v>
      </c>
      <c r="G554" s="37" t="s">
        <v>37</v>
      </c>
      <c r="H554" s="17" t="str">
        <f t="shared" ca="1" si="64"/>
        <v>Concluído</v>
      </c>
      <c r="I554" s="36">
        <v>43819</v>
      </c>
      <c r="J554" s="36">
        <v>44366</v>
      </c>
      <c r="K554" s="37" t="s">
        <v>39</v>
      </c>
      <c r="L554" s="37" t="s">
        <v>39</v>
      </c>
      <c r="M554" s="27" t="s">
        <v>2416</v>
      </c>
      <c r="N554" s="37" t="s">
        <v>1112</v>
      </c>
      <c r="O554" s="27" t="s">
        <v>1113</v>
      </c>
      <c r="P554" s="37" t="s">
        <v>2417</v>
      </c>
      <c r="Q554" s="101" t="s">
        <v>39</v>
      </c>
      <c r="R554" s="101" t="s">
        <v>39</v>
      </c>
      <c r="S554" s="36">
        <v>43823</v>
      </c>
      <c r="T554" s="36" t="s">
        <v>44</v>
      </c>
      <c r="U554" s="109" t="s">
        <v>39</v>
      </c>
      <c r="V554" s="102" t="s">
        <v>39</v>
      </c>
      <c r="W554" s="27" t="s">
        <v>39</v>
      </c>
      <c r="X554" s="37" t="s">
        <v>259</v>
      </c>
      <c r="Y554" s="36">
        <v>43745</v>
      </c>
      <c r="Z554" s="139">
        <v>43753</v>
      </c>
      <c r="AA554" s="37" t="s">
        <v>2418</v>
      </c>
      <c r="AB554" s="37" t="s">
        <v>39</v>
      </c>
      <c r="AC554" s="37" t="s">
        <v>39</v>
      </c>
      <c r="AD554" s="37" t="s">
        <v>39</v>
      </c>
      <c r="AE554" s="37" t="s">
        <v>39</v>
      </c>
      <c r="AF554" s="36"/>
    </row>
    <row r="555" spans="1:256" s="129" customFormat="1" ht="161.25" customHeight="1" x14ac:dyDescent="0.25">
      <c r="A555" s="124" t="s">
        <v>2419</v>
      </c>
      <c r="B555" s="124"/>
      <c r="C555" s="36">
        <v>43790</v>
      </c>
      <c r="D555" s="99">
        <v>111</v>
      </c>
      <c r="E555" s="103">
        <v>19</v>
      </c>
      <c r="F555" s="37" t="s">
        <v>274</v>
      </c>
      <c r="G555" s="37" t="s">
        <v>37</v>
      </c>
      <c r="H555" s="17" t="str">
        <f t="shared" ca="1" si="64"/>
        <v>Concluído</v>
      </c>
      <c r="I555" s="36">
        <v>43790</v>
      </c>
      <c r="J555" s="36">
        <v>44155</v>
      </c>
      <c r="K555" s="37" t="str">
        <f>IF(G555="","",IF(G555&lt;&gt;"Repasse","NA",IF(G555="Repasse","Responsabilidade Diretoria de Contabilidade")))</f>
        <v>NA</v>
      </c>
      <c r="L555" s="37" t="s">
        <v>39</v>
      </c>
      <c r="M555" s="27" t="s">
        <v>2420</v>
      </c>
      <c r="N555" s="37" t="s">
        <v>2421</v>
      </c>
      <c r="O555" s="27" t="s">
        <v>2422</v>
      </c>
      <c r="P555" s="37" t="s">
        <v>2423</v>
      </c>
      <c r="Q555" s="101">
        <v>260469.6</v>
      </c>
      <c r="R555" s="101" t="s">
        <v>39</v>
      </c>
      <c r="S555" s="36">
        <v>43795</v>
      </c>
      <c r="T555" s="36" t="s">
        <v>44</v>
      </c>
      <c r="U555" s="109" t="s">
        <v>39</v>
      </c>
      <c r="V555" s="102" t="s">
        <v>2424</v>
      </c>
      <c r="W555" s="27" t="s">
        <v>1620</v>
      </c>
      <c r="X555" s="37" t="s">
        <v>2425</v>
      </c>
      <c r="Y555" s="36">
        <v>43745</v>
      </c>
      <c r="Z555" s="139">
        <v>43790</v>
      </c>
      <c r="AA555" s="37" t="s">
        <v>2426</v>
      </c>
      <c r="AB555" s="37" t="s">
        <v>39</v>
      </c>
      <c r="AC555" s="37" t="s">
        <v>39</v>
      </c>
      <c r="AD555" s="37" t="s">
        <v>39</v>
      </c>
      <c r="AE555" s="37" t="s">
        <v>39</v>
      </c>
      <c r="AF555" s="36"/>
      <c r="AG555" s="128"/>
      <c r="AH555" s="128"/>
      <c r="AI555" s="128"/>
      <c r="AJ555" s="128"/>
      <c r="AK555" s="128"/>
      <c r="AL555" s="128"/>
      <c r="AM555" s="128"/>
      <c r="AN555" s="128"/>
      <c r="AO555" s="128"/>
      <c r="AP555" s="128"/>
      <c r="AQ555" s="128"/>
      <c r="AR555" s="128"/>
      <c r="AS555" s="128"/>
      <c r="AT555" s="128"/>
      <c r="AU555" s="128"/>
      <c r="AV555" s="128"/>
      <c r="AW555" s="128"/>
      <c r="AX555" s="128"/>
      <c r="AY555" s="128"/>
      <c r="AZ555" s="128"/>
      <c r="BA555" s="128"/>
      <c r="BB555" s="128"/>
      <c r="BC555" s="128"/>
      <c r="BD555" s="128"/>
      <c r="BE555" s="128"/>
      <c r="BF555" s="128"/>
      <c r="BG555" s="128"/>
      <c r="BH555" s="128"/>
      <c r="BI555" s="128"/>
      <c r="BJ555" s="128"/>
      <c r="BK555" s="128"/>
      <c r="BL555" s="128"/>
      <c r="BM555" s="128"/>
      <c r="BN555" s="128"/>
      <c r="BO555" s="128"/>
      <c r="BP555" s="128"/>
      <c r="BQ555" s="128"/>
      <c r="BR555" s="128"/>
      <c r="BS555" s="128"/>
      <c r="BT555" s="128"/>
      <c r="BU555" s="128"/>
      <c r="BV555" s="128"/>
      <c r="BW555" s="128"/>
      <c r="BX555" s="128"/>
      <c r="BY555" s="128"/>
      <c r="BZ555" s="128"/>
      <c r="CA555" s="128"/>
      <c r="CB555" s="128"/>
      <c r="CC555" s="128"/>
      <c r="CD555" s="128"/>
      <c r="CE555" s="128"/>
      <c r="CF555" s="128"/>
      <c r="CG555" s="128"/>
      <c r="CH555" s="128"/>
      <c r="CI555" s="128"/>
      <c r="CJ555" s="128"/>
      <c r="CK555" s="128"/>
      <c r="CL555" s="128"/>
      <c r="CM555" s="128"/>
      <c r="CN555" s="128"/>
      <c r="CO555" s="128"/>
      <c r="CP555" s="128"/>
      <c r="CQ555" s="128"/>
      <c r="CR555" s="128"/>
      <c r="CS555" s="128"/>
      <c r="CT555" s="128"/>
      <c r="CU555" s="128"/>
      <c r="CV555" s="128"/>
      <c r="CW555" s="128"/>
      <c r="CX555" s="128"/>
      <c r="CY555" s="128"/>
      <c r="CZ555" s="128"/>
      <c r="DA555" s="128"/>
      <c r="DB555" s="128"/>
      <c r="DC555" s="128"/>
      <c r="DD555" s="128"/>
      <c r="DE555" s="128"/>
      <c r="DF555" s="128"/>
      <c r="DG555" s="128"/>
      <c r="DH555" s="128"/>
      <c r="DI555" s="128"/>
      <c r="DJ555" s="128"/>
      <c r="DK555" s="128"/>
      <c r="DL555" s="128"/>
      <c r="DM555" s="128"/>
      <c r="DN555" s="128"/>
      <c r="DO555" s="128"/>
      <c r="DP555" s="128"/>
      <c r="DQ555" s="128"/>
      <c r="DR555" s="128"/>
      <c r="DS555" s="128"/>
      <c r="DT555" s="128"/>
      <c r="DU555" s="128"/>
      <c r="DV555" s="128"/>
      <c r="DW555" s="128"/>
      <c r="DX555" s="128"/>
      <c r="DY555" s="128"/>
      <c r="DZ555" s="128"/>
      <c r="EA555" s="128"/>
      <c r="EB555" s="128"/>
      <c r="EC555" s="128"/>
      <c r="ED555" s="128"/>
      <c r="EE555" s="128"/>
      <c r="EF555" s="128"/>
      <c r="EG555" s="128"/>
      <c r="EH555" s="128"/>
      <c r="EI555" s="128"/>
      <c r="EJ555" s="128"/>
      <c r="EK555" s="128"/>
      <c r="EL555" s="128"/>
      <c r="EM555" s="128"/>
      <c r="EN555" s="128"/>
      <c r="EO555" s="128"/>
      <c r="EP555" s="128"/>
      <c r="EQ555" s="128"/>
      <c r="ER555" s="128"/>
      <c r="ES555" s="128"/>
      <c r="ET555" s="128"/>
      <c r="EU555" s="128"/>
      <c r="EV555" s="128"/>
      <c r="EW555" s="128"/>
      <c r="EX555" s="128"/>
      <c r="EY555" s="128"/>
      <c r="EZ555" s="128"/>
      <c r="FA555" s="128"/>
      <c r="FB555" s="128"/>
      <c r="FC555" s="128"/>
      <c r="FD555" s="128"/>
      <c r="FE555" s="128"/>
      <c r="FF555" s="128"/>
      <c r="FG555" s="128"/>
      <c r="FH555" s="128"/>
      <c r="FI555" s="128"/>
      <c r="FJ555" s="128"/>
      <c r="FK555" s="128"/>
      <c r="FL555" s="128"/>
      <c r="FM555" s="128"/>
      <c r="FN555" s="128"/>
      <c r="FO555" s="128"/>
      <c r="FP555" s="128"/>
      <c r="FQ555" s="128"/>
      <c r="FR555" s="128"/>
      <c r="FS555" s="128"/>
      <c r="FT555" s="128"/>
      <c r="FU555" s="128"/>
      <c r="FV555" s="128"/>
      <c r="FW555" s="128"/>
      <c r="FX555" s="128"/>
      <c r="FY555" s="128"/>
      <c r="FZ555" s="128"/>
      <c r="GA555" s="128"/>
      <c r="GB555" s="128"/>
      <c r="GC555" s="128"/>
      <c r="GD555" s="128"/>
      <c r="GE555" s="128"/>
      <c r="GF555" s="128"/>
      <c r="GG555" s="128"/>
      <c r="GH555" s="128"/>
      <c r="GI555" s="128"/>
      <c r="GJ555" s="128"/>
      <c r="GK555" s="128"/>
      <c r="GL555" s="128"/>
      <c r="GM555" s="128"/>
      <c r="GN555" s="128"/>
      <c r="GO555" s="128"/>
      <c r="GP555" s="128"/>
      <c r="GQ555" s="128"/>
      <c r="GR555" s="128"/>
      <c r="GS555" s="128"/>
      <c r="GT555" s="128"/>
      <c r="GU555" s="128"/>
      <c r="GV555" s="128"/>
      <c r="GW555" s="128"/>
      <c r="GX555" s="128"/>
      <c r="GY555" s="128"/>
      <c r="GZ555" s="128"/>
      <c r="HA555" s="128"/>
      <c r="HB555" s="128"/>
      <c r="HC555" s="128"/>
      <c r="HD555" s="128"/>
      <c r="HE555" s="128"/>
      <c r="HF555" s="128"/>
      <c r="HG555" s="128"/>
      <c r="HH555" s="128"/>
      <c r="HI555" s="128"/>
      <c r="HJ555" s="128"/>
      <c r="HK555" s="128"/>
      <c r="HL555" s="128"/>
      <c r="HM555" s="128"/>
      <c r="HN555" s="128"/>
      <c r="HO555" s="128"/>
      <c r="HP555" s="128"/>
      <c r="HQ555" s="128"/>
      <c r="HR555" s="128"/>
      <c r="HS555" s="128"/>
      <c r="HT555" s="128"/>
      <c r="HU555" s="128"/>
      <c r="HV555" s="128"/>
      <c r="HW555" s="128"/>
      <c r="HX555" s="128"/>
      <c r="HY555" s="128"/>
      <c r="HZ555" s="128"/>
      <c r="IA555" s="128"/>
      <c r="IB555" s="128"/>
      <c r="IC555" s="128"/>
      <c r="ID555" s="128"/>
      <c r="IE555" s="128"/>
      <c r="IF555" s="128"/>
      <c r="IG555" s="128"/>
      <c r="IH555" s="128"/>
      <c r="II555" s="128"/>
      <c r="IJ555" s="128"/>
      <c r="IK555" s="128"/>
      <c r="IL555" s="128"/>
      <c r="IM555" s="128"/>
      <c r="IN555" s="128"/>
      <c r="IO555" s="128"/>
      <c r="IP555" s="128"/>
      <c r="IQ555" s="128"/>
      <c r="IR555" s="128"/>
      <c r="IS555" s="128"/>
      <c r="IT555" s="128"/>
      <c r="IU555" s="128"/>
      <c r="IV555" s="128"/>
    </row>
    <row r="556" spans="1:256" s="129" customFormat="1" ht="102.75" customHeight="1" x14ac:dyDescent="0.25">
      <c r="A556" s="19" t="s">
        <v>2427</v>
      </c>
      <c r="B556" s="19"/>
      <c r="C556" s="105">
        <v>43761</v>
      </c>
      <c r="D556" s="106">
        <v>112</v>
      </c>
      <c r="E556" s="107">
        <v>2019</v>
      </c>
      <c r="F556" s="107" t="s">
        <v>274</v>
      </c>
      <c r="G556" s="107" t="s">
        <v>724</v>
      </c>
      <c r="H556" s="17" t="str">
        <f t="shared" ca="1" si="64"/>
        <v>Ativo</v>
      </c>
      <c r="I556" s="105">
        <v>43762</v>
      </c>
      <c r="J556" s="105">
        <v>45588</v>
      </c>
      <c r="K556" s="108" t="s">
        <v>39</v>
      </c>
      <c r="L556" s="108" t="s">
        <v>39</v>
      </c>
      <c r="M556" s="107" t="s">
        <v>2428</v>
      </c>
      <c r="N556" s="107" t="s">
        <v>2429</v>
      </c>
      <c r="O556" s="107" t="s">
        <v>2135</v>
      </c>
      <c r="P556" s="107" t="s">
        <v>2136</v>
      </c>
      <c r="Q556" s="141">
        <v>463372.35</v>
      </c>
      <c r="R556" s="107" t="s">
        <v>39</v>
      </c>
      <c r="S556" s="56">
        <v>43762</v>
      </c>
      <c r="T556" s="46" t="s">
        <v>44</v>
      </c>
      <c r="U556" s="107" t="s">
        <v>39</v>
      </c>
      <c r="V556" s="107" t="s">
        <v>2430</v>
      </c>
      <c r="W556" s="107" t="s">
        <v>39</v>
      </c>
      <c r="X556" s="107" t="s">
        <v>2401</v>
      </c>
      <c r="Y556" s="105">
        <v>43756</v>
      </c>
      <c r="Z556" s="105">
        <v>43761</v>
      </c>
      <c r="AA556" s="107" t="s">
        <v>39</v>
      </c>
      <c r="AB556" s="107" t="s">
        <v>2431</v>
      </c>
      <c r="AC556" s="107" t="s">
        <v>2432</v>
      </c>
      <c r="AD556" s="107" t="s">
        <v>2433</v>
      </c>
      <c r="AE556" s="107">
        <v>612300</v>
      </c>
      <c r="AF556" s="36"/>
      <c r="AG556" s="128"/>
      <c r="AH556" s="128"/>
      <c r="AI556" s="128"/>
      <c r="AJ556" s="128"/>
      <c r="AK556" s="128"/>
      <c r="AL556" s="128"/>
      <c r="AM556" s="128"/>
      <c r="AN556" s="128"/>
      <c r="AO556" s="128"/>
      <c r="AP556" s="128"/>
      <c r="AQ556" s="128"/>
      <c r="AR556" s="128"/>
      <c r="AS556" s="128"/>
      <c r="AT556" s="128"/>
      <c r="AU556" s="128"/>
      <c r="AV556" s="128"/>
      <c r="AW556" s="128"/>
      <c r="AX556" s="128"/>
      <c r="AY556" s="128"/>
      <c r="AZ556" s="128"/>
      <c r="BA556" s="128"/>
      <c r="BB556" s="128"/>
      <c r="BC556" s="128"/>
      <c r="BD556" s="128"/>
      <c r="BE556" s="128"/>
      <c r="BF556" s="128"/>
      <c r="BG556" s="128"/>
      <c r="BH556" s="128"/>
      <c r="BI556" s="128"/>
      <c r="BJ556" s="128"/>
      <c r="BK556" s="128"/>
      <c r="BL556" s="128"/>
      <c r="BM556" s="128"/>
      <c r="BN556" s="128"/>
      <c r="BO556" s="128"/>
      <c r="BP556" s="128"/>
      <c r="BQ556" s="128"/>
      <c r="BR556" s="128"/>
      <c r="BS556" s="128"/>
      <c r="BT556" s="128"/>
      <c r="BU556" s="128"/>
      <c r="BV556" s="128"/>
      <c r="BW556" s="128"/>
      <c r="BX556" s="128"/>
      <c r="BY556" s="128"/>
      <c r="BZ556" s="128"/>
      <c r="CA556" s="128"/>
      <c r="CB556" s="128"/>
      <c r="CC556" s="128"/>
      <c r="CD556" s="128"/>
      <c r="CE556" s="128"/>
      <c r="CF556" s="128"/>
      <c r="CG556" s="128"/>
      <c r="CH556" s="128"/>
      <c r="CI556" s="128"/>
      <c r="CJ556" s="128"/>
      <c r="CK556" s="128"/>
      <c r="CL556" s="128"/>
      <c r="CM556" s="128"/>
      <c r="CN556" s="128"/>
      <c r="CO556" s="128"/>
      <c r="CP556" s="128"/>
      <c r="CQ556" s="128"/>
      <c r="CR556" s="128"/>
      <c r="CS556" s="128"/>
      <c r="CT556" s="128"/>
      <c r="CU556" s="128"/>
      <c r="CV556" s="128"/>
      <c r="CW556" s="128"/>
      <c r="CX556" s="128"/>
      <c r="CY556" s="128"/>
      <c r="CZ556" s="128"/>
      <c r="DA556" s="128"/>
      <c r="DB556" s="128"/>
      <c r="DC556" s="128"/>
      <c r="DD556" s="128"/>
      <c r="DE556" s="128"/>
      <c r="DF556" s="128"/>
      <c r="DG556" s="128"/>
      <c r="DH556" s="128"/>
      <c r="DI556" s="128"/>
      <c r="DJ556" s="128"/>
      <c r="DK556" s="128"/>
      <c r="DL556" s="128"/>
      <c r="DM556" s="128"/>
      <c r="DN556" s="128"/>
      <c r="DO556" s="128"/>
      <c r="DP556" s="128"/>
      <c r="DQ556" s="128"/>
      <c r="DR556" s="128"/>
      <c r="DS556" s="128"/>
      <c r="DT556" s="128"/>
      <c r="DU556" s="128"/>
      <c r="DV556" s="128"/>
      <c r="DW556" s="128"/>
      <c r="DX556" s="128"/>
      <c r="DY556" s="128"/>
      <c r="DZ556" s="128"/>
      <c r="EA556" s="128"/>
      <c r="EB556" s="128"/>
      <c r="EC556" s="128"/>
      <c r="ED556" s="128"/>
      <c r="EE556" s="128"/>
      <c r="EF556" s="128"/>
      <c r="EG556" s="128"/>
      <c r="EH556" s="128"/>
      <c r="EI556" s="128"/>
      <c r="EJ556" s="128"/>
      <c r="EK556" s="128"/>
      <c r="EL556" s="128"/>
      <c r="EM556" s="128"/>
      <c r="EN556" s="128"/>
      <c r="EO556" s="128"/>
      <c r="EP556" s="128"/>
      <c r="EQ556" s="128"/>
      <c r="ER556" s="128"/>
      <c r="ES556" s="128"/>
      <c r="ET556" s="128"/>
      <c r="EU556" s="128"/>
      <c r="EV556" s="128"/>
      <c r="EW556" s="128"/>
      <c r="EX556" s="128"/>
      <c r="EY556" s="128"/>
      <c r="EZ556" s="128"/>
      <c r="FA556" s="128"/>
      <c r="FB556" s="128"/>
      <c r="FC556" s="128"/>
      <c r="FD556" s="128"/>
      <c r="FE556" s="128"/>
      <c r="FF556" s="128"/>
      <c r="FG556" s="128"/>
      <c r="FH556" s="128"/>
      <c r="FI556" s="128"/>
      <c r="FJ556" s="128"/>
      <c r="FK556" s="128"/>
      <c r="FL556" s="128"/>
      <c r="FM556" s="128"/>
      <c r="FN556" s="128"/>
      <c r="FO556" s="128"/>
      <c r="FP556" s="128"/>
      <c r="FQ556" s="128"/>
      <c r="FR556" s="128"/>
      <c r="FS556" s="128"/>
      <c r="FT556" s="128"/>
      <c r="FU556" s="128"/>
      <c r="FV556" s="128"/>
      <c r="FW556" s="128"/>
      <c r="FX556" s="128"/>
      <c r="FY556" s="128"/>
      <c r="FZ556" s="128"/>
      <c r="GA556" s="128"/>
      <c r="GB556" s="128"/>
      <c r="GC556" s="128"/>
      <c r="GD556" s="128"/>
      <c r="GE556" s="128"/>
      <c r="GF556" s="128"/>
      <c r="GG556" s="128"/>
      <c r="GH556" s="128"/>
      <c r="GI556" s="128"/>
      <c r="GJ556" s="128"/>
      <c r="GK556" s="128"/>
      <c r="GL556" s="128"/>
      <c r="GM556" s="128"/>
      <c r="GN556" s="128"/>
      <c r="GO556" s="128"/>
      <c r="GP556" s="128"/>
      <c r="GQ556" s="128"/>
      <c r="GR556" s="128"/>
      <c r="GS556" s="128"/>
      <c r="GT556" s="128"/>
      <c r="GU556" s="128"/>
      <c r="GV556" s="128"/>
      <c r="GW556" s="128"/>
      <c r="GX556" s="128"/>
      <c r="GY556" s="128"/>
      <c r="GZ556" s="128"/>
      <c r="HA556" s="128"/>
      <c r="HB556" s="128"/>
      <c r="HC556" s="128"/>
      <c r="HD556" s="128"/>
      <c r="HE556" s="128"/>
      <c r="HF556" s="128"/>
      <c r="HG556" s="128"/>
      <c r="HH556" s="128"/>
      <c r="HI556" s="128"/>
      <c r="HJ556" s="128"/>
      <c r="HK556" s="128"/>
      <c r="HL556" s="128"/>
      <c r="HM556" s="128"/>
      <c r="HN556" s="128"/>
      <c r="HO556" s="128"/>
      <c r="HP556" s="128"/>
      <c r="HQ556" s="128"/>
      <c r="HR556" s="128"/>
      <c r="HS556" s="128"/>
      <c r="HT556" s="128"/>
      <c r="HU556" s="128"/>
      <c r="HV556" s="128"/>
      <c r="HW556" s="128"/>
      <c r="HX556" s="128"/>
      <c r="HY556" s="128"/>
      <c r="HZ556" s="128"/>
      <c r="IA556" s="128"/>
      <c r="IB556" s="128"/>
      <c r="IC556" s="128"/>
      <c r="ID556" s="128"/>
      <c r="IE556" s="128"/>
      <c r="IF556" s="128"/>
      <c r="IG556" s="128"/>
      <c r="IH556" s="128"/>
      <c r="II556" s="128"/>
      <c r="IJ556" s="128"/>
      <c r="IK556" s="128"/>
      <c r="IL556" s="128"/>
      <c r="IM556" s="128"/>
      <c r="IN556" s="128"/>
      <c r="IO556" s="128"/>
      <c r="IP556" s="128"/>
      <c r="IQ556" s="128"/>
      <c r="IR556" s="128"/>
      <c r="IS556" s="128"/>
      <c r="IT556" s="128"/>
      <c r="IU556" s="128"/>
      <c r="IV556" s="128"/>
    </row>
    <row r="557" spans="1:256" ht="61.5" customHeight="1" x14ac:dyDescent="0.25">
      <c r="A557" s="19" t="s">
        <v>2434</v>
      </c>
      <c r="B557" s="19"/>
      <c r="C557" s="36">
        <v>43781</v>
      </c>
      <c r="D557" s="99">
        <v>113</v>
      </c>
      <c r="E557" s="103">
        <v>19</v>
      </c>
      <c r="F557" s="37" t="s">
        <v>274</v>
      </c>
      <c r="G557" s="37" t="s">
        <v>704</v>
      </c>
      <c r="H557" s="17" t="str">
        <f t="shared" ca="1" si="64"/>
        <v>Concluído</v>
      </c>
      <c r="I557" s="36">
        <v>43810</v>
      </c>
      <c r="J557" s="36">
        <v>44196</v>
      </c>
      <c r="K557" s="37" t="str">
        <f>IF(G557="","",IF(G557&lt;&gt;"Repasse","NA",IF(G557="Repasse","Responsabilidade Diretoria de Contabilidade")))</f>
        <v>NA</v>
      </c>
      <c r="L557" s="37" t="s">
        <v>39</v>
      </c>
      <c r="M557" s="17" t="s">
        <v>705</v>
      </c>
      <c r="N557" s="37" t="s">
        <v>1759</v>
      </c>
      <c r="O557" s="27" t="s">
        <v>1760</v>
      </c>
      <c r="P557" s="37" t="s">
        <v>1761</v>
      </c>
      <c r="Q557" s="101" t="s">
        <v>39</v>
      </c>
      <c r="R557" s="101" t="s">
        <v>39</v>
      </c>
      <c r="S557" s="36">
        <v>43813</v>
      </c>
      <c r="T557" s="36" t="s">
        <v>44</v>
      </c>
      <c r="U557" s="109" t="s">
        <v>39</v>
      </c>
      <c r="V557" s="102" t="s">
        <v>39</v>
      </c>
      <c r="W557" s="27" t="s">
        <v>39</v>
      </c>
      <c r="X557" s="37" t="s">
        <v>2435</v>
      </c>
      <c r="Y557" s="36" t="s">
        <v>39</v>
      </c>
      <c r="Z557" s="139" t="s">
        <v>39</v>
      </c>
      <c r="AA557" s="37" t="s">
        <v>44</v>
      </c>
      <c r="AB557" s="37" t="s">
        <v>39</v>
      </c>
      <c r="AC557" s="37" t="s">
        <v>39</v>
      </c>
      <c r="AD557" s="37" t="s">
        <v>39</v>
      </c>
      <c r="AE557" s="37" t="s">
        <v>39</v>
      </c>
      <c r="AF557" s="36"/>
    </row>
    <row r="558" spans="1:256" ht="138.75" customHeight="1" x14ac:dyDescent="0.25">
      <c r="A558" s="19" t="s">
        <v>2436</v>
      </c>
      <c r="B558" s="19"/>
      <c r="C558" s="36">
        <v>43787</v>
      </c>
      <c r="D558" s="99">
        <v>114</v>
      </c>
      <c r="E558" s="103">
        <v>19</v>
      </c>
      <c r="F558" s="37" t="s">
        <v>36</v>
      </c>
      <c r="G558" s="37" t="s">
        <v>37</v>
      </c>
      <c r="H558" s="17" t="str">
        <f t="shared" ca="1" si="64"/>
        <v>Ativo</v>
      </c>
      <c r="I558" s="36">
        <v>43787</v>
      </c>
      <c r="J558" s="36" t="s">
        <v>38</v>
      </c>
      <c r="K558" s="37" t="str">
        <f>IF(G558="","",IF(G558&lt;&gt;"Repasse","NA",IF(G558="Repasse","Responsabilidade Diretoria de Contabilidade")))</f>
        <v>NA</v>
      </c>
      <c r="L558" s="37" t="s">
        <v>39</v>
      </c>
      <c r="M558" s="107" t="s">
        <v>2437</v>
      </c>
      <c r="N558" s="37" t="s">
        <v>2438</v>
      </c>
      <c r="O558" s="27" t="s">
        <v>2216</v>
      </c>
      <c r="P558" s="37" t="s">
        <v>2217</v>
      </c>
      <c r="Q558" s="101" t="s">
        <v>39</v>
      </c>
      <c r="R558" s="101" t="s">
        <v>39</v>
      </c>
      <c r="S558" s="36">
        <v>43788</v>
      </c>
      <c r="T558" s="36" t="s">
        <v>44</v>
      </c>
      <c r="U558" s="109" t="s">
        <v>39</v>
      </c>
      <c r="V558" s="102" t="s">
        <v>39</v>
      </c>
      <c r="W558" s="27" t="s">
        <v>39</v>
      </c>
      <c r="X558" s="37" t="s">
        <v>259</v>
      </c>
      <c r="Y558" s="36">
        <v>43767</v>
      </c>
      <c r="Z558" s="139">
        <v>43783</v>
      </c>
      <c r="AA558" s="37" t="s">
        <v>2025</v>
      </c>
      <c r="AB558" s="37" t="s">
        <v>39</v>
      </c>
      <c r="AC558" s="37" t="s">
        <v>39</v>
      </c>
      <c r="AD558" s="37" t="s">
        <v>39</v>
      </c>
      <c r="AE558" s="37" t="s">
        <v>39</v>
      </c>
      <c r="AF558" s="36"/>
    </row>
    <row r="559" spans="1:256" ht="61.5" customHeight="1" x14ac:dyDescent="0.25">
      <c r="A559" s="19"/>
      <c r="B559" s="19"/>
      <c r="C559" s="36">
        <v>43739</v>
      </c>
      <c r="D559" s="99">
        <v>115</v>
      </c>
      <c r="E559" s="103">
        <v>19</v>
      </c>
      <c r="F559" s="37" t="s">
        <v>704</v>
      </c>
      <c r="G559" s="37" t="s">
        <v>704</v>
      </c>
      <c r="H559" s="17" t="str">
        <f t="shared" ca="1" si="64"/>
        <v>Ativo</v>
      </c>
      <c r="I559" s="36">
        <v>43739</v>
      </c>
      <c r="J559" s="36">
        <v>45565</v>
      </c>
      <c r="K559" s="37" t="s">
        <v>39</v>
      </c>
      <c r="L559" s="37" t="s">
        <v>39</v>
      </c>
      <c r="M559" s="17" t="s">
        <v>705</v>
      </c>
      <c r="N559" s="37" t="s">
        <v>2439</v>
      </c>
      <c r="O559" s="27" t="s">
        <v>2440</v>
      </c>
      <c r="P559" s="37" t="s">
        <v>2441</v>
      </c>
      <c r="Q559" s="101" t="s">
        <v>39</v>
      </c>
      <c r="R559" s="101" t="s">
        <v>39</v>
      </c>
      <c r="S559" s="36">
        <v>43768</v>
      </c>
      <c r="T559" s="36" t="s">
        <v>44</v>
      </c>
      <c r="U559" s="109" t="s">
        <v>39</v>
      </c>
      <c r="V559" s="102" t="s">
        <v>39</v>
      </c>
      <c r="W559" s="27" t="s">
        <v>39</v>
      </c>
      <c r="X559" s="37" t="s">
        <v>2110</v>
      </c>
      <c r="Y559" s="36" t="s">
        <v>39</v>
      </c>
      <c r="Z559" s="139" t="s">
        <v>39</v>
      </c>
      <c r="AA559" s="37" t="s">
        <v>44</v>
      </c>
      <c r="AB559" s="37" t="s">
        <v>39</v>
      </c>
      <c r="AC559" s="37" t="s">
        <v>39</v>
      </c>
      <c r="AD559" s="37" t="s">
        <v>39</v>
      </c>
      <c r="AE559" s="37" t="s">
        <v>39</v>
      </c>
      <c r="AF559" s="36"/>
    </row>
    <row r="560" spans="1:256" ht="61.5" customHeight="1" x14ac:dyDescent="0.25">
      <c r="A560" s="19"/>
      <c r="B560" s="19"/>
      <c r="C560" s="36">
        <v>43724</v>
      </c>
      <c r="D560" s="99">
        <v>116</v>
      </c>
      <c r="E560" s="103">
        <v>19</v>
      </c>
      <c r="F560" s="37" t="s">
        <v>704</v>
      </c>
      <c r="G560" s="37" t="s">
        <v>704</v>
      </c>
      <c r="H560" s="17" t="str">
        <f t="shared" ca="1" si="64"/>
        <v>Ativo</v>
      </c>
      <c r="I560" s="36">
        <v>43724</v>
      </c>
      <c r="J560" s="36">
        <v>45550</v>
      </c>
      <c r="K560" s="37" t="s">
        <v>39</v>
      </c>
      <c r="L560" s="37" t="s">
        <v>39</v>
      </c>
      <c r="M560" s="17" t="s">
        <v>705</v>
      </c>
      <c r="N560" s="37" t="s">
        <v>2442</v>
      </c>
      <c r="O560" s="27" t="s">
        <v>2443</v>
      </c>
      <c r="P560" s="37" t="s">
        <v>2444</v>
      </c>
      <c r="Q560" s="101" t="s">
        <v>39</v>
      </c>
      <c r="R560" s="101" t="s">
        <v>39</v>
      </c>
      <c r="S560" s="36">
        <v>43768</v>
      </c>
      <c r="T560" s="36" t="s">
        <v>44</v>
      </c>
      <c r="U560" s="109" t="s">
        <v>39</v>
      </c>
      <c r="V560" s="102" t="s">
        <v>39</v>
      </c>
      <c r="W560" s="27" t="s">
        <v>39</v>
      </c>
      <c r="X560" s="37" t="s">
        <v>2110</v>
      </c>
      <c r="Y560" s="36" t="s">
        <v>39</v>
      </c>
      <c r="Z560" s="139" t="s">
        <v>39</v>
      </c>
      <c r="AA560" s="37" t="s">
        <v>44</v>
      </c>
      <c r="AB560" s="37" t="s">
        <v>39</v>
      </c>
      <c r="AC560" s="37" t="s">
        <v>39</v>
      </c>
      <c r="AD560" s="37" t="s">
        <v>39</v>
      </c>
      <c r="AE560" s="37" t="s">
        <v>39</v>
      </c>
      <c r="AF560" s="36"/>
    </row>
    <row r="561" spans="1:32" ht="61.5" customHeight="1" x14ac:dyDescent="0.25">
      <c r="A561" s="19" t="s">
        <v>2445</v>
      </c>
      <c r="B561" s="19"/>
      <c r="C561" s="36">
        <v>43776</v>
      </c>
      <c r="D561" s="99">
        <v>117</v>
      </c>
      <c r="E561" s="103">
        <v>19</v>
      </c>
      <c r="F561" s="37" t="s">
        <v>274</v>
      </c>
      <c r="G561" s="37" t="s">
        <v>704</v>
      </c>
      <c r="H561" s="17" t="str">
        <f t="shared" ca="1" si="64"/>
        <v>Ativo</v>
      </c>
      <c r="I561" s="36">
        <v>43920</v>
      </c>
      <c r="J561" s="36">
        <v>45745</v>
      </c>
      <c r="K561" s="37" t="str">
        <f t="shared" ref="K561:K566" si="65">IF(G561="","",IF(G561&lt;&gt;"Repasse","NA",IF(G561="Repasse","Responsabilidade Diretoria de Contabilidade")))</f>
        <v>NA</v>
      </c>
      <c r="L561" s="37" t="s">
        <v>39</v>
      </c>
      <c r="M561" s="17" t="s">
        <v>705</v>
      </c>
      <c r="N561" s="37" t="s">
        <v>2446</v>
      </c>
      <c r="O561" s="27" t="s">
        <v>2447</v>
      </c>
      <c r="P561" s="37" t="s">
        <v>2448</v>
      </c>
      <c r="Q561" s="101" t="s">
        <v>39</v>
      </c>
      <c r="R561" s="101" t="s">
        <v>39</v>
      </c>
      <c r="S561" s="36">
        <v>43782</v>
      </c>
      <c r="T561" s="36" t="s">
        <v>44</v>
      </c>
      <c r="U561" s="109" t="s">
        <v>39</v>
      </c>
      <c r="V561" s="102" t="s">
        <v>39</v>
      </c>
      <c r="W561" s="27" t="s">
        <v>39</v>
      </c>
      <c r="X561" s="37" t="s">
        <v>2449</v>
      </c>
      <c r="Y561" s="36" t="s">
        <v>39</v>
      </c>
      <c r="Z561" s="139" t="s">
        <v>39</v>
      </c>
      <c r="AA561" s="37" t="s">
        <v>39</v>
      </c>
      <c r="AB561" s="37" t="s">
        <v>39</v>
      </c>
      <c r="AC561" s="37" t="s">
        <v>39</v>
      </c>
      <c r="AD561" s="37" t="s">
        <v>39</v>
      </c>
      <c r="AE561" s="37" t="s">
        <v>39</v>
      </c>
      <c r="AF561" s="36"/>
    </row>
    <row r="562" spans="1:32" ht="61.5" customHeight="1" x14ac:dyDescent="0.25">
      <c r="A562" s="19"/>
      <c r="B562" s="19"/>
      <c r="C562" s="36">
        <v>43774</v>
      </c>
      <c r="D562" s="99">
        <v>118</v>
      </c>
      <c r="E562" s="103">
        <v>19</v>
      </c>
      <c r="F562" s="37" t="s">
        <v>274</v>
      </c>
      <c r="G562" s="37" t="s">
        <v>704</v>
      </c>
      <c r="H562" s="17" t="str">
        <f t="shared" ca="1" si="64"/>
        <v>Ativo</v>
      </c>
      <c r="I562" s="36">
        <v>43774</v>
      </c>
      <c r="J562" s="36">
        <v>45600</v>
      </c>
      <c r="K562" s="37" t="str">
        <f t="shared" si="65"/>
        <v>NA</v>
      </c>
      <c r="L562" s="37" t="s">
        <v>39</v>
      </c>
      <c r="M562" s="17" t="s">
        <v>705</v>
      </c>
      <c r="N562" s="37" t="s">
        <v>2450</v>
      </c>
      <c r="O562" s="27" t="s">
        <v>2451</v>
      </c>
      <c r="P562" s="37" t="s">
        <v>2452</v>
      </c>
      <c r="Q562" s="101" t="s">
        <v>39</v>
      </c>
      <c r="R562" s="101" t="s">
        <v>39</v>
      </c>
      <c r="S562" s="36">
        <v>43810</v>
      </c>
      <c r="T562" s="36" t="s">
        <v>44</v>
      </c>
      <c r="U562" s="109" t="s">
        <v>39</v>
      </c>
      <c r="V562" s="102" t="s">
        <v>39</v>
      </c>
      <c r="W562" s="27" t="s">
        <v>39</v>
      </c>
      <c r="X562" s="37" t="s">
        <v>1008</v>
      </c>
      <c r="Y562" s="36" t="s">
        <v>39</v>
      </c>
      <c r="Z562" s="139" t="s">
        <v>39</v>
      </c>
      <c r="AA562" s="37" t="s">
        <v>39</v>
      </c>
      <c r="AB562" s="37" t="s">
        <v>39</v>
      </c>
      <c r="AC562" s="37" t="s">
        <v>39</v>
      </c>
      <c r="AD562" s="37" t="s">
        <v>39</v>
      </c>
      <c r="AE562" s="37" t="s">
        <v>39</v>
      </c>
      <c r="AF562" s="36"/>
    </row>
    <row r="563" spans="1:32" ht="61.5" customHeight="1" x14ac:dyDescent="0.25">
      <c r="A563" s="19"/>
      <c r="B563" s="19"/>
      <c r="C563" s="36">
        <v>43795</v>
      </c>
      <c r="D563" s="99">
        <v>120</v>
      </c>
      <c r="E563" s="103">
        <v>19</v>
      </c>
      <c r="F563" s="37" t="s">
        <v>274</v>
      </c>
      <c r="G563" s="37" t="s">
        <v>704</v>
      </c>
      <c r="H563" s="17" t="str">
        <f t="shared" ca="1" si="64"/>
        <v>Ativo</v>
      </c>
      <c r="I563" s="36">
        <v>43840</v>
      </c>
      <c r="J563" s="36">
        <v>45666</v>
      </c>
      <c r="K563" s="37" t="str">
        <f t="shared" si="65"/>
        <v>NA</v>
      </c>
      <c r="L563" s="37" t="s">
        <v>39</v>
      </c>
      <c r="M563" s="17" t="s">
        <v>705</v>
      </c>
      <c r="N563" s="37" t="s">
        <v>2453</v>
      </c>
      <c r="O563" s="27" t="s">
        <v>2454</v>
      </c>
      <c r="P563" s="37" t="s">
        <v>2455</v>
      </c>
      <c r="Q563" s="101" t="s">
        <v>39</v>
      </c>
      <c r="R563" s="101" t="s">
        <v>39</v>
      </c>
      <c r="S563" s="36">
        <v>43776</v>
      </c>
      <c r="T563" s="36" t="s">
        <v>44</v>
      </c>
      <c r="U563" s="109" t="s">
        <v>39</v>
      </c>
      <c r="V563" s="102" t="s">
        <v>39</v>
      </c>
      <c r="W563" s="27" t="s">
        <v>39</v>
      </c>
      <c r="X563" s="37" t="s">
        <v>2456</v>
      </c>
      <c r="Y563" s="36" t="s">
        <v>39</v>
      </c>
      <c r="Z563" s="139" t="s">
        <v>39</v>
      </c>
      <c r="AA563" s="37" t="s">
        <v>39</v>
      </c>
      <c r="AB563" s="37" t="s">
        <v>39</v>
      </c>
      <c r="AC563" s="37" t="s">
        <v>39</v>
      </c>
      <c r="AD563" s="37" t="s">
        <v>39</v>
      </c>
      <c r="AE563" s="37" t="s">
        <v>39</v>
      </c>
      <c r="AF563" s="36"/>
    </row>
    <row r="564" spans="1:32" ht="61.5" customHeight="1" x14ac:dyDescent="0.25">
      <c r="A564" s="19"/>
      <c r="B564" s="19"/>
      <c r="C564" s="36">
        <v>43781</v>
      </c>
      <c r="D564" s="99">
        <v>121</v>
      </c>
      <c r="E564" s="103">
        <v>19</v>
      </c>
      <c r="F564" s="37" t="s">
        <v>274</v>
      </c>
      <c r="G564" s="37" t="s">
        <v>704</v>
      </c>
      <c r="H564" s="17" t="str">
        <f t="shared" ca="1" si="64"/>
        <v>Ativo</v>
      </c>
      <c r="I564" s="36">
        <v>43781</v>
      </c>
      <c r="J564" s="36">
        <v>45607</v>
      </c>
      <c r="K564" s="37" t="str">
        <f t="shared" si="65"/>
        <v>NA</v>
      </c>
      <c r="L564" s="37" t="s">
        <v>39</v>
      </c>
      <c r="M564" s="17" t="s">
        <v>705</v>
      </c>
      <c r="N564" s="37" t="s">
        <v>2457</v>
      </c>
      <c r="O564" s="27" t="s">
        <v>2458</v>
      </c>
      <c r="P564" s="37" t="s">
        <v>2459</v>
      </c>
      <c r="Q564" s="101" t="s">
        <v>39</v>
      </c>
      <c r="R564" s="101" t="s">
        <v>39</v>
      </c>
      <c r="S564" s="36">
        <v>43819</v>
      </c>
      <c r="T564" s="36" t="s">
        <v>44</v>
      </c>
      <c r="U564" s="109" t="s">
        <v>39</v>
      </c>
      <c r="V564" s="102" t="s">
        <v>39</v>
      </c>
      <c r="W564" s="27" t="s">
        <v>39</v>
      </c>
      <c r="X564" s="37" t="s">
        <v>2456</v>
      </c>
      <c r="Y564" s="36" t="s">
        <v>39</v>
      </c>
      <c r="Z564" s="139" t="s">
        <v>39</v>
      </c>
      <c r="AA564" s="37" t="s">
        <v>44</v>
      </c>
      <c r="AB564" s="37" t="s">
        <v>39</v>
      </c>
      <c r="AC564" s="37" t="s">
        <v>39</v>
      </c>
      <c r="AD564" s="37" t="s">
        <v>39</v>
      </c>
      <c r="AE564" s="37" t="s">
        <v>39</v>
      </c>
      <c r="AF564" s="36"/>
    </row>
    <row r="565" spans="1:32" ht="61.5" customHeight="1" x14ac:dyDescent="0.25">
      <c r="A565" s="19"/>
      <c r="B565" s="19"/>
      <c r="C565" s="36">
        <v>43774</v>
      </c>
      <c r="D565" s="99">
        <v>122</v>
      </c>
      <c r="E565" s="103">
        <v>19</v>
      </c>
      <c r="F565" s="37" t="s">
        <v>274</v>
      </c>
      <c r="G565" s="37" t="s">
        <v>704</v>
      </c>
      <c r="H565" s="17" t="str">
        <f t="shared" ca="1" si="64"/>
        <v>Ativo</v>
      </c>
      <c r="I565" s="36">
        <v>43832</v>
      </c>
      <c r="J565" s="36">
        <v>45658</v>
      </c>
      <c r="K565" s="37" t="str">
        <f t="shared" si="65"/>
        <v>NA</v>
      </c>
      <c r="L565" s="37" t="s">
        <v>39</v>
      </c>
      <c r="M565" s="17" t="s">
        <v>705</v>
      </c>
      <c r="N565" s="37" t="s">
        <v>2460</v>
      </c>
      <c r="O565" s="27" t="s">
        <v>2461</v>
      </c>
      <c r="P565" s="37" t="s">
        <v>2462</v>
      </c>
      <c r="Q565" s="101" t="s">
        <v>39</v>
      </c>
      <c r="R565" s="101" t="s">
        <v>39</v>
      </c>
      <c r="S565" s="36">
        <v>43795</v>
      </c>
      <c r="T565" s="36" t="s">
        <v>44</v>
      </c>
      <c r="U565" s="109" t="s">
        <v>39</v>
      </c>
      <c r="V565" s="102" t="s">
        <v>39</v>
      </c>
      <c r="W565" s="27" t="s">
        <v>39</v>
      </c>
      <c r="X565" s="37" t="s">
        <v>2456</v>
      </c>
      <c r="Y565" s="36" t="s">
        <v>39</v>
      </c>
      <c r="Z565" s="139" t="s">
        <v>39</v>
      </c>
      <c r="AA565" s="37" t="s">
        <v>44</v>
      </c>
      <c r="AB565" s="37" t="s">
        <v>39</v>
      </c>
      <c r="AC565" s="37" t="s">
        <v>39</v>
      </c>
      <c r="AD565" s="37" t="s">
        <v>39</v>
      </c>
      <c r="AE565" s="37" t="s">
        <v>39</v>
      </c>
      <c r="AF565" s="36"/>
    </row>
    <row r="566" spans="1:32" ht="201.75" customHeight="1" x14ac:dyDescent="0.25">
      <c r="A566" s="19" t="s">
        <v>2463</v>
      </c>
      <c r="B566" s="19"/>
      <c r="C566" s="36">
        <v>43805</v>
      </c>
      <c r="D566" s="99">
        <v>124</v>
      </c>
      <c r="E566" s="103">
        <v>19</v>
      </c>
      <c r="F566" s="37" t="s">
        <v>36</v>
      </c>
      <c r="G566" s="37" t="s">
        <v>327</v>
      </c>
      <c r="H566" s="17" t="str">
        <f t="shared" ca="1" si="64"/>
        <v>Ativo</v>
      </c>
      <c r="I566" s="36">
        <v>43805</v>
      </c>
      <c r="J566" s="36" t="s">
        <v>67</v>
      </c>
      <c r="K566" s="37" t="str">
        <f t="shared" si="65"/>
        <v>NA</v>
      </c>
      <c r="L566" s="37" t="s">
        <v>39</v>
      </c>
      <c r="M566" s="27" t="s">
        <v>2300</v>
      </c>
      <c r="N566" s="37" t="s">
        <v>2464</v>
      </c>
      <c r="O566" s="27" t="s">
        <v>2465</v>
      </c>
      <c r="P566" s="37" t="s">
        <v>2466</v>
      </c>
      <c r="Q566" s="101" t="s">
        <v>39</v>
      </c>
      <c r="R566" s="101" t="s">
        <v>39</v>
      </c>
      <c r="S566" s="36">
        <v>43806</v>
      </c>
      <c r="T566" s="36" t="s">
        <v>44</v>
      </c>
      <c r="U566" s="109" t="s">
        <v>39</v>
      </c>
      <c r="V566" s="102" t="s">
        <v>39</v>
      </c>
      <c r="W566" s="27" t="s">
        <v>39</v>
      </c>
      <c r="X566" s="37" t="s">
        <v>2406</v>
      </c>
      <c r="Y566" s="36">
        <v>43788</v>
      </c>
      <c r="Z566" s="139">
        <v>43805</v>
      </c>
      <c r="AA566" s="37" t="s">
        <v>1378</v>
      </c>
      <c r="AB566" s="37" t="s">
        <v>39</v>
      </c>
      <c r="AC566" s="37" t="s">
        <v>39</v>
      </c>
      <c r="AD566" s="37" t="s">
        <v>39</v>
      </c>
      <c r="AE566" s="37" t="s">
        <v>39</v>
      </c>
      <c r="AF566" s="36"/>
    </row>
    <row r="567" spans="1:32" ht="61.5" customHeight="1" x14ac:dyDescent="0.25">
      <c r="A567" s="19" t="s">
        <v>2467</v>
      </c>
      <c r="B567" s="19"/>
      <c r="C567" s="36">
        <v>43791</v>
      </c>
      <c r="D567" s="99">
        <v>125</v>
      </c>
      <c r="E567" s="103">
        <v>19</v>
      </c>
      <c r="F567" s="37" t="s">
        <v>274</v>
      </c>
      <c r="G567" s="37" t="s">
        <v>704</v>
      </c>
      <c r="H567" s="17" t="str">
        <f t="shared" ca="1" si="64"/>
        <v>Ativo</v>
      </c>
      <c r="I567" s="36">
        <v>43783</v>
      </c>
      <c r="J567" s="36">
        <v>45609</v>
      </c>
      <c r="K567" s="37" t="s">
        <v>39</v>
      </c>
      <c r="L567" s="37" t="s">
        <v>39</v>
      </c>
      <c r="M567" s="17" t="s">
        <v>705</v>
      </c>
      <c r="N567" s="37" t="s">
        <v>2468</v>
      </c>
      <c r="O567" s="27" t="s">
        <v>1159</v>
      </c>
      <c r="P567" s="37" t="s">
        <v>2469</v>
      </c>
      <c r="Q567" s="101" t="s">
        <v>39</v>
      </c>
      <c r="R567" s="101" t="s">
        <v>39</v>
      </c>
      <c r="S567" s="36">
        <v>43795</v>
      </c>
      <c r="T567" s="36" t="s">
        <v>44</v>
      </c>
      <c r="U567" s="109" t="s">
        <v>39</v>
      </c>
      <c r="V567" s="102" t="s">
        <v>39</v>
      </c>
      <c r="W567" s="27" t="s">
        <v>39</v>
      </c>
      <c r="X567" s="37" t="s">
        <v>2470</v>
      </c>
      <c r="Y567" s="36">
        <v>43789</v>
      </c>
      <c r="Z567" s="139">
        <v>43791</v>
      </c>
      <c r="AA567" s="37"/>
      <c r="AB567" s="37" t="s">
        <v>39</v>
      </c>
      <c r="AC567" s="37" t="s">
        <v>39</v>
      </c>
      <c r="AD567" s="37" t="s">
        <v>39</v>
      </c>
      <c r="AE567" s="37" t="s">
        <v>39</v>
      </c>
      <c r="AF567" s="36"/>
    </row>
    <row r="568" spans="1:32" ht="61.5" customHeight="1" x14ac:dyDescent="0.25">
      <c r="A568" s="19"/>
      <c r="B568" s="19"/>
      <c r="C568" s="36">
        <v>43795</v>
      </c>
      <c r="D568" s="99">
        <v>126</v>
      </c>
      <c r="E568" s="103">
        <v>19</v>
      </c>
      <c r="F568" s="37" t="s">
        <v>274</v>
      </c>
      <c r="G568" s="37"/>
      <c r="H568" s="17" t="str">
        <f t="shared" ca="1" si="64"/>
        <v>Ativo</v>
      </c>
      <c r="I568" s="36">
        <v>43780</v>
      </c>
      <c r="J568" s="36">
        <v>45606</v>
      </c>
      <c r="K568" s="37" t="s">
        <v>39</v>
      </c>
      <c r="L568" s="37" t="s">
        <v>39</v>
      </c>
      <c r="M568" s="17" t="s">
        <v>705</v>
      </c>
      <c r="N568" s="37" t="s">
        <v>2471</v>
      </c>
      <c r="O568" s="27" t="s">
        <v>2472</v>
      </c>
      <c r="P568" s="37" t="s">
        <v>2473</v>
      </c>
      <c r="Q568" s="101" t="s">
        <v>39</v>
      </c>
      <c r="R568" s="101" t="s">
        <v>39</v>
      </c>
      <c r="S568" s="36">
        <v>43851</v>
      </c>
      <c r="T568" s="36" t="s">
        <v>44</v>
      </c>
      <c r="U568" s="109" t="s">
        <v>39</v>
      </c>
      <c r="V568" s="102" t="s">
        <v>39</v>
      </c>
      <c r="W568" s="27" t="s">
        <v>39</v>
      </c>
      <c r="X568" s="37" t="s">
        <v>2470</v>
      </c>
      <c r="Y568" s="36">
        <v>43795</v>
      </c>
      <c r="Z568" s="139">
        <v>43795</v>
      </c>
      <c r="AA568" s="37"/>
      <c r="AB568" s="37" t="s">
        <v>39</v>
      </c>
      <c r="AC568" s="37" t="s">
        <v>39</v>
      </c>
      <c r="AD568" s="37" t="s">
        <v>39</v>
      </c>
      <c r="AE568" s="37" t="s">
        <v>39</v>
      </c>
      <c r="AF568" s="36"/>
    </row>
    <row r="569" spans="1:32" ht="144" customHeight="1" x14ac:dyDescent="0.25">
      <c r="A569" s="19" t="s">
        <v>2474</v>
      </c>
      <c r="B569" s="19"/>
      <c r="C569" s="36">
        <v>43795</v>
      </c>
      <c r="D569" s="99">
        <v>127</v>
      </c>
      <c r="E569" s="103">
        <v>19</v>
      </c>
      <c r="F569" s="37" t="s">
        <v>274</v>
      </c>
      <c r="G569" s="37" t="s">
        <v>37</v>
      </c>
      <c r="H569" s="17" t="str">
        <f t="shared" ca="1" si="64"/>
        <v>Ativo</v>
      </c>
      <c r="I569" s="36">
        <v>43795</v>
      </c>
      <c r="J569" s="36" t="s">
        <v>67</v>
      </c>
      <c r="K569" s="37" t="str">
        <f>IF(G569="","",IF(G569&lt;&gt;"Repasse","NA",IF(G569="Repasse","Responsabilidade Diretoria de Contabilidade")))</f>
        <v>NA</v>
      </c>
      <c r="L569" s="37" t="s">
        <v>39</v>
      </c>
      <c r="M569" s="17" t="s">
        <v>2475</v>
      </c>
      <c r="N569" s="37" t="s">
        <v>2476</v>
      </c>
      <c r="O569" s="27" t="s">
        <v>2477</v>
      </c>
      <c r="P569" s="37" t="s">
        <v>2478</v>
      </c>
      <c r="Q569" s="101" t="s">
        <v>39</v>
      </c>
      <c r="R569" s="101" t="s">
        <v>39</v>
      </c>
      <c r="S569" s="36">
        <v>43797</v>
      </c>
      <c r="T569" s="36" t="s">
        <v>44</v>
      </c>
      <c r="U569" s="109" t="s">
        <v>39</v>
      </c>
      <c r="V569" s="102" t="s">
        <v>39</v>
      </c>
      <c r="W569" s="27" t="s">
        <v>39</v>
      </c>
      <c r="X569" s="37" t="s">
        <v>937</v>
      </c>
      <c r="Y569" s="36">
        <v>43783</v>
      </c>
      <c r="Z569" s="139">
        <v>43794</v>
      </c>
      <c r="AA569" s="37" t="s">
        <v>44</v>
      </c>
      <c r="AB569" s="37" t="s">
        <v>39</v>
      </c>
      <c r="AC569" s="37" t="s">
        <v>39</v>
      </c>
      <c r="AD569" s="37" t="s">
        <v>39</v>
      </c>
      <c r="AE569" s="37" t="s">
        <v>39</v>
      </c>
      <c r="AF569" s="36"/>
    </row>
    <row r="570" spans="1:32" ht="69.75" customHeight="1" x14ac:dyDescent="0.25">
      <c r="A570" s="19" t="s">
        <v>2479</v>
      </c>
      <c r="B570" s="19"/>
      <c r="C570" s="36">
        <v>43798</v>
      </c>
      <c r="D570" s="99">
        <v>128</v>
      </c>
      <c r="E570" s="103">
        <v>19</v>
      </c>
      <c r="F570" s="37" t="s">
        <v>36</v>
      </c>
      <c r="G570" s="37" t="s">
        <v>724</v>
      </c>
      <c r="H570" s="17" t="str">
        <f t="shared" ca="1" si="64"/>
        <v>Concluído</v>
      </c>
      <c r="I570" s="36">
        <v>43800</v>
      </c>
      <c r="J570" s="36">
        <v>44165</v>
      </c>
      <c r="K570" s="37" t="s">
        <v>39</v>
      </c>
      <c r="L570" s="37" t="s">
        <v>39</v>
      </c>
      <c r="M570" s="17" t="s">
        <v>2480</v>
      </c>
      <c r="N570" s="37" t="s">
        <v>2438</v>
      </c>
      <c r="O570" s="27" t="s">
        <v>2216</v>
      </c>
      <c r="P570" s="37" t="s">
        <v>2217</v>
      </c>
      <c r="Q570" s="101" t="s">
        <v>39</v>
      </c>
      <c r="R570" s="101" t="s">
        <v>39</v>
      </c>
      <c r="S570" s="36">
        <v>43802</v>
      </c>
      <c r="T570" s="36" t="s">
        <v>44</v>
      </c>
      <c r="U570" s="109" t="s">
        <v>39</v>
      </c>
      <c r="V570" s="102" t="s">
        <v>39</v>
      </c>
      <c r="W570" s="27" t="s">
        <v>39</v>
      </c>
      <c r="X570" s="37" t="s">
        <v>259</v>
      </c>
      <c r="Y570" s="36">
        <v>43787</v>
      </c>
      <c r="Z570" s="139">
        <v>43797</v>
      </c>
      <c r="AA570" s="37" t="s">
        <v>1705</v>
      </c>
      <c r="AB570" s="37" t="s">
        <v>2481</v>
      </c>
      <c r="AC570" s="37" t="s">
        <v>2482</v>
      </c>
      <c r="AD570" s="37" t="s">
        <v>2483</v>
      </c>
      <c r="AE570" s="37">
        <v>44277</v>
      </c>
      <c r="AF570" s="36"/>
    </row>
    <row r="571" spans="1:32" ht="159" customHeight="1" x14ac:dyDescent="0.25">
      <c r="A571" s="19" t="s">
        <v>2484</v>
      </c>
      <c r="B571" s="19"/>
      <c r="C571" s="36">
        <v>43796</v>
      </c>
      <c r="D571" s="99">
        <v>129</v>
      </c>
      <c r="E571" s="103">
        <v>19</v>
      </c>
      <c r="F571" s="37" t="s">
        <v>1614</v>
      </c>
      <c r="G571" s="37" t="s">
        <v>37</v>
      </c>
      <c r="H571" s="17" t="str">
        <f t="shared" ca="1" si="64"/>
        <v>Concluído</v>
      </c>
      <c r="I571" s="36">
        <v>43796</v>
      </c>
      <c r="J571" s="36">
        <v>44221</v>
      </c>
      <c r="K571" s="37" t="s">
        <v>39</v>
      </c>
      <c r="L571" s="37" t="s">
        <v>39</v>
      </c>
      <c r="M571" s="17" t="s">
        <v>2485</v>
      </c>
      <c r="N571" s="37" t="s">
        <v>1616</v>
      </c>
      <c r="O571" s="27" t="s">
        <v>1617</v>
      </c>
      <c r="P571" s="37" t="s">
        <v>2486</v>
      </c>
      <c r="Q571" s="101">
        <v>39186.9</v>
      </c>
      <c r="R571" s="101" t="s">
        <v>39</v>
      </c>
      <c r="S571" s="36" t="s">
        <v>2487</v>
      </c>
      <c r="T571" s="36" t="s">
        <v>44</v>
      </c>
      <c r="U571" s="109" t="s">
        <v>39</v>
      </c>
      <c r="V571" s="102" t="s">
        <v>2488</v>
      </c>
      <c r="W571" s="27" t="s">
        <v>1620</v>
      </c>
      <c r="X571" s="37" t="s">
        <v>259</v>
      </c>
      <c r="Y571" s="36">
        <v>43791</v>
      </c>
      <c r="Z571" s="139">
        <v>43794</v>
      </c>
      <c r="AA571" s="37" t="s">
        <v>2489</v>
      </c>
      <c r="AB571" s="37" t="s">
        <v>39</v>
      </c>
      <c r="AC571" s="37" t="s">
        <v>39</v>
      </c>
      <c r="AD571" s="37" t="s">
        <v>39</v>
      </c>
      <c r="AE571" s="37" t="s">
        <v>39</v>
      </c>
      <c r="AF571" s="36"/>
    </row>
    <row r="572" spans="1:32" ht="43.5" customHeight="1" x14ac:dyDescent="0.25">
      <c r="A572" s="19"/>
      <c r="B572" s="19"/>
      <c r="C572" s="105">
        <v>43817</v>
      </c>
      <c r="D572" s="106">
        <v>130</v>
      </c>
      <c r="E572" s="103">
        <v>19</v>
      </c>
      <c r="F572" s="37" t="s">
        <v>274</v>
      </c>
      <c r="G572" s="107" t="s">
        <v>704</v>
      </c>
      <c r="H572" s="17" t="str">
        <f t="shared" ca="1" si="64"/>
        <v>Ativo</v>
      </c>
      <c r="I572" s="105">
        <v>43832</v>
      </c>
      <c r="J572" s="105">
        <v>45658</v>
      </c>
      <c r="K572" s="108" t="s">
        <v>39</v>
      </c>
      <c r="L572" s="108" t="s">
        <v>39</v>
      </c>
      <c r="M572" s="107" t="s">
        <v>2490</v>
      </c>
      <c r="N572" s="107" t="s">
        <v>2491</v>
      </c>
      <c r="O572" s="107" t="s">
        <v>2492</v>
      </c>
      <c r="P572" s="107" t="s">
        <v>2493</v>
      </c>
      <c r="Q572" s="101" t="s">
        <v>39</v>
      </c>
      <c r="R572" s="107" t="s">
        <v>39</v>
      </c>
      <c r="S572" s="56">
        <v>43852</v>
      </c>
      <c r="T572" s="46" t="s">
        <v>1320</v>
      </c>
      <c r="U572" s="107" t="s">
        <v>39</v>
      </c>
      <c r="V572" s="107" t="s">
        <v>39</v>
      </c>
      <c r="W572" s="107" t="s">
        <v>39</v>
      </c>
      <c r="X572" s="107" t="s">
        <v>2494</v>
      </c>
      <c r="Y572" s="105" t="s">
        <v>39</v>
      </c>
      <c r="Z572" s="105" t="s">
        <v>39</v>
      </c>
      <c r="AA572" s="37" t="s">
        <v>39</v>
      </c>
      <c r="AB572" s="107" t="s">
        <v>39</v>
      </c>
      <c r="AC572" s="107" t="s">
        <v>39</v>
      </c>
      <c r="AD572" s="107" t="s">
        <v>39</v>
      </c>
      <c r="AE572" s="107" t="s">
        <v>39</v>
      </c>
      <c r="AF572" s="36"/>
    </row>
    <row r="573" spans="1:32" ht="82.5" customHeight="1" x14ac:dyDescent="0.25">
      <c r="A573" s="19" t="s">
        <v>2495</v>
      </c>
      <c r="B573" s="19"/>
      <c r="C573" s="36">
        <v>43797</v>
      </c>
      <c r="D573" s="99">
        <v>131</v>
      </c>
      <c r="E573" s="103">
        <v>19</v>
      </c>
      <c r="F573" s="37" t="s">
        <v>1614</v>
      </c>
      <c r="G573" s="37" t="s">
        <v>37</v>
      </c>
      <c r="H573" s="17" t="str">
        <f t="shared" ca="1" si="64"/>
        <v>Concluído</v>
      </c>
      <c r="I573" s="36">
        <v>43797</v>
      </c>
      <c r="J573" s="36">
        <v>44223</v>
      </c>
      <c r="K573" s="37" t="str">
        <f>IF(G573="","",IF(G573&lt;&gt;"Repasse","NA",IF(G573="Repasse","Responsabilidade Diretoria de Contabilidade")))</f>
        <v>NA</v>
      </c>
      <c r="L573" s="37" t="s">
        <v>39</v>
      </c>
      <c r="M573" s="17" t="s">
        <v>2496</v>
      </c>
      <c r="N573" s="37" t="s">
        <v>2497</v>
      </c>
      <c r="O573" s="27" t="s">
        <v>1617</v>
      </c>
      <c r="P573" s="37" t="s">
        <v>2498</v>
      </c>
      <c r="Q573" s="101">
        <v>699818.84</v>
      </c>
      <c r="R573" s="101" t="s">
        <v>39</v>
      </c>
      <c r="S573" s="36">
        <v>43799</v>
      </c>
      <c r="T573" s="36" t="s">
        <v>44</v>
      </c>
      <c r="U573" s="109" t="s">
        <v>39</v>
      </c>
      <c r="V573" s="102" t="s">
        <v>2499</v>
      </c>
      <c r="W573" s="27" t="s">
        <v>1620</v>
      </c>
      <c r="X573" s="37" t="s">
        <v>667</v>
      </c>
      <c r="Y573" s="36">
        <v>43791</v>
      </c>
      <c r="Z573" s="139">
        <v>43797</v>
      </c>
      <c r="AA573" s="37" t="s">
        <v>2500</v>
      </c>
      <c r="AB573" s="37" t="s">
        <v>39</v>
      </c>
      <c r="AC573" s="37" t="s">
        <v>39</v>
      </c>
      <c r="AD573" s="37" t="s">
        <v>39</v>
      </c>
      <c r="AE573" s="37" t="s">
        <v>39</v>
      </c>
      <c r="AF573" s="36"/>
    </row>
    <row r="574" spans="1:32" ht="72" customHeight="1" x14ac:dyDescent="0.25">
      <c r="A574" s="19" t="s">
        <v>2501</v>
      </c>
      <c r="B574" s="19"/>
      <c r="C574" s="105">
        <v>43803</v>
      </c>
      <c r="D574" s="106">
        <v>133</v>
      </c>
      <c r="E574" s="107">
        <v>2019</v>
      </c>
      <c r="F574" s="37" t="s">
        <v>1614</v>
      </c>
      <c r="G574" s="107" t="s">
        <v>37</v>
      </c>
      <c r="H574" s="17" t="str">
        <f t="shared" ca="1" si="64"/>
        <v>Concluído</v>
      </c>
      <c r="I574" s="105">
        <v>43803</v>
      </c>
      <c r="J574" s="105">
        <v>44228</v>
      </c>
      <c r="K574" s="108" t="s">
        <v>39</v>
      </c>
      <c r="L574" s="108" t="s">
        <v>39</v>
      </c>
      <c r="M574" s="107" t="s">
        <v>2502</v>
      </c>
      <c r="N574" s="107" t="s">
        <v>1464</v>
      </c>
      <c r="O574" s="107" t="s">
        <v>1465</v>
      </c>
      <c r="P574" s="107" t="s">
        <v>2503</v>
      </c>
      <c r="Q574" s="101">
        <v>1869457.82</v>
      </c>
      <c r="R574" s="107" t="s">
        <v>39</v>
      </c>
      <c r="S574" s="56">
        <v>43805</v>
      </c>
      <c r="T574" s="46" t="s">
        <v>65</v>
      </c>
      <c r="U574" s="107" t="s">
        <v>39</v>
      </c>
      <c r="V574" s="107" t="s">
        <v>2504</v>
      </c>
      <c r="W574" s="107" t="s">
        <v>1620</v>
      </c>
      <c r="X574" s="107" t="s">
        <v>259</v>
      </c>
      <c r="Y574" s="105">
        <v>43797</v>
      </c>
      <c r="Z574" s="105">
        <v>43801</v>
      </c>
      <c r="AA574" s="37" t="s">
        <v>2505</v>
      </c>
      <c r="AB574" s="107" t="s">
        <v>39</v>
      </c>
      <c r="AC574" s="107" t="s">
        <v>39</v>
      </c>
      <c r="AD574" s="107" t="s">
        <v>39</v>
      </c>
      <c r="AE574" s="107" t="s">
        <v>39</v>
      </c>
      <c r="AF574" s="36"/>
    </row>
    <row r="575" spans="1:32" ht="225.75" customHeight="1" x14ac:dyDescent="0.25">
      <c r="A575" s="124" t="s">
        <v>2506</v>
      </c>
      <c r="B575" s="124"/>
      <c r="C575" s="36">
        <v>43805</v>
      </c>
      <c r="D575" s="99">
        <v>134</v>
      </c>
      <c r="E575" s="103">
        <v>19</v>
      </c>
      <c r="F575" s="37" t="s">
        <v>1614</v>
      </c>
      <c r="G575" s="37" t="s">
        <v>37</v>
      </c>
      <c r="H575" s="17" t="str">
        <f t="shared" ca="1" si="64"/>
        <v>Concluído</v>
      </c>
      <c r="I575" s="36">
        <v>43805</v>
      </c>
      <c r="J575" s="36">
        <v>44230</v>
      </c>
      <c r="K575" s="37" t="str">
        <f>IF(G575="","",IF(G575&lt;&gt;"Repasse","NA",IF(G575="Repasse","Responsabilidade Diretoria de Contabilidade")))</f>
        <v>NA</v>
      </c>
      <c r="L575" s="37" t="s">
        <v>39</v>
      </c>
      <c r="M575" s="27" t="s">
        <v>2507</v>
      </c>
      <c r="N575" s="37" t="s">
        <v>2508</v>
      </c>
      <c r="O575" s="27" t="s">
        <v>1465</v>
      </c>
      <c r="P575" s="37" t="s">
        <v>2503</v>
      </c>
      <c r="Q575" s="101">
        <v>2440877.2799999998</v>
      </c>
      <c r="R575" s="101" t="s">
        <v>39</v>
      </c>
      <c r="S575" s="36">
        <v>43806</v>
      </c>
      <c r="T575" s="36" t="s">
        <v>44</v>
      </c>
      <c r="U575" s="109" t="s">
        <v>39</v>
      </c>
      <c r="V575" s="102" t="s">
        <v>2509</v>
      </c>
      <c r="W575" s="27" t="s">
        <v>1620</v>
      </c>
      <c r="X575" s="37" t="s">
        <v>1963</v>
      </c>
      <c r="Y575" s="36">
        <v>43803</v>
      </c>
      <c r="Z575" s="139">
        <v>43804</v>
      </c>
      <c r="AA575" s="37" t="s">
        <v>2505</v>
      </c>
      <c r="AB575" s="37" t="s">
        <v>39</v>
      </c>
      <c r="AC575" s="37" t="s">
        <v>39</v>
      </c>
      <c r="AD575" s="37" t="s">
        <v>39</v>
      </c>
      <c r="AE575" s="37" t="s">
        <v>39</v>
      </c>
      <c r="AF575" s="36"/>
    </row>
    <row r="576" spans="1:32" ht="72" customHeight="1" x14ac:dyDescent="0.25">
      <c r="A576" s="19" t="s">
        <v>2510</v>
      </c>
      <c r="B576" s="19"/>
      <c r="C576" s="105">
        <v>43810</v>
      </c>
      <c r="D576" s="106">
        <v>135</v>
      </c>
      <c r="E576" s="103">
        <v>19</v>
      </c>
      <c r="F576" s="37" t="s">
        <v>1614</v>
      </c>
      <c r="G576" s="107" t="s">
        <v>37</v>
      </c>
      <c r="H576" s="17" t="str">
        <f t="shared" ca="1" si="64"/>
        <v>Ativo</v>
      </c>
      <c r="I576" s="105">
        <v>43810</v>
      </c>
      <c r="J576" s="105">
        <v>44965</v>
      </c>
      <c r="K576" s="108" t="str">
        <f>IF(G576="","",IF(G576&lt;&gt;"Repasse","NA",IF(G576="Repasse","Responsabilidade Diretoria de Contabilidade")))</f>
        <v>NA</v>
      </c>
      <c r="L576" s="108" t="s">
        <v>39</v>
      </c>
      <c r="M576" s="107" t="s">
        <v>2511</v>
      </c>
      <c r="N576" s="107" t="s">
        <v>2512</v>
      </c>
      <c r="O576" s="107" t="s">
        <v>2513</v>
      </c>
      <c r="P576" s="107" t="s">
        <v>2514</v>
      </c>
      <c r="Q576" s="101">
        <v>1160153.1499999999</v>
      </c>
      <c r="R576" s="107" t="s">
        <v>39</v>
      </c>
      <c r="S576" s="56">
        <v>43811</v>
      </c>
      <c r="T576" s="46" t="s">
        <v>44</v>
      </c>
      <c r="U576" s="107" t="s">
        <v>39</v>
      </c>
      <c r="V576" s="107" t="s">
        <v>2515</v>
      </c>
      <c r="W576" s="107" t="s">
        <v>1620</v>
      </c>
      <c r="X576" s="107" t="s">
        <v>187</v>
      </c>
      <c r="Y576" s="105">
        <v>43804</v>
      </c>
      <c r="Z576" s="105">
        <v>43804</v>
      </c>
      <c r="AA576" s="37" t="s">
        <v>2516</v>
      </c>
      <c r="AB576" s="107" t="s">
        <v>39</v>
      </c>
      <c r="AC576" s="107" t="s">
        <v>39</v>
      </c>
      <c r="AD576" s="107" t="s">
        <v>39</v>
      </c>
      <c r="AE576" s="107" t="s">
        <v>39</v>
      </c>
      <c r="AF576" s="36"/>
    </row>
    <row r="577" spans="1:32" ht="150.75" customHeight="1" x14ac:dyDescent="0.25">
      <c r="A577" s="19" t="s">
        <v>2517</v>
      </c>
      <c r="B577" s="19"/>
      <c r="C577" s="105">
        <v>43811</v>
      </c>
      <c r="D577" s="106">
        <v>136</v>
      </c>
      <c r="E577" s="107">
        <v>2019</v>
      </c>
      <c r="F577" s="37" t="s">
        <v>274</v>
      </c>
      <c r="G577" s="107" t="s">
        <v>37</v>
      </c>
      <c r="H577" s="17" t="str">
        <f t="shared" ca="1" si="64"/>
        <v>Concluído</v>
      </c>
      <c r="I577" s="105">
        <v>43811</v>
      </c>
      <c r="J577" s="105">
        <v>44358</v>
      </c>
      <c r="K577" s="108" t="str">
        <f>IF(G577="","",IF(G577&lt;&gt;"Repasse","NA",IF(G577="Repasse","Resp. DCON")))</f>
        <v>NA</v>
      </c>
      <c r="L577" s="108" t="s">
        <v>39</v>
      </c>
      <c r="M577" s="107" t="s">
        <v>2518</v>
      </c>
      <c r="N577" s="107" t="s">
        <v>2519</v>
      </c>
      <c r="O577" s="107" t="s">
        <v>2520</v>
      </c>
      <c r="P577" s="107" t="s">
        <v>2521</v>
      </c>
      <c r="Q577" s="101" t="s">
        <v>39</v>
      </c>
      <c r="R577" s="183">
        <v>300000</v>
      </c>
      <c r="S577" s="56" t="s">
        <v>2522</v>
      </c>
      <c r="T577" s="46" t="s">
        <v>44</v>
      </c>
      <c r="U577" s="107" t="s">
        <v>39</v>
      </c>
      <c r="V577" s="107" t="s">
        <v>2523</v>
      </c>
      <c r="W577" s="107" t="s">
        <v>2524</v>
      </c>
      <c r="X577" s="107" t="s">
        <v>206</v>
      </c>
      <c r="Y577" s="105">
        <v>43811</v>
      </c>
      <c r="Z577" s="105">
        <v>43811</v>
      </c>
      <c r="AA577" s="37" t="s">
        <v>39</v>
      </c>
      <c r="AB577" s="107" t="s">
        <v>39</v>
      </c>
      <c r="AC577" s="107" t="s">
        <v>39</v>
      </c>
      <c r="AD577" s="107" t="s">
        <v>39</v>
      </c>
      <c r="AE577" s="107" t="s">
        <v>39</v>
      </c>
      <c r="AF577" s="36"/>
    </row>
    <row r="578" spans="1:32" ht="109.5" customHeight="1" x14ac:dyDescent="0.25">
      <c r="A578" s="19" t="s">
        <v>2525</v>
      </c>
      <c r="B578" s="19"/>
      <c r="C578" s="105">
        <v>43825</v>
      </c>
      <c r="D578" s="106">
        <v>137</v>
      </c>
      <c r="E578" s="107">
        <v>2019</v>
      </c>
      <c r="F578" s="37" t="s">
        <v>274</v>
      </c>
      <c r="G578" s="107" t="s">
        <v>37</v>
      </c>
      <c r="H578" s="17" t="str">
        <f t="shared" ca="1" si="64"/>
        <v>Concluído</v>
      </c>
      <c r="I578" s="105">
        <v>43831</v>
      </c>
      <c r="J578" s="105">
        <v>44196</v>
      </c>
      <c r="K578" s="108" t="str">
        <f>IF(G578="","",IF(G578&lt;&gt;"Repasse","NA",IF(G578="Repasse","Responsabilidade Diretoria de Contabilidade")))</f>
        <v>NA</v>
      </c>
      <c r="L578" s="108" t="s">
        <v>39</v>
      </c>
      <c r="M578" s="107" t="s">
        <v>2526</v>
      </c>
      <c r="N578" s="107" t="s">
        <v>2527</v>
      </c>
      <c r="O578" s="107" t="s">
        <v>2528</v>
      </c>
      <c r="P578" s="107" t="s">
        <v>2529</v>
      </c>
      <c r="Q578" s="101" t="s">
        <v>39</v>
      </c>
      <c r="R578" s="107" t="s">
        <v>39</v>
      </c>
      <c r="S578" s="56">
        <v>43826</v>
      </c>
      <c r="T578" s="46" t="s">
        <v>44</v>
      </c>
      <c r="U578" s="107" t="s">
        <v>39</v>
      </c>
      <c r="V578" s="107" t="s">
        <v>39</v>
      </c>
      <c r="W578" s="107" t="s">
        <v>39</v>
      </c>
      <c r="X578" s="107" t="s">
        <v>259</v>
      </c>
      <c r="Y578" s="105">
        <v>43817</v>
      </c>
      <c r="Z578" s="105">
        <v>43819</v>
      </c>
      <c r="AA578" s="37" t="s">
        <v>2530</v>
      </c>
      <c r="AB578" s="107" t="s">
        <v>39</v>
      </c>
      <c r="AC578" s="107" t="s">
        <v>39</v>
      </c>
      <c r="AD578" s="107" t="s">
        <v>39</v>
      </c>
      <c r="AE578" s="107" t="s">
        <v>39</v>
      </c>
      <c r="AF578" s="36"/>
    </row>
    <row r="579" spans="1:32" ht="43.5" customHeight="1" x14ac:dyDescent="0.25">
      <c r="A579" s="105" t="s">
        <v>2531</v>
      </c>
      <c r="B579" s="105"/>
      <c r="C579" s="105" t="s">
        <v>2531</v>
      </c>
      <c r="D579" s="106" t="s">
        <v>2532</v>
      </c>
      <c r="E579" s="107">
        <v>2019</v>
      </c>
      <c r="F579" s="37" t="s">
        <v>274</v>
      </c>
      <c r="G579" s="107" t="s">
        <v>704</v>
      </c>
      <c r="H579" s="17" t="str">
        <f t="shared" ca="1" si="64"/>
        <v>Ativo</v>
      </c>
      <c r="I579" s="105">
        <v>43817</v>
      </c>
      <c r="J579" s="105">
        <v>45643</v>
      </c>
      <c r="K579" s="108" t="str">
        <f>IF(G579="","",IF(G579&lt;&gt;"Repasse","NA",IF(G579="Repasse","Responsabilidade Diretoria de Contabilidade")))</f>
        <v>NA</v>
      </c>
      <c r="L579" s="108" t="s">
        <v>39</v>
      </c>
      <c r="M579" s="107" t="s">
        <v>705</v>
      </c>
      <c r="N579" s="107" t="s">
        <v>2533</v>
      </c>
      <c r="O579" s="107" t="s">
        <v>2534</v>
      </c>
      <c r="P579" s="107" t="s">
        <v>2535</v>
      </c>
      <c r="Q579" s="101" t="s">
        <v>39</v>
      </c>
      <c r="R579" s="107" t="s">
        <v>39</v>
      </c>
      <c r="S579" s="56" t="s">
        <v>2531</v>
      </c>
      <c r="T579" s="46" t="s">
        <v>44</v>
      </c>
      <c r="U579" s="107" t="s">
        <v>39</v>
      </c>
      <c r="V579" s="107" t="s">
        <v>39</v>
      </c>
      <c r="W579" s="107" t="s">
        <v>39</v>
      </c>
      <c r="X579" s="107" t="s">
        <v>2536</v>
      </c>
      <c r="Y579" s="105" t="s">
        <v>39</v>
      </c>
      <c r="Z579" s="105" t="s">
        <v>39</v>
      </c>
      <c r="AA579" s="37" t="s">
        <v>2449</v>
      </c>
      <c r="AB579" s="107" t="s">
        <v>39</v>
      </c>
      <c r="AC579" s="107" t="s">
        <v>39</v>
      </c>
      <c r="AD579" s="107" t="s">
        <v>39</v>
      </c>
      <c r="AE579" s="107" t="s">
        <v>39</v>
      </c>
      <c r="AF579" s="36"/>
    </row>
    <row r="580" spans="1:32" ht="43.5" customHeight="1" x14ac:dyDescent="0.25">
      <c r="A580" s="105" t="s">
        <v>2531</v>
      </c>
      <c r="B580" s="105"/>
      <c r="C580" s="105" t="s">
        <v>2531</v>
      </c>
      <c r="D580" s="106" t="s">
        <v>2537</v>
      </c>
      <c r="E580" s="107">
        <v>2019</v>
      </c>
      <c r="F580" s="37" t="s">
        <v>274</v>
      </c>
      <c r="G580" s="107" t="s">
        <v>704</v>
      </c>
      <c r="H580" s="17" t="str">
        <f t="shared" ca="1" si="64"/>
        <v>Ativo</v>
      </c>
      <c r="I580" s="105">
        <v>43817</v>
      </c>
      <c r="J580" s="105">
        <v>45643</v>
      </c>
      <c r="K580" s="108" t="str">
        <f>IF(G580="","",IF(G580&lt;&gt;"Repasse","NA",IF(G580="Repasse","Responsabilidade Diretoria de Contabilidade")))</f>
        <v>NA</v>
      </c>
      <c r="L580" s="108" t="s">
        <v>39</v>
      </c>
      <c r="M580" s="107" t="s">
        <v>705</v>
      </c>
      <c r="N580" s="107" t="s">
        <v>2538</v>
      </c>
      <c r="O580" s="107" t="s">
        <v>2539</v>
      </c>
      <c r="P580" s="107" t="s">
        <v>2540</v>
      </c>
      <c r="Q580" s="101" t="s">
        <v>39</v>
      </c>
      <c r="R580" s="107" t="s">
        <v>39</v>
      </c>
      <c r="S580" s="56" t="s">
        <v>2531</v>
      </c>
      <c r="T580" s="46" t="s">
        <v>44</v>
      </c>
      <c r="U580" s="107" t="s">
        <v>39</v>
      </c>
      <c r="V580" s="107" t="s">
        <v>39</v>
      </c>
      <c r="W580" s="107" t="s">
        <v>39</v>
      </c>
      <c r="X580" s="107" t="s">
        <v>2536</v>
      </c>
      <c r="Y580" s="105" t="s">
        <v>39</v>
      </c>
      <c r="Z580" s="105" t="s">
        <v>39</v>
      </c>
      <c r="AA580" s="37" t="s">
        <v>2449</v>
      </c>
      <c r="AB580" s="107" t="s">
        <v>39</v>
      </c>
      <c r="AC580" s="107" t="s">
        <v>39</v>
      </c>
      <c r="AD580" s="107" t="s">
        <v>39</v>
      </c>
      <c r="AE580" s="107" t="s">
        <v>39</v>
      </c>
      <c r="AF580" s="36"/>
    </row>
    <row r="581" spans="1:32" ht="72" customHeight="1" x14ac:dyDescent="0.25">
      <c r="A581" s="19" t="s">
        <v>2541</v>
      </c>
      <c r="B581" s="19"/>
      <c r="C581" s="105">
        <v>43868</v>
      </c>
      <c r="D581" s="106">
        <v>140</v>
      </c>
      <c r="E581" s="107">
        <v>2019</v>
      </c>
      <c r="F581" s="37" t="s">
        <v>274</v>
      </c>
      <c r="G581" s="107" t="s">
        <v>704</v>
      </c>
      <c r="H581" s="17" t="str">
        <f t="shared" ca="1" si="64"/>
        <v>Ativo</v>
      </c>
      <c r="I581" s="105">
        <v>43818</v>
      </c>
      <c r="J581" s="105">
        <v>45643</v>
      </c>
      <c r="K581" s="108" t="s">
        <v>39</v>
      </c>
      <c r="L581" s="108" t="s">
        <v>39</v>
      </c>
      <c r="M581" s="107" t="s">
        <v>705</v>
      </c>
      <c r="N581" s="107" t="s">
        <v>2542</v>
      </c>
      <c r="O581" s="107" t="s">
        <v>2543</v>
      </c>
      <c r="P581" s="107" t="s">
        <v>2544</v>
      </c>
      <c r="Q581" s="101" t="s">
        <v>39</v>
      </c>
      <c r="R581" s="107" t="s">
        <v>39</v>
      </c>
      <c r="S581" s="56">
        <v>43872</v>
      </c>
      <c r="T581" s="46" t="s">
        <v>44</v>
      </c>
      <c r="U581" s="107" t="s">
        <v>39</v>
      </c>
      <c r="V581" s="107" t="s">
        <v>39</v>
      </c>
      <c r="W581" s="107" t="s">
        <v>39</v>
      </c>
      <c r="X581" s="107" t="s">
        <v>2545</v>
      </c>
      <c r="Y581" s="105" t="s">
        <v>39</v>
      </c>
      <c r="Z581" s="105" t="s">
        <v>39</v>
      </c>
      <c r="AA581" s="37" t="s">
        <v>39</v>
      </c>
      <c r="AB581" s="107" t="s">
        <v>39</v>
      </c>
      <c r="AC581" s="107" t="s">
        <v>39</v>
      </c>
      <c r="AD581" s="107" t="s">
        <v>39</v>
      </c>
      <c r="AE581" s="107" t="s">
        <v>39</v>
      </c>
      <c r="AF581" s="36"/>
    </row>
    <row r="582" spans="1:32" ht="156.75" customHeight="1" x14ac:dyDescent="0.25">
      <c r="A582" s="19" t="s">
        <v>2546</v>
      </c>
      <c r="B582" s="19"/>
      <c r="C582" s="105"/>
      <c r="D582" s="106">
        <v>141</v>
      </c>
      <c r="E582" s="107">
        <v>2019</v>
      </c>
      <c r="F582" s="37" t="s">
        <v>36</v>
      </c>
      <c r="G582" s="107" t="s">
        <v>37</v>
      </c>
      <c r="H582" s="17" t="str">
        <f t="shared" ca="1" si="64"/>
        <v/>
      </c>
      <c r="I582" s="105"/>
      <c r="J582" s="105"/>
      <c r="K582" s="108" t="str">
        <f>IF(G582="","",IF(G582&lt;&gt;"Repasse","NA",IF(G582="Repasse","Responsabilidade Diretoria de Contabilidade")))</f>
        <v>NA</v>
      </c>
      <c r="L582" s="108" t="s">
        <v>39</v>
      </c>
      <c r="M582" s="107" t="s">
        <v>2547</v>
      </c>
      <c r="N582" s="107" t="s">
        <v>2548</v>
      </c>
      <c r="O582" s="107" t="s">
        <v>2549</v>
      </c>
      <c r="P582" s="107" t="s">
        <v>2550</v>
      </c>
      <c r="Q582" s="101" t="s">
        <v>39</v>
      </c>
      <c r="R582" s="107" t="s">
        <v>39</v>
      </c>
      <c r="S582" s="56"/>
      <c r="T582" s="46" t="s">
        <v>44</v>
      </c>
      <c r="U582" s="107" t="s">
        <v>39</v>
      </c>
      <c r="V582" s="107" t="s">
        <v>39</v>
      </c>
      <c r="W582" s="107" t="s">
        <v>39</v>
      </c>
      <c r="X582" s="107" t="s">
        <v>1963</v>
      </c>
      <c r="Y582" s="105">
        <v>43818</v>
      </c>
      <c r="Z582" s="105" t="str">
        <f ca="1">IF(Y582="","",IF(TODAY()-Y582&gt;30,"Atrasado","Dentro do Prazo de 30 dias"))</f>
        <v>Atrasado</v>
      </c>
      <c r="AA582" s="37" t="s">
        <v>2551</v>
      </c>
      <c r="AB582" s="107" t="s">
        <v>39</v>
      </c>
      <c r="AC582" s="107" t="s">
        <v>39</v>
      </c>
      <c r="AD582" s="107" t="s">
        <v>39</v>
      </c>
      <c r="AE582" s="107" t="s">
        <v>39</v>
      </c>
      <c r="AF582" s="36"/>
    </row>
    <row r="583" spans="1:32" ht="176.25" customHeight="1" x14ac:dyDescent="0.25">
      <c r="A583" s="19" t="s">
        <v>2552</v>
      </c>
      <c r="B583" s="19"/>
      <c r="C583" s="105">
        <v>43853</v>
      </c>
      <c r="D583" s="106">
        <v>1</v>
      </c>
      <c r="E583" s="107">
        <v>2020</v>
      </c>
      <c r="F583" s="37" t="s">
        <v>36</v>
      </c>
      <c r="G583" s="107" t="s">
        <v>327</v>
      </c>
      <c r="H583" s="17" t="str">
        <f t="shared" ca="1" si="64"/>
        <v>Ativo</v>
      </c>
      <c r="I583" s="105">
        <v>43853</v>
      </c>
      <c r="J583" s="105" t="s">
        <v>108</v>
      </c>
      <c r="K583" s="108" t="s">
        <v>39</v>
      </c>
      <c r="L583" s="108" t="s">
        <v>39</v>
      </c>
      <c r="M583" s="107" t="s">
        <v>2314</v>
      </c>
      <c r="N583" s="107" t="s">
        <v>2553</v>
      </c>
      <c r="O583" s="107" t="s">
        <v>2554</v>
      </c>
      <c r="P583" s="107" t="s">
        <v>2555</v>
      </c>
      <c r="Q583" s="101" t="s">
        <v>39</v>
      </c>
      <c r="R583" s="107" t="s">
        <v>39</v>
      </c>
      <c r="S583" s="56">
        <v>43854</v>
      </c>
      <c r="T583" s="46" t="s">
        <v>44</v>
      </c>
      <c r="U583" s="107" t="s">
        <v>39</v>
      </c>
      <c r="V583" s="107" t="s">
        <v>39</v>
      </c>
      <c r="W583" s="107" t="s">
        <v>39</v>
      </c>
      <c r="X583" s="107" t="s">
        <v>2406</v>
      </c>
      <c r="Y583" s="105">
        <v>43852</v>
      </c>
      <c r="Z583" s="105">
        <v>43853</v>
      </c>
      <c r="AA583" s="37" t="s">
        <v>2319</v>
      </c>
      <c r="AB583" s="107" t="s">
        <v>39</v>
      </c>
      <c r="AC583" s="107" t="s">
        <v>39</v>
      </c>
      <c r="AD583" s="107" t="s">
        <v>39</v>
      </c>
      <c r="AE583" s="107" t="s">
        <v>39</v>
      </c>
      <c r="AF583" s="36"/>
    </row>
    <row r="584" spans="1:32" ht="43.5" customHeight="1" x14ac:dyDescent="0.25">
      <c r="A584" s="19"/>
      <c r="B584" s="19"/>
      <c r="C584" s="105">
        <v>43857</v>
      </c>
      <c r="D584" s="106">
        <v>2</v>
      </c>
      <c r="E584" s="107">
        <v>2020</v>
      </c>
      <c r="F584" s="37" t="s">
        <v>274</v>
      </c>
      <c r="G584" s="107" t="s">
        <v>704</v>
      </c>
      <c r="H584" s="17" t="str">
        <f t="shared" ca="1" si="64"/>
        <v>Ativo</v>
      </c>
      <c r="I584" s="105">
        <v>43895</v>
      </c>
      <c r="J584" s="105">
        <v>45720</v>
      </c>
      <c r="K584" s="108" t="s">
        <v>39</v>
      </c>
      <c r="L584" s="108" t="s">
        <v>39</v>
      </c>
      <c r="M584" s="107" t="s">
        <v>705</v>
      </c>
      <c r="N584" s="107" t="s">
        <v>2556</v>
      </c>
      <c r="O584" s="107" t="s">
        <v>2557</v>
      </c>
      <c r="P584" s="107" t="s">
        <v>2558</v>
      </c>
      <c r="Q584" s="101" t="s">
        <v>39</v>
      </c>
      <c r="R584" s="107" t="s">
        <v>39</v>
      </c>
      <c r="S584" s="56">
        <v>43893</v>
      </c>
      <c r="T584" s="46" t="s">
        <v>44</v>
      </c>
      <c r="U584" s="107" t="s">
        <v>39</v>
      </c>
      <c r="V584" s="107" t="s">
        <v>39</v>
      </c>
      <c r="W584" s="107" t="s">
        <v>39</v>
      </c>
      <c r="X584" s="107" t="s">
        <v>2545</v>
      </c>
      <c r="Y584" s="105" t="s">
        <v>39</v>
      </c>
      <c r="Z584" s="105" t="s">
        <v>39</v>
      </c>
      <c r="AA584" s="37" t="s">
        <v>39</v>
      </c>
      <c r="AB584" s="107" t="s">
        <v>39</v>
      </c>
      <c r="AC584" s="107" t="s">
        <v>39</v>
      </c>
      <c r="AD584" s="107" t="s">
        <v>39</v>
      </c>
      <c r="AE584" s="107" t="s">
        <v>39</v>
      </c>
      <c r="AF584" s="36"/>
    </row>
    <row r="585" spans="1:32" ht="72" customHeight="1" x14ac:dyDescent="0.25">
      <c r="A585" s="19" t="s">
        <v>2559</v>
      </c>
      <c r="B585" s="19"/>
      <c r="C585" s="105">
        <v>43880</v>
      </c>
      <c r="D585" s="106">
        <v>3</v>
      </c>
      <c r="E585" s="107">
        <v>2020</v>
      </c>
      <c r="F585" s="37" t="s">
        <v>274</v>
      </c>
      <c r="G585" s="107" t="s">
        <v>704</v>
      </c>
      <c r="H585" s="17" t="str">
        <f t="shared" ca="1" si="64"/>
        <v>Ativo</v>
      </c>
      <c r="I585" s="105">
        <v>43966</v>
      </c>
      <c r="J585" s="105">
        <v>45791</v>
      </c>
      <c r="K585" s="108" t="s">
        <v>39</v>
      </c>
      <c r="L585" s="108" t="s">
        <v>39</v>
      </c>
      <c r="M585" s="107" t="s">
        <v>705</v>
      </c>
      <c r="N585" s="107" t="s">
        <v>2560</v>
      </c>
      <c r="O585" s="107" t="s">
        <v>2561</v>
      </c>
      <c r="P585" s="107" t="s">
        <v>2562</v>
      </c>
      <c r="Q585" s="101" t="s">
        <v>39</v>
      </c>
      <c r="R585" s="107" t="s">
        <v>39</v>
      </c>
      <c r="S585" s="56">
        <v>43881</v>
      </c>
      <c r="T585" s="46" t="s">
        <v>44</v>
      </c>
      <c r="U585" s="107" t="s">
        <v>39</v>
      </c>
      <c r="V585" s="107" t="s">
        <v>39</v>
      </c>
      <c r="W585" s="107" t="s">
        <v>39</v>
      </c>
      <c r="X585" s="107" t="s">
        <v>2456</v>
      </c>
      <c r="Y585" s="105" t="s">
        <v>39</v>
      </c>
      <c r="Z585" s="105" t="s">
        <v>39</v>
      </c>
      <c r="AA585" s="37" t="s">
        <v>39</v>
      </c>
      <c r="AB585" s="107" t="s">
        <v>39</v>
      </c>
      <c r="AC585" s="107" t="s">
        <v>39</v>
      </c>
      <c r="AD585" s="107" t="s">
        <v>39</v>
      </c>
      <c r="AE585" s="107" t="s">
        <v>39</v>
      </c>
      <c r="AF585" s="36"/>
    </row>
    <row r="586" spans="1:32" ht="43.5" customHeight="1" x14ac:dyDescent="0.25">
      <c r="A586" s="19"/>
      <c r="B586" s="19"/>
      <c r="C586" s="105">
        <v>43852</v>
      </c>
      <c r="D586" s="106">
        <v>4</v>
      </c>
      <c r="E586" s="107">
        <v>2020</v>
      </c>
      <c r="F586" s="37" t="s">
        <v>274</v>
      </c>
      <c r="G586" s="107" t="s">
        <v>704</v>
      </c>
      <c r="H586" s="17" t="str">
        <f t="shared" ca="1" si="64"/>
        <v>Ativo</v>
      </c>
      <c r="I586" s="105">
        <v>43916</v>
      </c>
      <c r="J586" s="105">
        <v>45741</v>
      </c>
      <c r="K586" s="108" t="s">
        <v>39</v>
      </c>
      <c r="L586" s="108" t="s">
        <v>39</v>
      </c>
      <c r="M586" s="107" t="s">
        <v>705</v>
      </c>
      <c r="N586" s="107" t="s">
        <v>2563</v>
      </c>
      <c r="O586" s="107" t="s">
        <v>173</v>
      </c>
      <c r="P586" s="107" t="s">
        <v>2564</v>
      </c>
      <c r="Q586" s="101" t="s">
        <v>39</v>
      </c>
      <c r="R586" s="107" t="s">
        <v>39</v>
      </c>
      <c r="S586" s="56">
        <v>43861</v>
      </c>
      <c r="T586" s="46" t="s">
        <v>44</v>
      </c>
      <c r="U586" s="107" t="s">
        <v>39</v>
      </c>
      <c r="V586" s="107" t="s">
        <v>39</v>
      </c>
      <c r="W586" s="107" t="s">
        <v>39</v>
      </c>
      <c r="X586" s="107" t="s">
        <v>2456</v>
      </c>
      <c r="Y586" s="105" t="s">
        <v>39</v>
      </c>
      <c r="Z586" s="105" t="s">
        <v>39</v>
      </c>
      <c r="AA586" s="37" t="s">
        <v>39</v>
      </c>
      <c r="AB586" s="107" t="s">
        <v>39</v>
      </c>
      <c r="AC586" s="107" t="s">
        <v>39</v>
      </c>
      <c r="AD586" s="107" t="s">
        <v>39</v>
      </c>
      <c r="AE586" s="107" t="s">
        <v>39</v>
      </c>
      <c r="AF586" s="36"/>
    </row>
    <row r="587" spans="1:32" ht="43.5" customHeight="1" x14ac:dyDescent="0.25">
      <c r="A587" s="19" t="s">
        <v>2565</v>
      </c>
      <c r="B587" s="19"/>
      <c r="C587" s="105">
        <v>43888</v>
      </c>
      <c r="D587" s="106">
        <v>5</v>
      </c>
      <c r="E587" s="107">
        <v>2020</v>
      </c>
      <c r="F587" s="37" t="s">
        <v>274</v>
      </c>
      <c r="G587" s="107" t="s">
        <v>704</v>
      </c>
      <c r="H587" s="17" t="str">
        <f t="shared" ca="1" si="64"/>
        <v>Ativo</v>
      </c>
      <c r="I587" s="105">
        <v>43905</v>
      </c>
      <c r="J587" s="105">
        <v>45730</v>
      </c>
      <c r="K587" s="108" t="s">
        <v>39</v>
      </c>
      <c r="L587" s="108" t="s">
        <v>39</v>
      </c>
      <c r="M587" s="107" t="s">
        <v>705</v>
      </c>
      <c r="N587" s="107" t="s">
        <v>2566</v>
      </c>
      <c r="O587" s="107" t="s">
        <v>2567</v>
      </c>
      <c r="P587" s="107" t="s">
        <v>2568</v>
      </c>
      <c r="Q587" s="101" t="s">
        <v>39</v>
      </c>
      <c r="R587" s="107" t="s">
        <v>39</v>
      </c>
      <c r="S587" s="56">
        <v>43893</v>
      </c>
      <c r="T587" s="46" t="s">
        <v>44</v>
      </c>
      <c r="U587" s="107" t="s">
        <v>39</v>
      </c>
      <c r="V587" s="107" t="s">
        <v>39</v>
      </c>
      <c r="W587" s="107" t="s">
        <v>39</v>
      </c>
      <c r="X587" s="107" t="s">
        <v>2456</v>
      </c>
      <c r="Y587" s="105" t="s">
        <v>39</v>
      </c>
      <c r="Z587" s="105" t="s">
        <v>39</v>
      </c>
      <c r="AA587" s="37" t="s">
        <v>39</v>
      </c>
      <c r="AB587" s="107" t="s">
        <v>39</v>
      </c>
      <c r="AC587" s="107" t="s">
        <v>39</v>
      </c>
      <c r="AD587" s="107" t="s">
        <v>39</v>
      </c>
      <c r="AE587" s="107" t="s">
        <v>39</v>
      </c>
      <c r="AF587" s="36"/>
    </row>
    <row r="588" spans="1:32" ht="43.5" customHeight="1" x14ac:dyDescent="0.25">
      <c r="A588" s="19" t="s">
        <v>2569</v>
      </c>
      <c r="B588" s="19"/>
      <c r="C588" s="105">
        <v>43888</v>
      </c>
      <c r="D588" s="106">
        <v>6</v>
      </c>
      <c r="E588" s="107">
        <v>2020</v>
      </c>
      <c r="F588" s="37" t="s">
        <v>274</v>
      </c>
      <c r="G588" s="107" t="s">
        <v>704</v>
      </c>
      <c r="H588" s="17" t="str">
        <f t="shared" ca="1" si="64"/>
        <v>Concluído</v>
      </c>
      <c r="I588" s="105">
        <v>43880</v>
      </c>
      <c r="J588" s="105">
        <v>44610</v>
      </c>
      <c r="K588" s="108" t="s">
        <v>39</v>
      </c>
      <c r="L588" s="108" t="s">
        <v>39</v>
      </c>
      <c r="M588" s="107" t="s">
        <v>705</v>
      </c>
      <c r="N588" s="107" t="s">
        <v>1317</v>
      </c>
      <c r="O588" s="107" t="s">
        <v>1318</v>
      </c>
      <c r="P588" s="107" t="s">
        <v>1319</v>
      </c>
      <c r="Q588" s="101" t="s">
        <v>39</v>
      </c>
      <c r="R588" s="107" t="s">
        <v>39</v>
      </c>
      <c r="S588" s="56">
        <v>43893</v>
      </c>
      <c r="T588" s="46" t="s">
        <v>44</v>
      </c>
      <c r="U588" s="107" t="s">
        <v>39</v>
      </c>
      <c r="V588" s="107"/>
      <c r="W588" s="107"/>
      <c r="X588" s="107" t="s">
        <v>2536</v>
      </c>
      <c r="Y588" s="105" t="s">
        <v>39</v>
      </c>
      <c r="Z588" s="105" t="s">
        <v>39</v>
      </c>
      <c r="AA588" s="37" t="s">
        <v>39</v>
      </c>
      <c r="AB588" s="107" t="s">
        <v>39</v>
      </c>
      <c r="AC588" s="107" t="s">
        <v>39</v>
      </c>
      <c r="AD588" s="107" t="s">
        <v>39</v>
      </c>
      <c r="AE588" s="107" t="s">
        <v>39</v>
      </c>
      <c r="AF588" s="36"/>
    </row>
    <row r="589" spans="1:32" ht="106.5" customHeight="1" x14ac:dyDescent="0.25">
      <c r="A589" s="19" t="s">
        <v>2570</v>
      </c>
      <c r="B589" s="19"/>
      <c r="C589" s="105"/>
      <c r="D589" s="106">
        <v>7</v>
      </c>
      <c r="E589" s="107">
        <v>2020</v>
      </c>
      <c r="F589" s="37" t="s">
        <v>36</v>
      </c>
      <c r="G589" s="107" t="s">
        <v>37</v>
      </c>
      <c r="H589" s="17" t="str">
        <f t="shared" ca="1" si="64"/>
        <v/>
      </c>
      <c r="I589" s="105"/>
      <c r="J589" s="105"/>
      <c r="K589" s="108"/>
      <c r="L589" s="108"/>
      <c r="M589" s="107" t="s">
        <v>2571</v>
      </c>
      <c r="N589" s="107" t="s">
        <v>2572</v>
      </c>
      <c r="O589" s="107" t="s">
        <v>2573</v>
      </c>
      <c r="P589" s="107" t="s">
        <v>2574</v>
      </c>
      <c r="Q589" s="101" t="s">
        <v>39</v>
      </c>
      <c r="R589" s="107" t="s">
        <v>39</v>
      </c>
      <c r="S589" s="56"/>
      <c r="T589" s="46" t="s">
        <v>44</v>
      </c>
      <c r="U589" s="107" t="s">
        <v>39</v>
      </c>
      <c r="V589" s="107" t="s">
        <v>39</v>
      </c>
      <c r="W589" s="107" t="s">
        <v>39</v>
      </c>
      <c r="X589" s="107" t="s">
        <v>271</v>
      </c>
      <c r="Y589" s="105"/>
      <c r="Z589" s="105"/>
      <c r="AA589" s="37" t="s">
        <v>2575</v>
      </c>
      <c r="AB589" s="107" t="s">
        <v>39</v>
      </c>
      <c r="AC589" s="107" t="s">
        <v>39</v>
      </c>
      <c r="AD589" s="107" t="s">
        <v>39</v>
      </c>
      <c r="AE589" s="107" t="s">
        <v>39</v>
      </c>
      <c r="AF589" s="36"/>
    </row>
    <row r="590" spans="1:32" ht="43.5" customHeight="1" x14ac:dyDescent="0.25">
      <c r="A590" s="19"/>
      <c r="B590" s="19"/>
      <c r="C590" s="105">
        <v>43845</v>
      </c>
      <c r="D590" s="106">
        <v>8</v>
      </c>
      <c r="E590" s="107">
        <v>2020</v>
      </c>
      <c r="F590" s="37" t="s">
        <v>274</v>
      </c>
      <c r="G590" s="107" t="s">
        <v>704</v>
      </c>
      <c r="H590" s="17" t="str">
        <f t="shared" ca="1" si="64"/>
        <v>Concluído</v>
      </c>
      <c r="I590" s="105">
        <v>43845</v>
      </c>
      <c r="J590" s="105">
        <v>44210</v>
      </c>
      <c r="K590" s="108" t="s">
        <v>39</v>
      </c>
      <c r="L590" s="108" t="s">
        <v>39</v>
      </c>
      <c r="M590" s="107" t="s">
        <v>705</v>
      </c>
      <c r="N590" s="107" t="s">
        <v>2576</v>
      </c>
      <c r="O590" s="107" t="s">
        <v>2577</v>
      </c>
      <c r="P590" s="107" t="s">
        <v>2578</v>
      </c>
      <c r="Q590" s="101" t="s">
        <v>39</v>
      </c>
      <c r="R590" s="107" t="s">
        <v>39</v>
      </c>
      <c r="S590" s="56" t="s">
        <v>2579</v>
      </c>
      <c r="T590" s="46" t="s">
        <v>44</v>
      </c>
      <c r="U590" s="107" t="s">
        <v>39</v>
      </c>
      <c r="V590" s="107" t="s">
        <v>39</v>
      </c>
      <c r="W590" s="107" t="s">
        <v>39</v>
      </c>
      <c r="X590" s="107" t="s">
        <v>2580</v>
      </c>
      <c r="Y590" s="105" t="s">
        <v>39</v>
      </c>
      <c r="Z590" s="105" t="s">
        <v>2581</v>
      </c>
      <c r="AA590" s="37" t="s">
        <v>39</v>
      </c>
      <c r="AB590" s="107" t="s">
        <v>39</v>
      </c>
      <c r="AC590" s="107" t="s">
        <v>39</v>
      </c>
      <c r="AD590" s="107" t="s">
        <v>39</v>
      </c>
      <c r="AE590" s="107" t="s">
        <v>39</v>
      </c>
      <c r="AF590" s="36"/>
    </row>
    <row r="591" spans="1:32" ht="43.5" customHeight="1" x14ac:dyDescent="0.25">
      <c r="A591" s="19"/>
      <c r="B591" s="19"/>
      <c r="C591" s="105">
        <v>43929</v>
      </c>
      <c r="D591" s="106">
        <v>9</v>
      </c>
      <c r="E591" s="107">
        <v>2020</v>
      </c>
      <c r="F591" s="37" t="s">
        <v>274</v>
      </c>
      <c r="G591" s="107" t="s">
        <v>704</v>
      </c>
      <c r="H591" s="17" t="str">
        <f t="shared" ca="1" si="64"/>
        <v>Ativo</v>
      </c>
      <c r="I591" s="105">
        <v>43903</v>
      </c>
      <c r="J591" s="105">
        <v>45728</v>
      </c>
      <c r="K591" s="108" t="s">
        <v>39</v>
      </c>
      <c r="L591" s="108" t="s">
        <v>39</v>
      </c>
      <c r="M591" s="107" t="s">
        <v>705</v>
      </c>
      <c r="N591" s="107" t="s">
        <v>2582</v>
      </c>
      <c r="O591" s="107" t="s">
        <v>2583</v>
      </c>
      <c r="P591" s="107" t="s">
        <v>2362</v>
      </c>
      <c r="Q591" s="101" t="s">
        <v>39</v>
      </c>
      <c r="R591" s="107" t="s">
        <v>39</v>
      </c>
      <c r="S591" s="56">
        <v>43939</v>
      </c>
      <c r="T591" s="46" t="s">
        <v>44</v>
      </c>
      <c r="U591" s="107" t="s">
        <v>39</v>
      </c>
      <c r="V591" s="107" t="s">
        <v>39</v>
      </c>
      <c r="W591" s="107" t="s">
        <v>39</v>
      </c>
      <c r="X591" s="107" t="s">
        <v>2584</v>
      </c>
      <c r="Y591" s="105" t="s">
        <v>39</v>
      </c>
      <c r="Z591" s="105" t="s">
        <v>39</v>
      </c>
      <c r="AA591" s="37" t="s">
        <v>39</v>
      </c>
      <c r="AB591" s="107" t="s">
        <v>39</v>
      </c>
      <c r="AC591" s="107" t="s">
        <v>39</v>
      </c>
      <c r="AD591" s="107" t="s">
        <v>39</v>
      </c>
      <c r="AE591" s="107" t="s">
        <v>39</v>
      </c>
      <c r="AF591" s="36"/>
    </row>
    <row r="592" spans="1:32" ht="43.5" customHeight="1" x14ac:dyDescent="0.25">
      <c r="A592" s="19" t="s">
        <v>2585</v>
      </c>
      <c r="B592" s="19"/>
      <c r="C592" s="105">
        <v>43899</v>
      </c>
      <c r="D592" s="106">
        <v>10</v>
      </c>
      <c r="E592" s="107">
        <v>2020</v>
      </c>
      <c r="F592" s="37" t="s">
        <v>274</v>
      </c>
      <c r="G592" s="107" t="s">
        <v>704</v>
      </c>
      <c r="H592" s="17" t="str">
        <f t="shared" ca="1" si="64"/>
        <v>Concluído</v>
      </c>
      <c r="I592" s="105">
        <v>43865</v>
      </c>
      <c r="J592" s="105">
        <v>44195</v>
      </c>
      <c r="K592" s="108" t="s">
        <v>39</v>
      </c>
      <c r="L592" s="108" t="s">
        <v>39</v>
      </c>
      <c r="M592" s="107" t="s">
        <v>705</v>
      </c>
      <c r="N592" s="107" t="s">
        <v>2586</v>
      </c>
      <c r="O592" s="107" t="s">
        <v>2587</v>
      </c>
      <c r="P592" s="107" t="s">
        <v>2588</v>
      </c>
      <c r="Q592" s="101" t="s">
        <v>39</v>
      </c>
      <c r="R592" s="107" t="s">
        <v>39</v>
      </c>
      <c r="S592" s="56">
        <v>43903</v>
      </c>
      <c r="T592" s="46" t="s">
        <v>44</v>
      </c>
      <c r="U592" s="107" t="s">
        <v>39</v>
      </c>
      <c r="V592" s="107" t="s">
        <v>39</v>
      </c>
      <c r="W592" s="107" t="s">
        <v>39</v>
      </c>
      <c r="X592" s="107" t="s">
        <v>2456</v>
      </c>
      <c r="Y592" s="105" t="s">
        <v>39</v>
      </c>
      <c r="Z592" s="105" t="s">
        <v>39</v>
      </c>
      <c r="AA592" s="37" t="s">
        <v>39</v>
      </c>
      <c r="AB592" s="107" t="s">
        <v>39</v>
      </c>
      <c r="AC592" s="107" t="s">
        <v>39</v>
      </c>
      <c r="AD592" s="107" t="s">
        <v>39</v>
      </c>
      <c r="AE592" s="107" t="s">
        <v>39</v>
      </c>
      <c r="AF592" s="36"/>
    </row>
    <row r="593" spans="1:32" ht="43.5" customHeight="1" x14ac:dyDescent="0.25">
      <c r="A593" s="19" t="s">
        <v>2589</v>
      </c>
      <c r="B593" s="19"/>
      <c r="C593" s="105">
        <v>43892</v>
      </c>
      <c r="D593" s="106">
        <v>11</v>
      </c>
      <c r="E593" s="107">
        <v>2020</v>
      </c>
      <c r="F593" s="37" t="s">
        <v>274</v>
      </c>
      <c r="G593" s="107" t="s">
        <v>704</v>
      </c>
      <c r="H593" s="17" t="str">
        <f t="shared" ca="1" si="64"/>
        <v>Ativo</v>
      </c>
      <c r="I593" s="105">
        <v>43915</v>
      </c>
      <c r="J593" s="105">
        <v>45740</v>
      </c>
      <c r="K593" s="108" t="s">
        <v>39</v>
      </c>
      <c r="L593" s="108" t="s">
        <v>39</v>
      </c>
      <c r="M593" s="107" t="s">
        <v>705</v>
      </c>
      <c r="N593" s="107" t="s">
        <v>2590</v>
      </c>
      <c r="O593" s="107" t="s">
        <v>2591</v>
      </c>
      <c r="P593" s="107" t="s">
        <v>2592</v>
      </c>
      <c r="Q593" s="101" t="s">
        <v>39</v>
      </c>
      <c r="R593" s="107" t="s">
        <v>39</v>
      </c>
      <c r="S593" s="56">
        <v>43986</v>
      </c>
      <c r="T593" s="46" t="s">
        <v>44</v>
      </c>
      <c r="U593" s="107" t="s">
        <v>39</v>
      </c>
      <c r="V593" s="107" t="s">
        <v>39</v>
      </c>
      <c r="W593" s="107" t="s">
        <v>39</v>
      </c>
      <c r="X593" s="107" t="s">
        <v>2456</v>
      </c>
      <c r="Y593" s="105" t="s">
        <v>39</v>
      </c>
      <c r="Z593" s="105" t="s">
        <v>39</v>
      </c>
      <c r="AA593" s="37" t="s">
        <v>39</v>
      </c>
      <c r="AB593" s="107" t="s">
        <v>39</v>
      </c>
      <c r="AC593" s="107" t="s">
        <v>39</v>
      </c>
      <c r="AD593" s="107" t="s">
        <v>39</v>
      </c>
      <c r="AE593" s="107" t="s">
        <v>39</v>
      </c>
      <c r="AF593" s="36"/>
    </row>
    <row r="594" spans="1:32" ht="43.5" customHeight="1" x14ac:dyDescent="0.25">
      <c r="A594" s="19" t="s">
        <v>2593</v>
      </c>
      <c r="B594" s="19"/>
      <c r="C594" s="105">
        <v>43929</v>
      </c>
      <c r="D594" s="106">
        <v>12</v>
      </c>
      <c r="E594" s="107">
        <v>2020</v>
      </c>
      <c r="F594" s="37" t="s">
        <v>274</v>
      </c>
      <c r="G594" s="107" t="s">
        <v>704</v>
      </c>
      <c r="H594" s="17" t="str">
        <f t="shared" ca="1" si="64"/>
        <v>Ativo</v>
      </c>
      <c r="I594" s="105">
        <v>43867</v>
      </c>
      <c r="J594" s="105">
        <v>45693</v>
      </c>
      <c r="K594" s="108" t="s">
        <v>39</v>
      </c>
      <c r="L594" s="108" t="s">
        <v>39</v>
      </c>
      <c r="M594" s="107" t="s">
        <v>705</v>
      </c>
      <c r="N594" s="107" t="s">
        <v>2594</v>
      </c>
      <c r="O594" s="107" t="s">
        <v>2595</v>
      </c>
      <c r="P594" s="107" t="s">
        <v>2596</v>
      </c>
      <c r="Q594" s="101" t="s">
        <v>39</v>
      </c>
      <c r="R594" s="107" t="s">
        <v>39</v>
      </c>
      <c r="S594" s="56">
        <v>43939</v>
      </c>
      <c r="T594" s="46" t="s">
        <v>44</v>
      </c>
      <c r="U594" s="107" t="s">
        <v>39</v>
      </c>
      <c r="V594" s="107" t="s">
        <v>39</v>
      </c>
      <c r="W594" s="107" t="s">
        <v>39</v>
      </c>
      <c r="X594" s="107" t="s">
        <v>2536</v>
      </c>
      <c r="Y594" s="105" t="s">
        <v>39</v>
      </c>
      <c r="Z594" s="105" t="s">
        <v>39</v>
      </c>
      <c r="AA594" s="37" t="s">
        <v>39</v>
      </c>
      <c r="AB594" s="107" t="s">
        <v>39</v>
      </c>
      <c r="AC594" s="107" t="s">
        <v>39</v>
      </c>
      <c r="AD594" s="107" t="s">
        <v>39</v>
      </c>
      <c r="AE594" s="107" t="s">
        <v>39</v>
      </c>
      <c r="AF594" s="36"/>
    </row>
    <row r="595" spans="1:32" ht="74.25" customHeight="1" x14ac:dyDescent="0.25">
      <c r="A595" s="145"/>
      <c r="B595" s="145"/>
      <c r="C595" s="146">
        <v>43875</v>
      </c>
      <c r="D595" s="150">
        <v>13</v>
      </c>
      <c r="E595" s="151">
        <v>20</v>
      </c>
      <c r="F595" s="118" t="s">
        <v>274</v>
      </c>
      <c r="G595" s="119" t="s">
        <v>704</v>
      </c>
      <c r="H595" s="17" t="str">
        <f t="shared" ca="1" si="64"/>
        <v>Ativo</v>
      </c>
      <c r="I595" s="146">
        <v>43875</v>
      </c>
      <c r="J595" s="146">
        <v>45701</v>
      </c>
      <c r="K595" s="147" t="s">
        <v>39</v>
      </c>
      <c r="L595" s="147" t="s">
        <v>39</v>
      </c>
      <c r="M595" s="6" t="s">
        <v>705</v>
      </c>
      <c r="N595" s="118" t="s">
        <v>2597</v>
      </c>
      <c r="O595" s="6" t="s">
        <v>2598</v>
      </c>
      <c r="P595" s="119" t="s">
        <v>2599</v>
      </c>
      <c r="Q595" s="148" t="s">
        <v>39</v>
      </c>
      <c r="R595" s="148" t="s">
        <v>39</v>
      </c>
      <c r="S595" s="146">
        <v>43896</v>
      </c>
      <c r="T595" s="146" t="s">
        <v>44</v>
      </c>
      <c r="U595" s="149" t="s">
        <v>39</v>
      </c>
      <c r="V595" s="146" t="s">
        <v>39</v>
      </c>
      <c r="W595" s="6" t="s">
        <v>39</v>
      </c>
      <c r="X595" s="118" t="s">
        <v>2600</v>
      </c>
      <c r="Y595" s="146" t="s">
        <v>39</v>
      </c>
      <c r="Z595" s="152" t="s">
        <v>39</v>
      </c>
      <c r="AA595" s="118" t="s">
        <v>39</v>
      </c>
      <c r="AB595" s="118" t="s">
        <v>39</v>
      </c>
      <c r="AC595" s="118" t="s">
        <v>39</v>
      </c>
      <c r="AD595" s="119" t="s">
        <v>39</v>
      </c>
      <c r="AE595" s="119" t="s">
        <v>39</v>
      </c>
      <c r="AF595" s="36"/>
    </row>
    <row r="596" spans="1:32" ht="222" customHeight="1" x14ac:dyDescent="0.25">
      <c r="A596" s="19" t="s">
        <v>2601</v>
      </c>
      <c r="B596" s="19"/>
      <c r="C596" s="105"/>
      <c r="D596" s="106">
        <v>14</v>
      </c>
      <c r="E596" s="107">
        <v>2020</v>
      </c>
      <c r="F596" s="37" t="s">
        <v>2602</v>
      </c>
      <c r="G596" s="107" t="s">
        <v>37</v>
      </c>
      <c r="H596" s="17" t="str">
        <f t="shared" ca="1" si="64"/>
        <v/>
      </c>
      <c r="I596" s="105"/>
      <c r="J596" s="105"/>
      <c r="K596" s="108" t="s">
        <v>39</v>
      </c>
      <c r="L596" s="108" t="s">
        <v>39</v>
      </c>
      <c r="M596" s="107" t="s">
        <v>2603</v>
      </c>
      <c r="N596" s="107" t="s">
        <v>2604</v>
      </c>
      <c r="O596" s="107" t="s">
        <v>2605</v>
      </c>
      <c r="P596" s="107"/>
      <c r="Q596" s="101" t="s">
        <v>39</v>
      </c>
      <c r="R596" s="107" t="s">
        <v>39</v>
      </c>
      <c r="S596" s="56"/>
      <c r="T596" s="46" t="s">
        <v>44</v>
      </c>
      <c r="U596" s="107" t="s">
        <v>39</v>
      </c>
      <c r="V596" s="107" t="s">
        <v>39</v>
      </c>
      <c r="W596" s="107" t="s">
        <v>39</v>
      </c>
      <c r="X596" s="107" t="s">
        <v>2311</v>
      </c>
      <c r="Y596" s="105"/>
      <c r="Z596" s="105"/>
      <c r="AA596" s="37" t="s">
        <v>2606</v>
      </c>
      <c r="AB596" s="107" t="s">
        <v>39</v>
      </c>
      <c r="AC596" s="107" t="s">
        <v>39</v>
      </c>
      <c r="AD596" s="107" t="s">
        <v>39</v>
      </c>
      <c r="AE596" s="107" t="s">
        <v>39</v>
      </c>
      <c r="AF596" s="36"/>
    </row>
    <row r="597" spans="1:32" ht="78.75" customHeight="1" x14ac:dyDescent="0.25">
      <c r="A597" s="145"/>
      <c r="B597" s="145"/>
      <c r="C597" s="146">
        <v>43871</v>
      </c>
      <c r="D597" s="106">
        <v>15</v>
      </c>
      <c r="E597" s="118">
        <v>2020</v>
      </c>
      <c r="F597" s="118" t="s">
        <v>274</v>
      </c>
      <c r="G597" s="119" t="s">
        <v>704</v>
      </c>
      <c r="H597" s="17" t="str">
        <f t="shared" ca="1" si="64"/>
        <v>Ativo</v>
      </c>
      <c r="I597" s="146">
        <v>43896</v>
      </c>
      <c r="J597" s="146">
        <v>45721</v>
      </c>
      <c r="K597" s="147" t="s">
        <v>39</v>
      </c>
      <c r="L597" s="147" t="s">
        <v>39</v>
      </c>
      <c r="M597" s="6" t="s">
        <v>705</v>
      </c>
      <c r="N597" s="118" t="s">
        <v>2607</v>
      </c>
      <c r="O597" s="6" t="s">
        <v>2608</v>
      </c>
      <c r="P597" s="119" t="s">
        <v>2609</v>
      </c>
      <c r="Q597" s="148" t="s">
        <v>39</v>
      </c>
      <c r="R597" s="148" t="s">
        <v>39</v>
      </c>
      <c r="S597" s="146">
        <v>43893</v>
      </c>
      <c r="T597" s="146" t="s">
        <v>44</v>
      </c>
      <c r="U597" s="149" t="s">
        <v>39</v>
      </c>
      <c r="V597" s="149" t="s">
        <v>39</v>
      </c>
      <c r="W597" s="149" t="s">
        <v>39</v>
      </c>
      <c r="X597" s="118" t="s">
        <v>2600</v>
      </c>
      <c r="Y597" s="146" t="s">
        <v>39</v>
      </c>
      <c r="Z597" s="146" t="s">
        <v>39</v>
      </c>
      <c r="AA597" s="146" t="s">
        <v>39</v>
      </c>
      <c r="AB597" s="146" t="s">
        <v>39</v>
      </c>
      <c r="AC597" s="146" t="s">
        <v>39</v>
      </c>
      <c r="AD597" s="146" t="s">
        <v>39</v>
      </c>
      <c r="AE597" s="146" t="s">
        <v>39</v>
      </c>
      <c r="AF597" s="36"/>
    </row>
    <row r="598" spans="1:32" ht="79.5" customHeight="1" x14ac:dyDescent="0.25">
      <c r="A598" s="145"/>
      <c r="B598" s="145"/>
      <c r="C598" s="146">
        <v>43867</v>
      </c>
      <c r="D598" s="106">
        <v>16</v>
      </c>
      <c r="E598" s="118">
        <v>2020</v>
      </c>
      <c r="F598" s="118" t="s">
        <v>274</v>
      </c>
      <c r="G598" s="119" t="s">
        <v>704</v>
      </c>
      <c r="H598" s="17" t="str">
        <f t="shared" ca="1" si="64"/>
        <v>Ativo</v>
      </c>
      <c r="I598" s="146">
        <v>43867</v>
      </c>
      <c r="J598" s="146">
        <v>45693</v>
      </c>
      <c r="K598" s="147" t="s">
        <v>39</v>
      </c>
      <c r="L598" s="147" t="s">
        <v>39</v>
      </c>
      <c r="M598" s="6" t="s">
        <v>705</v>
      </c>
      <c r="N598" s="118" t="s">
        <v>2610</v>
      </c>
      <c r="O598" s="6" t="s">
        <v>2611</v>
      </c>
      <c r="P598" s="119" t="s">
        <v>2612</v>
      </c>
      <c r="Q598" s="148" t="s">
        <v>39</v>
      </c>
      <c r="R598" s="148" t="s">
        <v>39</v>
      </c>
      <c r="S598" s="146">
        <v>43896</v>
      </c>
      <c r="T598" s="146" t="s">
        <v>44</v>
      </c>
      <c r="U598" s="149" t="s">
        <v>39</v>
      </c>
      <c r="V598" s="149" t="s">
        <v>39</v>
      </c>
      <c r="W598" s="149" t="s">
        <v>39</v>
      </c>
      <c r="X598" s="118" t="s">
        <v>2600</v>
      </c>
      <c r="Y598" s="146" t="s">
        <v>39</v>
      </c>
      <c r="Z598" s="146" t="s">
        <v>39</v>
      </c>
      <c r="AA598" s="146" t="s">
        <v>39</v>
      </c>
      <c r="AB598" s="146" t="s">
        <v>39</v>
      </c>
      <c r="AC598" s="146" t="s">
        <v>39</v>
      </c>
      <c r="AD598" s="146" t="s">
        <v>39</v>
      </c>
      <c r="AE598" s="146" t="s">
        <v>39</v>
      </c>
      <c r="AF598" s="36"/>
    </row>
    <row r="599" spans="1:32" ht="72" customHeight="1" x14ac:dyDescent="0.25">
      <c r="A599" s="19" t="s">
        <v>2613</v>
      </c>
      <c r="B599" s="19"/>
      <c r="C599" s="105">
        <v>43894</v>
      </c>
      <c r="D599" s="106">
        <v>17</v>
      </c>
      <c r="E599" s="107">
        <v>2020</v>
      </c>
      <c r="F599" s="37" t="s">
        <v>36</v>
      </c>
      <c r="G599" s="107" t="s">
        <v>37</v>
      </c>
      <c r="H599" s="17" t="str">
        <f t="shared" ca="1" si="64"/>
        <v>Ativo</v>
      </c>
      <c r="I599" s="105">
        <v>43894</v>
      </c>
      <c r="J599" s="105">
        <v>45719</v>
      </c>
      <c r="K599" s="108" t="s">
        <v>39</v>
      </c>
      <c r="L599" s="108" t="s">
        <v>39</v>
      </c>
      <c r="M599" s="107" t="s">
        <v>2614</v>
      </c>
      <c r="N599" s="107" t="s">
        <v>1906</v>
      </c>
      <c r="O599" s="107" t="s">
        <v>1907</v>
      </c>
      <c r="P599" s="107" t="s">
        <v>2615</v>
      </c>
      <c r="Q599" s="101" t="s">
        <v>39</v>
      </c>
      <c r="R599" s="107" t="s">
        <v>39</v>
      </c>
      <c r="S599" s="56">
        <v>43896</v>
      </c>
      <c r="T599" s="46" t="s">
        <v>44</v>
      </c>
      <c r="U599" s="107" t="s">
        <v>39</v>
      </c>
      <c r="V599" s="107" t="s">
        <v>39</v>
      </c>
      <c r="W599" s="107" t="s">
        <v>39</v>
      </c>
      <c r="X599" s="107" t="s">
        <v>2616</v>
      </c>
      <c r="Y599" s="105">
        <v>43889</v>
      </c>
      <c r="Z599" s="105">
        <v>43894</v>
      </c>
      <c r="AA599" s="37" t="s">
        <v>1350</v>
      </c>
      <c r="AB599" s="107" t="s">
        <v>39</v>
      </c>
      <c r="AC599" s="107" t="s">
        <v>39</v>
      </c>
      <c r="AD599" s="107" t="s">
        <v>39</v>
      </c>
      <c r="AE599" s="107" t="s">
        <v>39</v>
      </c>
      <c r="AF599" s="36"/>
    </row>
    <row r="600" spans="1:32" ht="52.5" customHeight="1" x14ac:dyDescent="0.25">
      <c r="A600" s="19" t="s">
        <v>2617</v>
      </c>
      <c r="B600" s="19"/>
      <c r="C600" s="105">
        <v>43892</v>
      </c>
      <c r="D600" s="106">
        <v>18</v>
      </c>
      <c r="E600" s="107">
        <v>2020</v>
      </c>
      <c r="F600" s="37" t="s">
        <v>274</v>
      </c>
      <c r="G600" s="107" t="s">
        <v>704</v>
      </c>
      <c r="H600" s="17" t="str">
        <f t="shared" ca="1" si="64"/>
        <v>Ativo</v>
      </c>
      <c r="I600" s="105">
        <v>43896</v>
      </c>
      <c r="J600" s="105">
        <v>45721</v>
      </c>
      <c r="K600" s="108" t="s">
        <v>39</v>
      </c>
      <c r="L600" s="108" t="s">
        <v>39</v>
      </c>
      <c r="M600" s="107" t="s">
        <v>705</v>
      </c>
      <c r="N600" s="107" t="s">
        <v>2618</v>
      </c>
      <c r="O600" s="107" t="s">
        <v>2619</v>
      </c>
      <c r="P600" s="107" t="s">
        <v>2620</v>
      </c>
      <c r="Q600" s="101" t="s">
        <v>39</v>
      </c>
      <c r="R600" s="107" t="s">
        <v>39</v>
      </c>
      <c r="S600" s="56">
        <v>43902</v>
      </c>
      <c r="T600" s="46" t="s">
        <v>44</v>
      </c>
      <c r="U600" s="107" t="s">
        <v>39</v>
      </c>
      <c r="V600" s="107" t="s">
        <v>39</v>
      </c>
      <c r="W600" s="107" t="s">
        <v>39</v>
      </c>
      <c r="X600" s="107" t="s">
        <v>2621</v>
      </c>
      <c r="Y600" s="105" t="s">
        <v>39</v>
      </c>
      <c r="Z600" s="105" t="s">
        <v>39</v>
      </c>
      <c r="AA600" s="37" t="s">
        <v>39</v>
      </c>
      <c r="AB600" s="107" t="s">
        <v>39</v>
      </c>
      <c r="AC600" s="107" t="s">
        <v>39</v>
      </c>
      <c r="AD600" s="107" t="s">
        <v>39</v>
      </c>
      <c r="AE600" s="107" t="s">
        <v>39</v>
      </c>
      <c r="AF600" s="36"/>
    </row>
    <row r="601" spans="1:32" ht="53.25" customHeight="1" x14ac:dyDescent="0.25">
      <c r="A601" s="19" t="s">
        <v>2622</v>
      </c>
      <c r="B601" s="19"/>
      <c r="C601" s="105">
        <v>43938</v>
      </c>
      <c r="D601" s="106">
        <v>19</v>
      </c>
      <c r="E601" s="107">
        <v>2020</v>
      </c>
      <c r="F601" s="37" t="s">
        <v>274</v>
      </c>
      <c r="G601" s="107" t="s">
        <v>704</v>
      </c>
      <c r="H601" s="17" t="str">
        <f t="shared" ca="1" si="64"/>
        <v>Ativo</v>
      </c>
      <c r="I601" s="105">
        <v>43910</v>
      </c>
      <c r="J601" s="105">
        <v>45735</v>
      </c>
      <c r="K601" s="108" t="s">
        <v>39</v>
      </c>
      <c r="L601" s="108" t="s">
        <v>39</v>
      </c>
      <c r="M601" s="107" t="s">
        <v>705</v>
      </c>
      <c r="N601" s="107" t="s">
        <v>2623</v>
      </c>
      <c r="O601" s="107" t="s">
        <v>2624</v>
      </c>
      <c r="P601" s="107" t="s">
        <v>2625</v>
      </c>
      <c r="Q601" s="101" t="s">
        <v>39</v>
      </c>
      <c r="R601" s="107" t="s">
        <v>39</v>
      </c>
      <c r="S601" s="56">
        <v>43939</v>
      </c>
      <c r="T601" s="46" t="s">
        <v>44</v>
      </c>
      <c r="U601" s="107" t="s">
        <v>39</v>
      </c>
      <c r="V601" s="107" t="s">
        <v>39</v>
      </c>
      <c r="W601" s="107" t="s">
        <v>39</v>
      </c>
      <c r="X601" s="107" t="s">
        <v>2621</v>
      </c>
      <c r="Y601" s="105" t="s">
        <v>39</v>
      </c>
      <c r="Z601" s="105" t="s">
        <v>39</v>
      </c>
      <c r="AA601" s="37" t="s">
        <v>39</v>
      </c>
      <c r="AB601" s="107" t="s">
        <v>39</v>
      </c>
      <c r="AC601" s="107" t="s">
        <v>39</v>
      </c>
      <c r="AD601" s="107" t="s">
        <v>39</v>
      </c>
      <c r="AE601" s="107" t="s">
        <v>39</v>
      </c>
      <c r="AF601" s="36"/>
    </row>
    <row r="602" spans="1:32" ht="86.25" customHeight="1" x14ac:dyDescent="0.25">
      <c r="A602" s="19" t="s">
        <v>2626</v>
      </c>
      <c r="B602" s="23">
        <v>43837</v>
      </c>
      <c r="C602" s="105">
        <v>43992</v>
      </c>
      <c r="D602" s="106">
        <v>20</v>
      </c>
      <c r="E602" s="107">
        <v>2020</v>
      </c>
      <c r="F602" s="37" t="s">
        <v>36</v>
      </c>
      <c r="G602" s="107" t="s">
        <v>37</v>
      </c>
      <c r="H602" s="17" t="str">
        <f t="shared" ca="1" si="64"/>
        <v>Ativo</v>
      </c>
      <c r="I602" s="105">
        <v>43992</v>
      </c>
      <c r="J602" s="105">
        <v>45086</v>
      </c>
      <c r="K602" s="108" t="s">
        <v>39</v>
      </c>
      <c r="L602" s="108" t="s">
        <v>39</v>
      </c>
      <c r="M602" s="107" t="s">
        <v>2627</v>
      </c>
      <c r="N602" s="107" t="s">
        <v>2628</v>
      </c>
      <c r="O602" s="107" t="s">
        <v>2629</v>
      </c>
      <c r="P602" s="107" t="s">
        <v>2630</v>
      </c>
      <c r="Q602" s="101" t="s">
        <v>39</v>
      </c>
      <c r="R602" s="107" t="s">
        <v>39</v>
      </c>
      <c r="S602" s="56">
        <v>43998</v>
      </c>
      <c r="T602" s="46" t="s">
        <v>44</v>
      </c>
      <c r="U602" s="107" t="s">
        <v>39</v>
      </c>
      <c r="V602" s="107" t="s">
        <v>39</v>
      </c>
      <c r="W602" s="107" t="s">
        <v>39</v>
      </c>
      <c r="X602" s="107" t="s">
        <v>271</v>
      </c>
      <c r="Y602" s="105">
        <v>43991</v>
      </c>
      <c r="Z602" s="105">
        <v>43992</v>
      </c>
      <c r="AA602" s="37" t="s">
        <v>2631</v>
      </c>
      <c r="AB602" s="107" t="s">
        <v>39</v>
      </c>
      <c r="AC602" s="107" t="s">
        <v>39</v>
      </c>
      <c r="AD602" s="107" t="s">
        <v>39</v>
      </c>
      <c r="AE602" s="107" t="s">
        <v>39</v>
      </c>
      <c r="AF602" s="36">
        <v>43999</v>
      </c>
    </row>
    <row r="603" spans="1:32" ht="175.5" customHeight="1" x14ac:dyDescent="0.25">
      <c r="A603" s="19" t="s">
        <v>2632</v>
      </c>
      <c r="B603" s="19"/>
      <c r="C603" s="105">
        <v>43889</v>
      </c>
      <c r="D603" s="106">
        <v>21</v>
      </c>
      <c r="E603" s="107">
        <v>2020</v>
      </c>
      <c r="F603" s="37" t="s">
        <v>36</v>
      </c>
      <c r="G603" s="107" t="s">
        <v>37</v>
      </c>
      <c r="H603" s="17" t="str">
        <f t="shared" ca="1" si="64"/>
        <v>Ativo</v>
      </c>
      <c r="I603" s="105">
        <v>43889</v>
      </c>
      <c r="J603" s="105">
        <v>45715</v>
      </c>
      <c r="K603" s="108" t="str">
        <f>IF(G603="","",IF(G603&lt;&gt;"Repasse","NA",IF(G603="Repasse","Responsabilidade Diretoria de Contabilidade")))</f>
        <v>NA</v>
      </c>
      <c r="L603" s="108" t="s">
        <v>39</v>
      </c>
      <c r="M603" s="107" t="s">
        <v>2633</v>
      </c>
      <c r="N603" s="107" t="s">
        <v>2634</v>
      </c>
      <c r="O603" s="107" t="s">
        <v>2635</v>
      </c>
      <c r="P603" s="107" t="s">
        <v>2636</v>
      </c>
      <c r="Q603" s="101" t="s">
        <v>39</v>
      </c>
      <c r="R603" s="107" t="s">
        <v>39</v>
      </c>
      <c r="S603" s="56">
        <v>43890</v>
      </c>
      <c r="T603" s="46" t="s">
        <v>44</v>
      </c>
      <c r="U603" s="107" t="s">
        <v>39</v>
      </c>
      <c r="V603" s="107" t="s">
        <v>39</v>
      </c>
      <c r="W603" s="107" t="s">
        <v>39</v>
      </c>
      <c r="X603" s="107" t="s">
        <v>271</v>
      </c>
      <c r="Y603" s="105">
        <v>43754</v>
      </c>
      <c r="Z603" s="105">
        <v>43889</v>
      </c>
      <c r="AA603" s="37" t="s">
        <v>2637</v>
      </c>
      <c r="AB603" s="107" t="s">
        <v>39</v>
      </c>
      <c r="AC603" s="107" t="s">
        <v>39</v>
      </c>
      <c r="AD603" s="107" t="s">
        <v>39</v>
      </c>
      <c r="AE603" s="107" t="s">
        <v>39</v>
      </c>
      <c r="AF603" s="36"/>
    </row>
    <row r="604" spans="1:32" ht="43.5" customHeight="1" x14ac:dyDescent="0.25">
      <c r="A604" s="19"/>
      <c r="B604" s="19"/>
      <c r="C604" s="105">
        <v>43938</v>
      </c>
      <c r="D604" s="142">
        <v>22</v>
      </c>
      <c r="E604" s="46">
        <v>2020</v>
      </c>
      <c r="F604" s="121" t="s">
        <v>274</v>
      </c>
      <c r="G604" s="46" t="s">
        <v>704</v>
      </c>
      <c r="H604" s="17" t="str">
        <f t="shared" ca="1" si="64"/>
        <v>Ativo</v>
      </c>
      <c r="I604" s="105">
        <v>43872</v>
      </c>
      <c r="J604" s="105">
        <v>45698</v>
      </c>
      <c r="K604" s="143" t="s">
        <v>39</v>
      </c>
      <c r="L604" s="143" t="s">
        <v>39</v>
      </c>
      <c r="M604" s="107" t="s">
        <v>705</v>
      </c>
      <c r="N604" s="46" t="s">
        <v>2638</v>
      </c>
      <c r="O604" s="46" t="s">
        <v>2639</v>
      </c>
      <c r="P604" s="46" t="s">
        <v>2640</v>
      </c>
      <c r="Q604" s="122" t="s">
        <v>39</v>
      </c>
      <c r="R604" s="46" t="s">
        <v>39</v>
      </c>
      <c r="S604" s="56">
        <v>43939</v>
      </c>
      <c r="T604" s="46" t="s">
        <v>44</v>
      </c>
      <c r="U604" s="46" t="s">
        <v>39</v>
      </c>
      <c r="V604" s="46" t="s">
        <v>39</v>
      </c>
      <c r="W604" s="46" t="s">
        <v>39</v>
      </c>
      <c r="X604" s="46" t="s">
        <v>2641</v>
      </c>
      <c r="Y604" s="105" t="s">
        <v>39</v>
      </c>
      <c r="Z604" s="105" t="s">
        <v>39</v>
      </c>
      <c r="AA604" s="121" t="s">
        <v>39</v>
      </c>
      <c r="AB604" s="46" t="s">
        <v>39</v>
      </c>
      <c r="AC604" s="46" t="s">
        <v>39</v>
      </c>
      <c r="AD604" s="46" t="s">
        <v>39</v>
      </c>
      <c r="AE604" s="46" t="s">
        <v>39</v>
      </c>
      <c r="AF604" s="36"/>
    </row>
    <row r="605" spans="1:32" ht="214.5" customHeight="1" x14ac:dyDescent="0.25">
      <c r="A605" s="19"/>
      <c r="B605" s="19"/>
      <c r="C605" s="105">
        <v>43783</v>
      </c>
      <c r="D605" s="106">
        <v>23</v>
      </c>
      <c r="E605" s="46">
        <v>2020</v>
      </c>
      <c r="F605" s="37" t="s">
        <v>36</v>
      </c>
      <c r="G605" s="107" t="s">
        <v>37</v>
      </c>
      <c r="H605" s="17" t="str">
        <f t="shared" ca="1" si="64"/>
        <v>Ativo</v>
      </c>
      <c r="I605" s="105">
        <v>43789</v>
      </c>
      <c r="J605" s="105">
        <v>45615</v>
      </c>
      <c r="K605" s="108" t="s">
        <v>39</v>
      </c>
      <c r="L605" s="108" t="s">
        <v>39</v>
      </c>
      <c r="M605" s="107" t="s">
        <v>2642</v>
      </c>
      <c r="N605" s="107" t="s">
        <v>2643</v>
      </c>
      <c r="O605" s="107" t="s">
        <v>1541</v>
      </c>
      <c r="P605" s="107" t="s">
        <v>2644</v>
      </c>
      <c r="Q605" s="101" t="s">
        <v>39</v>
      </c>
      <c r="R605" s="107" t="s">
        <v>39</v>
      </c>
      <c r="S605" s="56">
        <v>43894</v>
      </c>
      <c r="T605" s="46" t="s">
        <v>44</v>
      </c>
      <c r="U605" s="107" t="s">
        <v>39</v>
      </c>
      <c r="V605" s="107" t="s">
        <v>39</v>
      </c>
      <c r="W605" s="107" t="s">
        <v>39</v>
      </c>
      <c r="X605" s="107" t="s">
        <v>2645</v>
      </c>
      <c r="Y605" s="105" t="s">
        <v>39</v>
      </c>
      <c r="Z605" s="105">
        <v>43893</v>
      </c>
      <c r="AA605" s="37" t="s">
        <v>2646</v>
      </c>
      <c r="AB605" s="107" t="s">
        <v>39</v>
      </c>
      <c r="AC605" s="107" t="s">
        <v>39</v>
      </c>
      <c r="AD605" s="107" t="s">
        <v>39</v>
      </c>
      <c r="AE605" s="107" t="s">
        <v>39</v>
      </c>
      <c r="AF605" s="36"/>
    </row>
    <row r="606" spans="1:32" ht="43.5" customHeight="1" x14ac:dyDescent="0.25">
      <c r="A606" s="19" t="s">
        <v>39</v>
      </c>
      <c r="B606" s="19"/>
      <c r="C606" s="105">
        <v>43893</v>
      </c>
      <c r="D606" s="106">
        <v>24</v>
      </c>
      <c r="E606" s="107">
        <v>2020</v>
      </c>
      <c r="F606" s="37" t="s">
        <v>831</v>
      </c>
      <c r="G606" s="107" t="s">
        <v>826</v>
      </c>
      <c r="H606" s="17" t="str">
        <f t="shared" ca="1" si="64"/>
        <v>Ativo</v>
      </c>
      <c r="I606" s="105">
        <v>43893</v>
      </c>
      <c r="J606" s="105">
        <v>45718</v>
      </c>
      <c r="K606" s="108" t="s">
        <v>39</v>
      </c>
      <c r="L606" s="108" t="s">
        <v>39</v>
      </c>
      <c r="M606" s="107" t="s">
        <v>705</v>
      </c>
      <c r="N606" s="107" t="s">
        <v>2647</v>
      </c>
      <c r="O606" s="107" t="s">
        <v>2648</v>
      </c>
      <c r="P606" s="107" t="s">
        <v>2126</v>
      </c>
      <c r="Q606" s="101" t="s">
        <v>39</v>
      </c>
      <c r="R606" s="107" t="s">
        <v>39</v>
      </c>
      <c r="S606" s="56">
        <v>43902</v>
      </c>
      <c r="T606" s="46" t="s">
        <v>44</v>
      </c>
      <c r="U606" s="107" t="s">
        <v>39</v>
      </c>
      <c r="V606" s="107" t="s">
        <v>39</v>
      </c>
      <c r="W606" s="107" t="s">
        <v>39</v>
      </c>
      <c r="X606" s="107" t="s">
        <v>2649</v>
      </c>
      <c r="Y606" s="105" t="s">
        <v>39</v>
      </c>
      <c r="Z606" s="105" t="s">
        <v>39</v>
      </c>
      <c r="AA606" s="37" t="s">
        <v>39</v>
      </c>
      <c r="AB606" s="107" t="s">
        <v>39</v>
      </c>
      <c r="AC606" s="107" t="s">
        <v>39</v>
      </c>
      <c r="AD606" s="107" t="s">
        <v>39</v>
      </c>
      <c r="AE606" s="107" t="s">
        <v>39</v>
      </c>
      <c r="AF606" s="36"/>
    </row>
    <row r="607" spans="1:32" ht="43.5" customHeight="1" x14ac:dyDescent="0.25">
      <c r="A607" s="19" t="s">
        <v>39</v>
      </c>
      <c r="B607" s="19"/>
      <c r="C607" s="105">
        <v>43893</v>
      </c>
      <c r="D607" s="106">
        <v>25</v>
      </c>
      <c r="E607" s="107">
        <v>2020</v>
      </c>
      <c r="F607" s="37" t="s">
        <v>274</v>
      </c>
      <c r="G607" s="107" t="s">
        <v>826</v>
      </c>
      <c r="H607" s="17" t="str">
        <f t="shared" ca="1" si="64"/>
        <v>Ativo</v>
      </c>
      <c r="I607" s="105">
        <v>43895</v>
      </c>
      <c r="J607" s="105">
        <v>45720</v>
      </c>
      <c r="K607" s="108" t="s">
        <v>39</v>
      </c>
      <c r="L607" s="108" t="s">
        <v>39</v>
      </c>
      <c r="M607" s="107" t="s">
        <v>705</v>
      </c>
      <c r="N607" s="107" t="s">
        <v>2650</v>
      </c>
      <c r="O607" s="107" t="s">
        <v>2651</v>
      </c>
      <c r="P607" s="107" t="s">
        <v>2652</v>
      </c>
      <c r="Q607" s="101" t="s">
        <v>39</v>
      </c>
      <c r="R607" s="107" t="s">
        <v>39</v>
      </c>
      <c r="S607" s="56">
        <v>43902</v>
      </c>
      <c r="T607" s="46" t="s">
        <v>44</v>
      </c>
      <c r="U607" s="107" t="s">
        <v>39</v>
      </c>
      <c r="V607" s="107" t="s">
        <v>39</v>
      </c>
      <c r="W607" s="107" t="s">
        <v>39</v>
      </c>
      <c r="X607" s="107" t="s">
        <v>2649</v>
      </c>
      <c r="Y607" s="105" t="s">
        <v>39</v>
      </c>
      <c r="Z607" s="105" t="s">
        <v>39</v>
      </c>
      <c r="AA607" s="37" t="s">
        <v>39</v>
      </c>
      <c r="AB607" s="107" t="s">
        <v>39</v>
      </c>
      <c r="AC607" s="107" t="s">
        <v>39</v>
      </c>
      <c r="AD607" s="107" t="s">
        <v>39</v>
      </c>
      <c r="AE607" s="107" t="s">
        <v>39</v>
      </c>
      <c r="AF607" s="36"/>
    </row>
    <row r="608" spans="1:32" ht="408.75" customHeight="1" x14ac:dyDescent="0.25">
      <c r="A608" s="19" t="s">
        <v>2653</v>
      </c>
      <c r="B608" s="19"/>
      <c r="C608" s="105">
        <v>43801</v>
      </c>
      <c r="D608" s="106">
        <v>26</v>
      </c>
      <c r="E608" s="107">
        <v>2020</v>
      </c>
      <c r="F608" s="37" t="s">
        <v>36</v>
      </c>
      <c r="G608" s="107" t="s">
        <v>37</v>
      </c>
      <c r="H608" s="17" t="str">
        <f t="shared" ca="1" si="64"/>
        <v>Ativo</v>
      </c>
      <c r="I608" s="105">
        <v>43801</v>
      </c>
      <c r="J608" s="105">
        <v>45467</v>
      </c>
      <c r="K608" s="108" t="s">
        <v>39</v>
      </c>
      <c r="L608" s="108" t="s">
        <v>39</v>
      </c>
      <c r="M608" s="107" t="s">
        <v>2654</v>
      </c>
      <c r="N608" s="144" t="s">
        <v>2655</v>
      </c>
      <c r="O608" s="107" t="s">
        <v>2656</v>
      </c>
      <c r="P608" s="107" t="s">
        <v>2657</v>
      </c>
      <c r="Q608" s="101" t="s">
        <v>39</v>
      </c>
      <c r="R608" s="107" t="s">
        <v>39</v>
      </c>
      <c r="S608" s="56">
        <v>43894</v>
      </c>
      <c r="T608" s="46" t="s">
        <v>44</v>
      </c>
      <c r="U608" s="107" t="s">
        <v>39</v>
      </c>
      <c r="V608" s="107" t="s">
        <v>39</v>
      </c>
      <c r="W608" s="107" t="s">
        <v>39</v>
      </c>
      <c r="X608" s="107" t="s">
        <v>2616</v>
      </c>
      <c r="Y608" s="105" t="s">
        <v>39</v>
      </c>
      <c r="Z608" s="105" t="s">
        <v>39</v>
      </c>
      <c r="AA608" s="37" t="s">
        <v>39</v>
      </c>
      <c r="AB608" s="107" t="s">
        <v>39</v>
      </c>
      <c r="AC608" s="107" t="s">
        <v>39</v>
      </c>
      <c r="AD608" s="107" t="s">
        <v>39</v>
      </c>
      <c r="AE608" s="107" t="s">
        <v>39</v>
      </c>
      <c r="AF608" s="36"/>
    </row>
    <row r="609" spans="1:32" ht="95.25" customHeight="1" x14ac:dyDescent="0.25">
      <c r="A609" s="19" t="s">
        <v>2658</v>
      </c>
      <c r="B609" s="19"/>
      <c r="C609" s="105">
        <v>43900</v>
      </c>
      <c r="D609" s="106">
        <v>27</v>
      </c>
      <c r="E609" s="107">
        <v>2020</v>
      </c>
      <c r="F609" s="37" t="s">
        <v>36</v>
      </c>
      <c r="G609" s="107" t="s">
        <v>37</v>
      </c>
      <c r="H609" s="17" t="str">
        <f t="shared" ca="1" si="64"/>
        <v>Ativo</v>
      </c>
      <c r="I609" s="105">
        <v>43900</v>
      </c>
      <c r="J609" s="105">
        <v>45725</v>
      </c>
      <c r="K609" s="108" t="s">
        <v>39</v>
      </c>
      <c r="L609" s="108" t="s">
        <v>39</v>
      </c>
      <c r="M609" s="107" t="s">
        <v>2659</v>
      </c>
      <c r="N609" s="107" t="s">
        <v>2660</v>
      </c>
      <c r="O609" s="107" t="s">
        <v>2661</v>
      </c>
      <c r="P609" s="107" t="s">
        <v>2662</v>
      </c>
      <c r="Q609" s="101" t="s">
        <v>39</v>
      </c>
      <c r="R609" s="107" t="s">
        <v>39</v>
      </c>
      <c r="S609" s="56">
        <v>43902</v>
      </c>
      <c r="T609" s="46" t="s">
        <v>44</v>
      </c>
      <c r="U609" s="107" t="s">
        <v>39</v>
      </c>
      <c r="V609" s="107" t="s">
        <v>39</v>
      </c>
      <c r="W609" s="107" t="s">
        <v>39</v>
      </c>
      <c r="X609" s="107" t="s">
        <v>259</v>
      </c>
      <c r="Y609" s="105">
        <v>43895</v>
      </c>
      <c r="Z609" s="105">
        <v>43896</v>
      </c>
      <c r="AA609" s="37" t="s">
        <v>2663</v>
      </c>
      <c r="AB609" s="107" t="s">
        <v>39</v>
      </c>
      <c r="AC609" s="107" t="s">
        <v>39</v>
      </c>
      <c r="AD609" s="107" t="s">
        <v>39</v>
      </c>
      <c r="AE609" s="107" t="s">
        <v>39</v>
      </c>
      <c r="AF609" s="36"/>
    </row>
    <row r="610" spans="1:32" ht="99" customHeight="1" x14ac:dyDescent="0.25">
      <c r="A610" s="19" t="s">
        <v>2664</v>
      </c>
      <c r="B610" s="19"/>
      <c r="C610" s="105">
        <v>43909</v>
      </c>
      <c r="D610" s="106">
        <v>28</v>
      </c>
      <c r="E610" s="107">
        <v>2020</v>
      </c>
      <c r="F610" s="37" t="s">
        <v>36</v>
      </c>
      <c r="G610" s="107" t="s">
        <v>37</v>
      </c>
      <c r="H610" s="17" t="str">
        <f t="shared" ca="1" si="64"/>
        <v>Ativo</v>
      </c>
      <c r="I610" s="105">
        <v>43909</v>
      </c>
      <c r="J610" s="105" t="s">
        <v>67</v>
      </c>
      <c r="K610" s="35" t="s">
        <v>39</v>
      </c>
      <c r="L610" s="108" t="s">
        <v>39</v>
      </c>
      <c r="M610" s="107" t="s">
        <v>2665</v>
      </c>
      <c r="N610" s="107" t="s">
        <v>2666</v>
      </c>
      <c r="O610" s="107" t="s">
        <v>2667</v>
      </c>
      <c r="P610" s="107" t="s">
        <v>1882</v>
      </c>
      <c r="Q610" s="101" t="s">
        <v>39</v>
      </c>
      <c r="R610" s="107" t="s">
        <v>39</v>
      </c>
      <c r="S610" s="56">
        <v>43911</v>
      </c>
      <c r="T610" s="46" t="s">
        <v>65</v>
      </c>
      <c r="U610" s="107" t="s">
        <v>39</v>
      </c>
      <c r="V610" s="107" t="s">
        <v>39</v>
      </c>
      <c r="W610" s="107" t="s">
        <v>39</v>
      </c>
      <c r="X610" s="107" t="s">
        <v>2311</v>
      </c>
      <c r="Y610" s="105">
        <v>43909</v>
      </c>
      <c r="Z610" s="105">
        <v>43909</v>
      </c>
      <c r="AA610" s="37" t="s">
        <v>2046</v>
      </c>
      <c r="AB610" s="107" t="s">
        <v>39</v>
      </c>
      <c r="AC610" s="107" t="s">
        <v>39</v>
      </c>
      <c r="AD610" s="107" t="s">
        <v>39</v>
      </c>
      <c r="AE610" s="107" t="s">
        <v>39</v>
      </c>
      <c r="AF610" s="36"/>
    </row>
    <row r="611" spans="1:32" ht="34.5" customHeight="1" x14ac:dyDescent="0.25">
      <c r="A611" s="6" t="s">
        <v>39</v>
      </c>
      <c r="C611" s="105"/>
      <c r="D611" s="106">
        <v>29</v>
      </c>
      <c r="E611" s="107">
        <v>2020</v>
      </c>
      <c r="F611" s="9" t="s">
        <v>274</v>
      </c>
      <c r="G611" s="9" t="s">
        <v>704</v>
      </c>
      <c r="H611" s="17" t="str">
        <f t="shared" ref="H611:H620" ca="1" si="66">IF(J611="","",IF(J611="cancelado","Cancelado",IF(J611="prazo indeterminado","Ativo",IF(TODAY()-J611&gt;0,"Concluído","Ativo"))))</f>
        <v>Ativo</v>
      </c>
      <c r="I611" s="105">
        <v>43915</v>
      </c>
      <c r="J611" s="105">
        <v>45740</v>
      </c>
      <c r="K611" s="108" t="s">
        <v>39</v>
      </c>
      <c r="L611" s="108" t="s">
        <v>39</v>
      </c>
      <c r="M611" s="107" t="s">
        <v>705</v>
      </c>
      <c r="N611" s="107" t="s">
        <v>2668</v>
      </c>
      <c r="O611" s="107" t="s">
        <v>2669</v>
      </c>
      <c r="P611" s="107" t="s">
        <v>2670</v>
      </c>
      <c r="Q611" s="101" t="s">
        <v>39</v>
      </c>
      <c r="R611" s="107" t="s">
        <v>39</v>
      </c>
      <c r="S611" s="56"/>
      <c r="T611" s="46" t="s">
        <v>1320</v>
      </c>
      <c r="U611" s="107" t="s">
        <v>39</v>
      </c>
      <c r="V611" s="107" t="s">
        <v>39</v>
      </c>
      <c r="W611" s="107" t="s">
        <v>39</v>
      </c>
      <c r="X611" s="107" t="s">
        <v>2649</v>
      </c>
      <c r="Y611" s="105" t="s">
        <v>39</v>
      </c>
      <c r="Z611" s="105" t="s">
        <v>39</v>
      </c>
      <c r="AA611" s="37" t="s">
        <v>39</v>
      </c>
      <c r="AB611" s="107" t="s">
        <v>39</v>
      </c>
      <c r="AC611" s="107" t="s">
        <v>39</v>
      </c>
      <c r="AD611" s="107" t="s">
        <v>39</v>
      </c>
      <c r="AE611" s="107" t="s">
        <v>39</v>
      </c>
      <c r="AF611" s="36"/>
    </row>
    <row r="612" spans="1:32" ht="147" customHeight="1" x14ac:dyDescent="0.25">
      <c r="A612" s="19" t="s">
        <v>2671</v>
      </c>
      <c r="B612" s="23">
        <v>43906</v>
      </c>
      <c r="C612" s="105">
        <v>43938</v>
      </c>
      <c r="D612" s="106">
        <v>30</v>
      </c>
      <c r="E612" s="107">
        <v>2020</v>
      </c>
      <c r="F612" s="37" t="s">
        <v>36</v>
      </c>
      <c r="G612" s="107" t="s">
        <v>327</v>
      </c>
      <c r="H612" s="17" t="str">
        <f t="shared" ca="1" si="66"/>
        <v>Ativo</v>
      </c>
      <c r="I612" s="105">
        <v>43938</v>
      </c>
      <c r="J612" s="105" t="s">
        <v>67</v>
      </c>
      <c r="K612" s="108" t="s">
        <v>39</v>
      </c>
      <c r="L612" s="108" t="s">
        <v>39</v>
      </c>
      <c r="M612" s="107" t="s">
        <v>975</v>
      </c>
      <c r="N612" s="107" t="s">
        <v>2672</v>
      </c>
      <c r="O612" s="107" t="s">
        <v>2673</v>
      </c>
      <c r="P612" s="107" t="s">
        <v>2674</v>
      </c>
      <c r="Q612" s="101" t="s">
        <v>39</v>
      </c>
      <c r="R612" s="107" t="s">
        <v>39</v>
      </c>
      <c r="S612" s="56">
        <v>43939</v>
      </c>
      <c r="T612" s="46" t="s">
        <v>44</v>
      </c>
      <c r="U612" s="107" t="s">
        <v>39</v>
      </c>
      <c r="V612" s="107" t="s">
        <v>39</v>
      </c>
      <c r="W612" s="107" t="s">
        <v>39</v>
      </c>
      <c r="X612" s="107" t="s">
        <v>2406</v>
      </c>
      <c r="Y612" s="105" t="s">
        <v>39</v>
      </c>
      <c r="Z612" s="105" t="s">
        <v>39</v>
      </c>
      <c r="AA612" s="37" t="s">
        <v>2675</v>
      </c>
      <c r="AB612" s="107" t="s">
        <v>39</v>
      </c>
      <c r="AC612" s="107" t="s">
        <v>39</v>
      </c>
      <c r="AD612" s="107" t="s">
        <v>39</v>
      </c>
      <c r="AE612" s="107" t="s">
        <v>39</v>
      </c>
      <c r="AF612" s="36">
        <v>43957</v>
      </c>
    </row>
    <row r="613" spans="1:32" ht="34.5" customHeight="1" x14ac:dyDescent="0.25">
      <c r="A613" s="19" t="s">
        <v>39</v>
      </c>
      <c r="B613" s="19"/>
      <c r="C613" s="105">
        <v>43957</v>
      </c>
      <c r="D613" s="106">
        <v>31</v>
      </c>
      <c r="E613" s="107">
        <v>2020</v>
      </c>
      <c r="F613" s="37" t="s">
        <v>274</v>
      </c>
      <c r="G613" s="107" t="s">
        <v>704</v>
      </c>
      <c r="H613" s="17" t="str">
        <f t="shared" ca="1" si="66"/>
        <v>Ativo</v>
      </c>
      <c r="I613" s="105">
        <v>43936</v>
      </c>
      <c r="J613" s="105">
        <v>45761</v>
      </c>
      <c r="K613" s="108" t="s">
        <v>39</v>
      </c>
      <c r="L613" s="108" t="s">
        <v>39</v>
      </c>
      <c r="M613" s="107" t="s">
        <v>705</v>
      </c>
      <c r="N613" s="107" t="s">
        <v>2676</v>
      </c>
      <c r="O613" s="107" t="s">
        <v>2677</v>
      </c>
      <c r="P613" s="107" t="s">
        <v>2678</v>
      </c>
      <c r="Q613" s="101" t="s">
        <v>39</v>
      </c>
      <c r="R613" s="107" t="s">
        <v>39</v>
      </c>
      <c r="S613" s="56">
        <v>43963</v>
      </c>
      <c r="T613" s="46" t="s">
        <v>44</v>
      </c>
      <c r="U613" s="107" t="s">
        <v>39</v>
      </c>
      <c r="V613" s="107" t="s">
        <v>39</v>
      </c>
      <c r="W613" s="107" t="s">
        <v>39</v>
      </c>
      <c r="X613" s="107" t="s">
        <v>2679</v>
      </c>
      <c r="Y613" s="105" t="s">
        <v>39</v>
      </c>
      <c r="Z613" s="105" t="s">
        <v>39</v>
      </c>
      <c r="AA613" s="37" t="s">
        <v>39</v>
      </c>
      <c r="AB613" s="107" t="s">
        <v>39</v>
      </c>
      <c r="AC613" s="107" t="s">
        <v>39</v>
      </c>
      <c r="AD613" s="107" t="s">
        <v>39</v>
      </c>
      <c r="AE613" s="107" t="s">
        <v>39</v>
      </c>
      <c r="AF613" s="36"/>
    </row>
    <row r="614" spans="1:32" ht="34.5" customHeight="1" x14ac:dyDescent="0.25">
      <c r="A614" s="19" t="s">
        <v>39</v>
      </c>
      <c r="B614" s="19"/>
      <c r="C614" s="105">
        <v>43972</v>
      </c>
      <c r="D614" s="106">
        <v>32</v>
      </c>
      <c r="E614" s="107">
        <v>2020</v>
      </c>
      <c r="F614" s="37" t="s">
        <v>274</v>
      </c>
      <c r="G614" s="107" t="s">
        <v>704</v>
      </c>
      <c r="H614" s="17" t="str">
        <f t="shared" ca="1" si="66"/>
        <v>Ativo</v>
      </c>
      <c r="I614" s="105">
        <v>43941</v>
      </c>
      <c r="J614" s="105">
        <v>45766</v>
      </c>
      <c r="K614" s="108" t="s">
        <v>39</v>
      </c>
      <c r="L614" s="108" t="s">
        <v>39</v>
      </c>
      <c r="M614" s="107" t="s">
        <v>705</v>
      </c>
      <c r="N614" s="107" t="s">
        <v>2680</v>
      </c>
      <c r="O614" s="107" t="s">
        <v>2681</v>
      </c>
      <c r="P614" s="107" t="s">
        <v>2682</v>
      </c>
      <c r="Q614" s="101" t="s">
        <v>39</v>
      </c>
      <c r="R614" s="107" t="s">
        <v>39</v>
      </c>
      <c r="S614" s="56">
        <v>43974</v>
      </c>
      <c r="T614" s="46" t="s">
        <v>44</v>
      </c>
      <c r="U614" s="107" t="s">
        <v>39</v>
      </c>
      <c r="V614" s="107" t="s">
        <v>39</v>
      </c>
      <c r="W614" s="107" t="s">
        <v>39</v>
      </c>
      <c r="X614" s="107" t="s">
        <v>2679</v>
      </c>
      <c r="Y614" s="105" t="s">
        <v>39</v>
      </c>
      <c r="Z614" s="105" t="s">
        <v>39</v>
      </c>
      <c r="AA614" s="37" t="s">
        <v>39</v>
      </c>
      <c r="AB614" s="107" t="s">
        <v>39</v>
      </c>
      <c r="AC614" s="107" t="s">
        <v>39</v>
      </c>
      <c r="AD614" s="107" t="s">
        <v>39</v>
      </c>
      <c r="AE614" s="107" t="s">
        <v>39</v>
      </c>
      <c r="AF614" s="36"/>
    </row>
    <row r="615" spans="1:32" ht="34.5" customHeight="1" x14ac:dyDescent="0.25">
      <c r="A615" s="19" t="s">
        <v>39</v>
      </c>
      <c r="B615" s="19"/>
      <c r="C615" s="105">
        <v>43949</v>
      </c>
      <c r="D615" s="106">
        <v>33</v>
      </c>
      <c r="E615" s="107">
        <v>2020</v>
      </c>
      <c r="F615" s="37" t="s">
        <v>274</v>
      </c>
      <c r="G615" s="107" t="s">
        <v>704</v>
      </c>
      <c r="H615" s="17" t="str">
        <f t="shared" ca="1" si="66"/>
        <v>Ativo</v>
      </c>
      <c r="I615" s="105">
        <v>43936</v>
      </c>
      <c r="J615" s="105">
        <v>45761</v>
      </c>
      <c r="K615" s="108" t="s">
        <v>39</v>
      </c>
      <c r="L615" s="108" t="s">
        <v>39</v>
      </c>
      <c r="M615" s="107" t="s">
        <v>705</v>
      </c>
      <c r="N615" s="107" t="s">
        <v>2683</v>
      </c>
      <c r="O615" s="107" t="s">
        <v>2684</v>
      </c>
      <c r="P615" s="107" t="s">
        <v>2685</v>
      </c>
      <c r="Q615" s="101" t="s">
        <v>39</v>
      </c>
      <c r="R615" s="107" t="s">
        <v>39</v>
      </c>
      <c r="S615" s="56">
        <v>43963</v>
      </c>
      <c r="T615" s="46" t="s">
        <v>44</v>
      </c>
      <c r="U615" s="107" t="s">
        <v>39</v>
      </c>
      <c r="V615" s="107" t="s">
        <v>39</v>
      </c>
      <c r="W615" s="107" t="s">
        <v>39</v>
      </c>
      <c r="X615" s="107" t="s">
        <v>2679</v>
      </c>
      <c r="Y615" s="105" t="s">
        <v>39</v>
      </c>
      <c r="Z615" s="105" t="s">
        <v>39</v>
      </c>
      <c r="AA615" s="37" t="s">
        <v>39</v>
      </c>
      <c r="AB615" s="107" t="s">
        <v>39</v>
      </c>
      <c r="AC615" s="107" t="s">
        <v>39</v>
      </c>
      <c r="AD615" s="107" t="s">
        <v>39</v>
      </c>
      <c r="AE615" s="107" t="s">
        <v>39</v>
      </c>
      <c r="AF615" s="36"/>
    </row>
    <row r="616" spans="1:32" ht="34.5" customHeight="1" x14ac:dyDescent="0.25">
      <c r="A616" s="19" t="s">
        <v>39</v>
      </c>
      <c r="B616" s="19"/>
      <c r="C616" s="105">
        <v>43970</v>
      </c>
      <c r="D616" s="106">
        <v>34</v>
      </c>
      <c r="E616" s="107">
        <v>2020</v>
      </c>
      <c r="F616" s="37" t="s">
        <v>274</v>
      </c>
      <c r="G616" s="107" t="s">
        <v>704</v>
      </c>
      <c r="H616" s="17" t="str">
        <f t="shared" ca="1" si="66"/>
        <v>Ativo</v>
      </c>
      <c r="I616" s="105">
        <v>43950</v>
      </c>
      <c r="J616" s="105">
        <v>45775</v>
      </c>
      <c r="K616" s="108" t="s">
        <v>39</v>
      </c>
      <c r="L616" s="108" t="s">
        <v>39</v>
      </c>
      <c r="M616" s="107" t="s">
        <v>705</v>
      </c>
      <c r="N616" s="107" t="s">
        <v>2686</v>
      </c>
      <c r="O616" s="107" t="s">
        <v>2687</v>
      </c>
      <c r="P616" s="107" t="s">
        <v>2688</v>
      </c>
      <c r="Q616" s="101" t="s">
        <v>39</v>
      </c>
      <c r="R616" s="107" t="s">
        <v>39</v>
      </c>
      <c r="S616" s="56">
        <v>43972</v>
      </c>
      <c r="T616" s="46" t="s">
        <v>44</v>
      </c>
      <c r="U616" s="107" t="s">
        <v>39</v>
      </c>
      <c r="V616" s="107" t="s">
        <v>39</v>
      </c>
      <c r="W616" s="107" t="s">
        <v>39</v>
      </c>
      <c r="X616" s="107" t="s">
        <v>2679</v>
      </c>
      <c r="Y616" s="105" t="s">
        <v>39</v>
      </c>
      <c r="Z616" s="105" t="s">
        <v>39</v>
      </c>
      <c r="AA616" s="37" t="s">
        <v>39</v>
      </c>
      <c r="AB616" s="107" t="s">
        <v>39</v>
      </c>
      <c r="AC616" s="107" t="s">
        <v>39</v>
      </c>
      <c r="AD616" s="107" t="s">
        <v>39</v>
      </c>
      <c r="AE616" s="107" t="s">
        <v>39</v>
      </c>
      <c r="AF616" s="36"/>
    </row>
    <row r="617" spans="1:32" ht="150.75" customHeight="1" x14ac:dyDescent="0.25">
      <c r="A617" s="19" t="s">
        <v>2689</v>
      </c>
      <c r="B617" s="19"/>
      <c r="C617" s="105">
        <v>43901</v>
      </c>
      <c r="D617" s="106">
        <v>35</v>
      </c>
      <c r="E617" s="107">
        <v>2020</v>
      </c>
      <c r="F617" s="37" t="s">
        <v>36</v>
      </c>
      <c r="G617" s="107" t="s">
        <v>37</v>
      </c>
      <c r="H617" s="17" t="str">
        <f t="shared" ca="1" si="66"/>
        <v>Concluído</v>
      </c>
      <c r="I617" s="105">
        <v>43901</v>
      </c>
      <c r="J617" s="105">
        <v>44184</v>
      </c>
      <c r="K617" s="108" t="s">
        <v>39</v>
      </c>
      <c r="L617" s="108" t="s">
        <v>39</v>
      </c>
      <c r="M617" s="107" t="s">
        <v>900</v>
      </c>
      <c r="N617" s="107" t="s">
        <v>2690</v>
      </c>
      <c r="O617" s="107" t="s">
        <v>2691</v>
      </c>
      <c r="P617" s="107" t="s">
        <v>2692</v>
      </c>
      <c r="Q617" s="101" t="s">
        <v>39</v>
      </c>
      <c r="R617" s="107" t="s">
        <v>39</v>
      </c>
      <c r="S617" s="56">
        <v>43910</v>
      </c>
      <c r="T617" s="46" t="s">
        <v>44</v>
      </c>
      <c r="U617" s="107" t="s">
        <v>39</v>
      </c>
      <c r="V617" s="107" t="s">
        <v>39</v>
      </c>
      <c r="W617" s="107" t="s">
        <v>39</v>
      </c>
      <c r="X617" s="107" t="s">
        <v>2693</v>
      </c>
      <c r="Y617" s="105">
        <v>43901</v>
      </c>
      <c r="Z617" s="105">
        <v>43907</v>
      </c>
      <c r="AA617" s="37" t="s">
        <v>39</v>
      </c>
      <c r="AB617" s="107" t="s">
        <v>39</v>
      </c>
      <c r="AC617" s="107" t="s">
        <v>39</v>
      </c>
      <c r="AD617" s="107" t="s">
        <v>39</v>
      </c>
      <c r="AE617" s="107" t="s">
        <v>39</v>
      </c>
      <c r="AF617" s="36"/>
    </row>
    <row r="618" spans="1:32" ht="34.5" customHeight="1" x14ac:dyDescent="0.25">
      <c r="A618" s="19" t="s">
        <v>39</v>
      </c>
      <c r="B618" s="19"/>
      <c r="C618" s="105">
        <v>44004</v>
      </c>
      <c r="D618" s="142">
        <v>36</v>
      </c>
      <c r="E618" s="46">
        <v>2020</v>
      </c>
      <c r="F618" s="121" t="s">
        <v>274</v>
      </c>
      <c r="G618" s="46" t="s">
        <v>704</v>
      </c>
      <c r="H618" s="17" t="str">
        <f t="shared" ca="1" si="66"/>
        <v>Ativo</v>
      </c>
      <c r="I618" s="105">
        <v>43909</v>
      </c>
      <c r="J618" s="105">
        <v>45734</v>
      </c>
      <c r="K618" s="143" t="s">
        <v>39</v>
      </c>
      <c r="L618" s="143" t="s">
        <v>39</v>
      </c>
      <c r="M618" s="46" t="s">
        <v>2694</v>
      </c>
      <c r="N618" s="46" t="s">
        <v>2695</v>
      </c>
      <c r="O618" s="46" t="s">
        <v>2696</v>
      </c>
      <c r="P618" s="46" t="s">
        <v>2697</v>
      </c>
      <c r="Q618" s="122" t="s">
        <v>39</v>
      </c>
      <c r="R618" s="46" t="s">
        <v>39</v>
      </c>
      <c r="S618" s="56">
        <v>44006</v>
      </c>
      <c r="T618" s="46" t="s">
        <v>44</v>
      </c>
      <c r="U618" s="46" t="s">
        <v>39</v>
      </c>
      <c r="V618" s="46" t="s">
        <v>39</v>
      </c>
      <c r="W618" s="46" t="s">
        <v>39</v>
      </c>
      <c r="X618" s="46" t="s">
        <v>2641</v>
      </c>
      <c r="Y618" s="105" t="s">
        <v>39</v>
      </c>
      <c r="Z618" s="105" t="s">
        <v>39</v>
      </c>
      <c r="AA618" s="121" t="s">
        <v>39</v>
      </c>
      <c r="AB618" s="46" t="s">
        <v>39</v>
      </c>
      <c r="AC618" s="46" t="s">
        <v>39</v>
      </c>
      <c r="AD618" s="46" t="s">
        <v>39</v>
      </c>
      <c r="AE618" s="46" t="s">
        <v>39</v>
      </c>
      <c r="AF618" s="36"/>
    </row>
    <row r="619" spans="1:32" ht="28.5" customHeight="1" x14ac:dyDescent="0.25">
      <c r="A619" s="19" t="s">
        <v>2698</v>
      </c>
      <c r="B619" s="19"/>
      <c r="C619" s="105">
        <v>43962</v>
      </c>
      <c r="D619" s="142">
        <v>37</v>
      </c>
      <c r="E619" s="46">
        <v>2020</v>
      </c>
      <c r="F619" s="121" t="s">
        <v>274</v>
      </c>
      <c r="G619" s="46" t="s">
        <v>704</v>
      </c>
      <c r="H619" s="17" t="str">
        <f t="shared" ca="1" si="66"/>
        <v>Concluído</v>
      </c>
      <c r="I619" s="105">
        <v>43950</v>
      </c>
      <c r="J619" s="105">
        <v>44196</v>
      </c>
      <c r="K619" s="143" t="s">
        <v>39</v>
      </c>
      <c r="L619" s="143" t="s">
        <v>39</v>
      </c>
      <c r="M619" s="156" t="s">
        <v>705</v>
      </c>
      <c r="N619" s="46" t="s">
        <v>2699</v>
      </c>
      <c r="O619" s="46" t="s">
        <v>2700</v>
      </c>
      <c r="P619" s="46" t="s">
        <v>2701</v>
      </c>
      <c r="Q619" s="122" t="s">
        <v>39</v>
      </c>
      <c r="R619" s="46" t="s">
        <v>39</v>
      </c>
      <c r="S619" s="56">
        <v>43967</v>
      </c>
      <c r="T619" s="46" t="s">
        <v>44</v>
      </c>
      <c r="U619" s="46" t="s">
        <v>39</v>
      </c>
      <c r="V619" s="46" t="s">
        <v>39</v>
      </c>
      <c r="W619" s="46" t="s">
        <v>39</v>
      </c>
      <c r="X619" s="46" t="s">
        <v>2702</v>
      </c>
      <c r="Y619" s="105" t="s">
        <v>39</v>
      </c>
      <c r="Z619" s="105" t="s">
        <v>39</v>
      </c>
      <c r="AA619" s="121" t="s">
        <v>39</v>
      </c>
      <c r="AB619" s="46" t="s">
        <v>39</v>
      </c>
      <c r="AC619" s="46" t="s">
        <v>39</v>
      </c>
      <c r="AD619" s="46" t="s">
        <v>39</v>
      </c>
      <c r="AE619" s="46" t="s">
        <v>39</v>
      </c>
      <c r="AF619" s="36"/>
    </row>
    <row r="620" spans="1:32" ht="28.5" customHeight="1" x14ac:dyDescent="0.25">
      <c r="A620" s="19" t="s">
        <v>2703</v>
      </c>
      <c r="B620" s="19"/>
      <c r="C620" s="105">
        <v>43991</v>
      </c>
      <c r="D620" s="142">
        <v>38</v>
      </c>
      <c r="E620" s="46">
        <v>2020</v>
      </c>
      <c r="F620" s="121" t="s">
        <v>274</v>
      </c>
      <c r="G620" s="46" t="s">
        <v>704</v>
      </c>
      <c r="H620" s="17" t="str">
        <f t="shared" ca="1" si="66"/>
        <v>Ativo</v>
      </c>
      <c r="I620" s="105">
        <v>43991</v>
      </c>
      <c r="J620" s="105">
        <v>45816</v>
      </c>
      <c r="K620" s="143" t="s">
        <v>39</v>
      </c>
      <c r="L620" s="143" t="s">
        <v>39</v>
      </c>
      <c r="M620" s="156" t="s">
        <v>705</v>
      </c>
      <c r="N620" s="46" t="s">
        <v>2704</v>
      </c>
      <c r="O620" s="46" t="s">
        <v>2705</v>
      </c>
      <c r="P620" s="46" t="s">
        <v>2706</v>
      </c>
      <c r="Q620" s="122" t="s">
        <v>39</v>
      </c>
      <c r="R620" s="46" t="s">
        <v>39</v>
      </c>
      <c r="S620" s="11">
        <v>44006</v>
      </c>
      <c r="T620" s="46" t="s">
        <v>44</v>
      </c>
      <c r="U620" s="46" t="s">
        <v>39</v>
      </c>
      <c r="V620" s="46" t="s">
        <v>39</v>
      </c>
      <c r="W620" s="46" t="s">
        <v>39</v>
      </c>
      <c r="X620" s="46" t="s">
        <v>2702</v>
      </c>
      <c r="Y620" s="105" t="s">
        <v>39</v>
      </c>
      <c r="Z620" s="105" t="s">
        <v>39</v>
      </c>
      <c r="AA620" s="121" t="s">
        <v>39</v>
      </c>
      <c r="AB620" s="46" t="s">
        <v>39</v>
      </c>
      <c r="AC620" s="46" t="s">
        <v>39</v>
      </c>
      <c r="AD620" s="46" t="s">
        <v>39</v>
      </c>
      <c r="AE620" s="46" t="s">
        <v>39</v>
      </c>
      <c r="AF620" s="36"/>
    </row>
    <row r="621" spans="1:32" ht="31.5" customHeight="1" x14ac:dyDescent="0.25">
      <c r="A621" s="153" t="s">
        <v>2707</v>
      </c>
      <c r="B621" s="153"/>
      <c r="C621" s="154">
        <v>43972</v>
      </c>
      <c r="D621" s="155">
        <v>39</v>
      </c>
      <c r="E621" s="156">
        <v>2020</v>
      </c>
      <c r="F621" s="157" t="s">
        <v>274</v>
      </c>
      <c r="G621" s="156" t="s">
        <v>704</v>
      </c>
      <c r="H621" s="158" t="str">
        <f ca="1">IF(J621="","",IF(J621="cancelado","Cancelado",IF(J621="prazo indeterminado","Ativo",IF(TODAY()-J621&gt;0,"Concluído","Ativo"))))</f>
        <v>Ativo</v>
      </c>
      <c r="I621" s="154">
        <v>43936</v>
      </c>
      <c r="J621" s="154">
        <v>45761</v>
      </c>
      <c r="K621" s="156" t="s">
        <v>39</v>
      </c>
      <c r="L621" s="156" t="s">
        <v>39</v>
      </c>
      <c r="M621" s="156" t="s">
        <v>705</v>
      </c>
      <c r="N621" s="156" t="s">
        <v>2708</v>
      </c>
      <c r="O621" s="156" t="s">
        <v>2709</v>
      </c>
      <c r="P621" s="156" t="s">
        <v>2710</v>
      </c>
      <c r="Q621" s="159" t="s">
        <v>39</v>
      </c>
      <c r="R621" s="156" t="s">
        <v>39</v>
      </c>
      <c r="S621" s="154">
        <v>43974</v>
      </c>
      <c r="T621" s="160" t="s">
        <v>44</v>
      </c>
      <c r="U621" s="156" t="s">
        <v>39</v>
      </c>
      <c r="V621" s="156" t="s">
        <v>39</v>
      </c>
      <c r="W621" s="156" t="s">
        <v>39</v>
      </c>
      <c r="X621" s="156" t="s">
        <v>2621</v>
      </c>
      <c r="Y621" s="154" t="s">
        <v>39</v>
      </c>
      <c r="Z621" s="154" t="s">
        <v>39</v>
      </c>
      <c r="AA621" s="157" t="s">
        <v>39</v>
      </c>
      <c r="AB621" s="156" t="s">
        <v>39</v>
      </c>
      <c r="AC621" s="156" t="s">
        <v>39</v>
      </c>
      <c r="AD621" s="156" t="s">
        <v>39</v>
      </c>
      <c r="AE621" s="156" t="s">
        <v>39</v>
      </c>
      <c r="AF621" s="36"/>
    </row>
    <row r="622" spans="1:32" ht="32.25" customHeight="1" x14ac:dyDescent="0.25">
      <c r="A622" s="153" t="s">
        <v>2711</v>
      </c>
      <c r="B622" s="153"/>
      <c r="C622" s="154">
        <v>43970</v>
      </c>
      <c r="D622" s="155">
        <v>40</v>
      </c>
      <c r="E622" s="156">
        <v>2020</v>
      </c>
      <c r="F622" s="157" t="s">
        <v>274</v>
      </c>
      <c r="G622" s="156" t="s">
        <v>704</v>
      </c>
      <c r="H622" s="158" t="str">
        <f t="shared" ref="H622:H652" ca="1" si="67">IF(J622="","",IF(J622="cancelado","Cancelado",IF(J622="prazo indeterminado","Ativo",IF(TODAY()-J622&gt;0,"Concluído","Ativo"))))</f>
        <v>Ativo</v>
      </c>
      <c r="I622" s="154">
        <v>43936</v>
      </c>
      <c r="J622" s="154">
        <v>45761</v>
      </c>
      <c r="K622" s="156" t="s">
        <v>39</v>
      </c>
      <c r="L622" s="156" t="s">
        <v>39</v>
      </c>
      <c r="M622" s="156" t="s">
        <v>705</v>
      </c>
      <c r="N622" s="156" t="s">
        <v>2712</v>
      </c>
      <c r="O622" s="156" t="s">
        <v>2713</v>
      </c>
      <c r="P622" s="156" t="s">
        <v>2714</v>
      </c>
      <c r="Q622" s="159" t="s">
        <v>39</v>
      </c>
      <c r="R622" s="156" t="s">
        <v>39</v>
      </c>
      <c r="S622" s="154">
        <v>43972</v>
      </c>
      <c r="T622" s="160" t="s">
        <v>44</v>
      </c>
      <c r="U622" s="156" t="s">
        <v>39</v>
      </c>
      <c r="V622" s="156" t="s">
        <v>39</v>
      </c>
      <c r="W622" s="156" t="s">
        <v>39</v>
      </c>
      <c r="X622" s="156" t="s">
        <v>2621</v>
      </c>
      <c r="Y622" s="154" t="s">
        <v>39</v>
      </c>
      <c r="Z622" s="154" t="s">
        <v>39</v>
      </c>
      <c r="AA622" s="157" t="s">
        <v>39</v>
      </c>
      <c r="AB622" s="156" t="s">
        <v>39</v>
      </c>
      <c r="AC622" s="156" t="s">
        <v>39</v>
      </c>
      <c r="AD622" s="156" t="s">
        <v>39</v>
      </c>
      <c r="AE622" s="156" t="s">
        <v>39</v>
      </c>
      <c r="AF622" s="36"/>
    </row>
    <row r="623" spans="1:32" ht="22.5" x14ac:dyDescent="0.25">
      <c r="A623" s="6" t="s">
        <v>39</v>
      </c>
      <c r="C623" s="7">
        <v>43957</v>
      </c>
      <c r="D623" s="8">
        <v>41</v>
      </c>
      <c r="E623" s="9">
        <v>2020</v>
      </c>
      <c r="F623" s="9" t="s">
        <v>274</v>
      </c>
      <c r="G623" s="9" t="s">
        <v>704</v>
      </c>
      <c r="H623" s="17" t="str">
        <f t="shared" ca="1" si="67"/>
        <v>Ativo</v>
      </c>
      <c r="I623" s="7">
        <v>43931</v>
      </c>
      <c r="J623" s="7">
        <v>45756</v>
      </c>
      <c r="K623" s="10" t="s">
        <v>39</v>
      </c>
      <c r="L623" s="10" t="s">
        <v>39</v>
      </c>
      <c r="M623" s="156" t="s">
        <v>705</v>
      </c>
      <c r="N623" s="9" t="s">
        <v>2715</v>
      </c>
      <c r="O623" s="9" t="s">
        <v>1495</v>
      </c>
      <c r="P623" s="9" t="s">
        <v>2716</v>
      </c>
      <c r="Q623" s="9" t="s">
        <v>39</v>
      </c>
      <c r="R623" s="9" t="s">
        <v>39</v>
      </c>
      <c r="S623" s="11">
        <v>43963</v>
      </c>
      <c r="T623" s="9" t="s">
        <v>44</v>
      </c>
      <c r="U623" s="9" t="s">
        <v>39</v>
      </c>
      <c r="V623" s="9" t="s">
        <v>39</v>
      </c>
      <c r="W623" s="9" t="s">
        <v>39</v>
      </c>
      <c r="X623" s="9" t="s">
        <v>2679</v>
      </c>
      <c r="Y623" s="7" t="s">
        <v>39</v>
      </c>
      <c r="Z623" s="7" t="s">
        <v>39</v>
      </c>
      <c r="AA623" s="9" t="s">
        <v>39</v>
      </c>
      <c r="AB623" s="9" t="s">
        <v>39</v>
      </c>
      <c r="AC623" s="9" t="s">
        <v>39</v>
      </c>
      <c r="AD623" s="9" t="s">
        <v>39</v>
      </c>
      <c r="AE623" s="9" t="s">
        <v>39</v>
      </c>
      <c r="AF623" s="36"/>
    </row>
    <row r="624" spans="1:32" ht="56.25" x14ac:dyDescent="0.25">
      <c r="A624" s="6" t="s">
        <v>2717</v>
      </c>
      <c r="C624" s="7">
        <v>44049</v>
      </c>
      <c r="D624" s="8">
        <v>42</v>
      </c>
      <c r="E624" s="9">
        <v>2020</v>
      </c>
      <c r="F624" s="9" t="s">
        <v>1614</v>
      </c>
      <c r="G624" s="9" t="s">
        <v>37</v>
      </c>
      <c r="H624" s="17" t="str">
        <f t="shared" ca="1" si="67"/>
        <v>Concluído</v>
      </c>
      <c r="I624" s="7">
        <v>44049</v>
      </c>
      <c r="J624" s="7">
        <v>44474</v>
      </c>
      <c r="K624" s="10" t="s">
        <v>39</v>
      </c>
      <c r="L624" s="10" t="s">
        <v>39</v>
      </c>
      <c r="M624" s="9" t="s">
        <v>2718</v>
      </c>
      <c r="N624" s="9" t="s">
        <v>2719</v>
      </c>
      <c r="O624" s="9" t="s">
        <v>2720</v>
      </c>
      <c r="P624" s="9" t="s">
        <v>2721</v>
      </c>
      <c r="Q624" s="179">
        <v>464200</v>
      </c>
      <c r="R624" s="9" t="s">
        <v>39</v>
      </c>
      <c r="S624" s="11">
        <v>44051</v>
      </c>
      <c r="T624" s="9" t="s">
        <v>44</v>
      </c>
      <c r="U624" s="9" t="s">
        <v>39</v>
      </c>
      <c r="V624" s="9" t="s">
        <v>2722</v>
      </c>
      <c r="W624" s="9" t="s">
        <v>1620</v>
      </c>
      <c r="X624" s="9" t="s">
        <v>187</v>
      </c>
      <c r="Y624" s="7">
        <v>43938</v>
      </c>
      <c r="Z624" s="7">
        <v>44043</v>
      </c>
      <c r="AA624" s="9" t="s">
        <v>2516</v>
      </c>
      <c r="AB624" s="9" t="s">
        <v>39</v>
      </c>
      <c r="AC624" s="9" t="s">
        <v>39</v>
      </c>
      <c r="AD624" s="9" t="s">
        <v>39</v>
      </c>
      <c r="AE624" s="9" t="s">
        <v>39</v>
      </c>
      <c r="AF624" s="36"/>
    </row>
    <row r="625" spans="1:32" ht="22.5" x14ac:dyDescent="0.25">
      <c r="A625" s="9" t="s">
        <v>2723</v>
      </c>
      <c r="B625" s="9"/>
      <c r="C625" s="154">
        <v>43972</v>
      </c>
      <c r="D625" s="8">
        <v>43</v>
      </c>
      <c r="E625" s="9">
        <v>2020</v>
      </c>
      <c r="F625" s="7" t="s">
        <v>274</v>
      </c>
      <c r="G625" s="7" t="s">
        <v>704</v>
      </c>
      <c r="H625" s="17" t="str">
        <f t="shared" ca="1" si="67"/>
        <v>Ativo</v>
      </c>
      <c r="I625" s="7">
        <v>43941</v>
      </c>
      <c r="J625" s="7">
        <v>45766</v>
      </c>
      <c r="K625" s="10" t="s">
        <v>39</v>
      </c>
      <c r="L625" s="10" t="s">
        <v>39</v>
      </c>
      <c r="M625" s="9" t="s">
        <v>705</v>
      </c>
      <c r="N625" s="46" t="s">
        <v>2724</v>
      </c>
      <c r="O625" s="46" t="s">
        <v>2443</v>
      </c>
      <c r="P625" s="46" t="s">
        <v>2725</v>
      </c>
      <c r="Q625" s="9" t="s">
        <v>39</v>
      </c>
      <c r="R625" s="9" t="s">
        <v>39</v>
      </c>
      <c r="S625" s="11">
        <v>43974</v>
      </c>
      <c r="T625" s="9" t="s">
        <v>44</v>
      </c>
      <c r="U625" s="9" t="s">
        <v>39</v>
      </c>
      <c r="V625" s="9" t="s">
        <v>39</v>
      </c>
      <c r="W625" s="9" t="s">
        <v>39</v>
      </c>
      <c r="X625" s="9" t="s">
        <v>2536</v>
      </c>
      <c r="Y625" s="9" t="s">
        <v>39</v>
      </c>
      <c r="Z625" s="9" t="s">
        <v>39</v>
      </c>
      <c r="AA625" s="9" t="s">
        <v>39</v>
      </c>
      <c r="AB625" s="9" t="s">
        <v>39</v>
      </c>
      <c r="AC625" s="9" t="s">
        <v>39</v>
      </c>
      <c r="AD625" s="9" t="s">
        <v>39</v>
      </c>
      <c r="AE625" s="9" t="s">
        <v>39</v>
      </c>
      <c r="AF625" s="36"/>
    </row>
    <row r="626" spans="1:32" ht="23.25" customHeight="1" x14ac:dyDescent="0.25">
      <c r="A626" s="9" t="s">
        <v>2726</v>
      </c>
      <c r="B626" s="9"/>
      <c r="C626" s="7">
        <v>43979</v>
      </c>
      <c r="D626" s="8">
        <v>44</v>
      </c>
      <c r="E626" s="9">
        <v>2020</v>
      </c>
      <c r="F626" s="7" t="s">
        <v>274</v>
      </c>
      <c r="G626" s="7" t="s">
        <v>704</v>
      </c>
      <c r="H626" s="17" t="str">
        <f t="shared" ca="1" si="67"/>
        <v>Ativo</v>
      </c>
      <c r="I626" s="7">
        <v>43936</v>
      </c>
      <c r="J626" s="7">
        <v>45761</v>
      </c>
      <c r="K626" s="10" t="s">
        <v>39</v>
      </c>
      <c r="L626" s="10" t="s">
        <v>39</v>
      </c>
      <c r="M626" s="9" t="s">
        <v>705</v>
      </c>
      <c r="N626" s="46" t="s">
        <v>2727</v>
      </c>
      <c r="O626" s="46" t="s">
        <v>2728</v>
      </c>
      <c r="P626" s="46" t="s">
        <v>2729</v>
      </c>
      <c r="Q626" s="9" t="s">
        <v>39</v>
      </c>
      <c r="R626" s="9" t="s">
        <v>39</v>
      </c>
      <c r="S626" s="11">
        <v>43986</v>
      </c>
      <c r="T626" s="9" t="s">
        <v>44</v>
      </c>
      <c r="U626" s="9" t="s">
        <v>39</v>
      </c>
      <c r="V626" s="9" t="s">
        <v>39</v>
      </c>
      <c r="W626" s="9" t="s">
        <v>39</v>
      </c>
      <c r="X626" s="9" t="s">
        <v>2536</v>
      </c>
      <c r="Y626" s="9" t="s">
        <v>39</v>
      </c>
      <c r="Z626" s="9" t="s">
        <v>39</v>
      </c>
      <c r="AA626" s="9" t="s">
        <v>39</v>
      </c>
      <c r="AB626" s="9" t="s">
        <v>39</v>
      </c>
      <c r="AC626" s="9" t="s">
        <v>39</v>
      </c>
      <c r="AD626" s="9" t="s">
        <v>39</v>
      </c>
      <c r="AE626" s="9" t="s">
        <v>39</v>
      </c>
      <c r="AF626" s="36"/>
    </row>
    <row r="627" spans="1:32" ht="22.5" x14ac:dyDescent="0.25">
      <c r="A627" s="9" t="s">
        <v>2730</v>
      </c>
      <c r="B627" s="9"/>
      <c r="C627" s="7">
        <v>43979</v>
      </c>
      <c r="D627" s="8">
        <v>45</v>
      </c>
      <c r="E627" s="9">
        <v>2020</v>
      </c>
      <c r="F627" s="7" t="s">
        <v>274</v>
      </c>
      <c r="G627" s="7" t="s">
        <v>704</v>
      </c>
      <c r="H627" s="17" t="str">
        <f t="shared" ca="1" si="67"/>
        <v>Ativo</v>
      </c>
      <c r="I627" s="7">
        <v>43979</v>
      </c>
      <c r="J627" s="7">
        <v>45804</v>
      </c>
      <c r="K627" s="10" t="s">
        <v>39</v>
      </c>
      <c r="L627" s="10" t="s">
        <v>39</v>
      </c>
      <c r="M627" s="9" t="s">
        <v>705</v>
      </c>
      <c r="N627" s="46" t="s">
        <v>2731</v>
      </c>
      <c r="O627" s="46" t="s">
        <v>2732</v>
      </c>
      <c r="P627" s="46" t="s">
        <v>1538</v>
      </c>
      <c r="Q627" s="9" t="s">
        <v>39</v>
      </c>
      <c r="R627" s="9" t="s">
        <v>39</v>
      </c>
      <c r="S627" s="11">
        <v>43986</v>
      </c>
      <c r="T627" s="9" t="s">
        <v>44</v>
      </c>
      <c r="U627" s="9" t="s">
        <v>39</v>
      </c>
      <c r="V627" s="9" t="s">
        <v>39</v>
      </c>
      <c r="W627" s="9" t="s">
        <v>39</v>
      </c>
      <c r="X627" s="9" t="s">
        <v>2536</v>
      </c>
      <c r="Y627" s="9" t="s">
        <v>39</v>
      </c>
      <c r="Z627" s="9" t="s">
        <v>39</v>
      </c>
      <c r="AA627" s="9" t="s">
        <v>39</v>
      </c>
      <c r="AB627" s="9" t="s">
        <v>39</v>
      </c>
      <c r="AC627" s="9" t="s">
        <v>39</v>
      </c>
      <c r="AD627" s="9" t="s">
        <v>39</v>
      </c>
      <c r="AE627" s="9" t="s">
        <v>39</v>
      </c>
      <c r="AF627" s="36"/>
    </row>
    <row r="628" spans="1:32" ht="22.5" x14ac:dyDescent="0.25">
      <c r="A628" s="6" t="s">
        <v>39</v>
      </c>
      <c r="D628" s="8">
        <v>46</v>
      </c>
      <c r="E628" s="9">
        <v>2020</v>
      </c>
      <c r="F628" s="9" t="s">
        <v>274</v>
      </c>
      <c r="G628" s="9" t="s">
        <v>704</v>
      </c>
      <c r="H628" s="17" t="str">
        <f t="shared" ca="1" si="67"/>
        <v>Ativo</v>
      </c>
      <c r="I628" s="7">
        <v>43930</v>
      </c>
      <c r="J628" s="7">
        <v>45757</v>
      </c>
      <c r="K628" s="10" t="s">
        <v>39</v>
      </c>
      <c r="L628" s="10" t="s">
        <v>39</v>
      </c>
      <c r="M628" s="9" t="s">
        <v>705</v>
      </c>
      <c r="N628" s="9" t="s">
        <v>2733</v>
      </c>
      <c r="O628" s="9" t="s">
        <v>2734</v>
      </c>
      <c r="P628" s="9" t="s">
        <v>2735</v>
      </c>
      <c r="Q628" s="9" t="s">
        <v>39</v>
      </c>
      <c r="R628" s="9" t="s">
        <v>39</v>
      </c>
      <c r="T628" s="9" t="s">
        <v>44</v>
      </c>
      <c r="U628" s="9" t="s">
        <v>39</v>
      </c>
      <c r="V628" s="9" t="s">
        <v>39</v>
      </c>
      <c r="W628" s="9" t="s">
        <v>39</v>
      </c>
      <c r="X628" s="9" t="s">
        <v>2641</v>
      </c>
      <c r="Y628" s="7" t="s">
        <v>39</v>
      </c>
      <c r="Z628" s="7" t="s">
        <v>39</v>
      </c>
      <c r="AA628" s="9" t="s">
        <v>39</v>
      </c>
      <c r="AB628" s="9" t="s">
        <v>39</v>
      </c>
      <c r="AC628" s="9" t="s">
        <v>39</v>
      </c>
      <c r="AD628" s="9" t="s">
        <v>39</v>
      </c>
      <c r="AE628" s="9" t="s">
        <v>39</v>
      </c>
      <c r="AF628" s="36"/>
    </row>
    <row r="629" spans="1:32" ht="22.5" x14ac:dyDescent="0.25">
      <c r="A629" s="6" t="s">
        <v>39</v>
      </c>
      <c r="C629" s="7">
        <v>43979</v>
      </c>
      <c r="D629" s="8">
        <v>47</v>
      </c>
      <c r="E629" s="9">
        <v>2020</v>
      </c>
      <c r="F629" s="9" t="s">
        <v>274</v>
      </c>
      <c r="G629" s="9" t="s">
        <v>704</v>
      </c>
      <c r="H629" s="17" t="str">
        <f t="shared" ca="1" si="67"/>
        <v>Ativo</v>
      </c>
      <c r="I629" s="7">
        <v>43941</v>
      </c>
      <c r="J629" s="7">
        <v>45766</v>
      </c>
      <c r="K629" s="10" t="s">
        <v>39</v>
      </c>
      <c r="L629" s="10" t="s">
        <v>39</v>
      </c>
      <c r="M629" s="9" t="s">
        <v>705</v>
      </c>
      <c r="N629" s="9" t="s">
        <v>2736</v>
      </c>
      <c r="O629" s="9" t="s">
        <v>2737</v>
      </c>
      <c r="P629" s="9" t="s">
        <v>2738</v>
      </c>
      <c r="Q629" s="9" t="s">
        <v>39</v>
      </c>
      <c r="R629" s="9" t="s">
        <v>39</v>
      </c>
      <c r="S629" s="11">
        <v>43986</v>
      </c>
      <c r="T629" s="9" t="s">
        <v>44</v>
      </c>
      <c r="U629" s="9" t="s">
        <v>39</v>
      </c>
      <c r="V629" s="9" t="s">
        <v>39</v>
      </c>
      <c r="W629" s="9" t="s">
        <v>39</v>
      </c>
      <c r="X629" s="9" t="s">
        <v>2641</v>
      </c>
      <c r="Y629" s="7" t="s">
        <v>39</v>
      </c>
      <c r="Z629" s="7" t="s">
        <v>39</v>
      </c>
      <c r="AA629" s="9" t="s">
        <v>39</v>
      </c>
      <c r="AB629" s="9" t="s">
        <v>39</v>
      </c>
      <c r="AC629" s="9" t="s">
        <v>39</v>
      </c>
      <c r="AD629" s="9" t="s">
        <v>39</v>
      </c>
      <c r="AE629" s="9" t="s">
        <v>39</v>
      </c>
      <c r="AF629" s="36"/>
    </row>
    <row r="630" spans="1:32" ht="191.25" x14ac:dyDescent="0.25">
      <c r="A630" s="6" t="s">
        <v>2739</v>
      </c>
      <c r="C630" s="7">
        <v>43910</v>
      </c>
      <c r="D630" s="8">
        <v>48</v>
      </c>
      <c r="E630" s="9">
        <v>2020</v>
      </c>
      <c r="F630" s="9" t="s">
        <v>36</v>
      </c>
      <c r="G630" s="9" t="s">
        <v>37</v>
      </c>
      <c r="H630" s="17" t="str">
        <f t="shared" ca="1" si="67"/>
        <v>Ativo</v>
      </c>
      <c r="I630" s="7">
        <v>43910</v>
      </c>
      <c r="J630" s="7">
        <v>45735</v>
      </c>
      <c r="K630" s="10" t="s">
        <v>39</v>
      </c>
      <c r="L630" s="10" t="s">
        <v>39</v>
      </c>
      <c r="M630" s="9" t="s">
        <v>2740</v>
      </c>
      <c r="N630" s="9" t="s">
        <v>2741</v>
      </c>
      <c r="O630" s="9" t="s">
        <v>2742</v>
      </c>
      <c r="P630" s="9" t="s">
        <v>2743</v>
      </c>
      <c r="Q630" s="9" t="s">
        <v>39</v>
      </c>
      <c r="R630" s="9" t="s">
        <v>39</v>
      </c>
      <c r="S630" s="11">
        <v>43949</v>
      </c>
      <c r="T630" s="9" t="s">
        <v>44</v>
      </c>
      <c r="U630" s="9" t="s">
        <v>39</v>
      </c>
      <c r="V630" s="9" t="s">
        <v>39</v>
      </c>
      <c r="W630" s="9" t="s">
        <v>39</v>
      </c>
      <c r="X630" s="9" t="s">
        <v>187</v>
      </c>
      <c r="Y630" s="7" t="s">
        <v>39</v>
      </c>
      <c r="Z630" s="7" t="s">
        <v>39</v>
      </c>
      <c r="AA630" s="9" t="s">
        <v>2744</v>
      </c>
      <c r="AB630" s="9" t="s">
        <v>39</v>
      </c>
      <c r="AC630" s="9" t="s">
        <v>39</v>
      </c>
      <c r="AD630" s="9" t="s">
        <v>39</v>
      </c>
      <c r="AE630" s="9" t="s">
        <v>39</v>
      </c>
      <c r="AF630" s="36"/>
    </row>
    <row r="631" spans="1:32" ht="82.5" customHeight="1" x14ac:dyDescent="0.25">
      <c r="A631" s="6" t="s">
        <v>2745</v>
      </c>
      <c r="B631" s="185">
        <v>43888</v>
      </c>
      <c r="C631" s="7">
        <v>43962</v>
      </c>
      <c r="D631" s="8">
        <v>49</v>
      </c>
      <c r="E631" s="9">
        <v>2020</v>
      </c>
      <c r="F631" s="9" t="s">
        <v>1614</v>
      </c>
      <c r="G631" s="9" t="s">
        <v>37</v>
      </c>
      <c r="H631" s="17" t="str">
        <f t="shared" ca="1" si="67"/>
        <v>Concluído</v>
      </c>
      <c r="I631" s="7">
        <v>43962</v>
      </c>
      <c r="J631" s="7">
        <v>44387</v>
      </c>
      <c r="K631" s="10" t="s">
        <v>39</v>
      </c>
      <c r="L631" s="10" t="s">
        <v>39</v>
      </c>
      <c r="M631" s="9" t="s">
        <v>2746</v>
      </c>
      <c r="N631" s="9" t="s">
        <v>2747</v>
      </c>
      <c r="O631" s="9" t="s">
        <v>2748</v>
      </c>
      <c r="P631" s="9" t="s">
        <v>2749</v>
      </c>
      <c r="Q631" s="179">
        <v>88830</v>
      </c>
      <c r="R631" s="9" t="s">
        <v>39</v>
      </c>
      <c r="S631" s="11" t="s">
        <v>2750</v>
      </c>
      <c r="T631" s="9" t="s">
        <v>44</v>
      </c>
      <c r="U631" s="9" t="s">
        <v>39</v>
      </c>
      <c r="V631" s="9" t="s">
        <v>2751</v>
      </c>
      <c r="W631" s="9">
        <v>60.1</v>
      </c>
      <c r="X631" s="9" t="s">
        <v>286</v>
      </c>
      <c r="Y631" s="7">
        <v>43956</v>
      </c>
      <c r="Z631" s="7" t="s">
        <v>39</v>
      </c>
      <c r="AA631" s="9" t="s">
        <v>2752</v>
      </c>
      <c r="AB631" s="9" t="s">
        <v>39</v>
      </c>
      <c r="AC631" s="9" t="s">
        <v>39</v>
      </c>
      <c r="AD631" s="9" t="s">
        <v>39</v>
      </c>
      <c r="AE631" s="9" t="s">
        <v>39</v>
      </c>
      <c r="AF631" s="36">
        <v>43984</v>
      </c>
    </row>
    <row r="632" spans="1:32" ht="22.5" customHeight="1" x14ac:dyDescent="0.25">
      <c r="A632" s="6" t="s">
        <v>39</v>
      </c>
      <c r="C632" s="7">
        <v>43988</v>
      </c>
      <c r="D632" s="8">
        <v>51</v>
      </c>
      <c r="E632" s="9">
        <v>2020</v>
      </c>
      <c r="F632" s="9" t="s">
        <v>831</v>
      </c>
      <c r="G632" s="9" t="s">
        <v>704</v>
      </c>
      <c r="H632" s="17" t="str">
        <f t="shared" ca="1" si="67"/>
        <v>Ativo</v>
      </c>
      <c r="I632" s="7">
        <v>43915</v>
      </c>
      <c r="J632" s="7">
        <v>45740</v>
      </c>
      <c r="K632" s="10" t="s">
        <v>39</v>
      </c>
      <c r="L632" s="10" t="s">
        <v>39</v>
      </c>
      <c r="M632" s="9" t="s">
        <v>705</v>
      </c>
      <c r="N632" s="9" t="s">
        <v>2753</v>
      </c>
      <c r="O632" s="9" t="s">
        <v>1440</v>
      </c>
      <c r="P632" s="9" t="s">
        <v>2754</v>
      </c>
      <c r="Q632" s="9" t="s">
        <v>39</v>
      </c>
      <c r="R632" s="9" t="s">
        <v>39</v>
      </c>
      <c r="S632" s="11">
        <v>43993</v>
      </c>
      <c r="T632" s="9" t="s">
        <v>44</v>
      </c>
      <c r="U632" s="9" t="s">
        <v>39</v>
      </c>
      <c r="V632" s="9" t="s">
        <v>39</v>
      </c>
      <c r="W632" s="9" t="s">
        <v>39</v>
      </c>
      <c r="X632" s="9" t="s">
        <v>2649</v>
      </c>
      <c r="Y632" s="7" t="s">
        <v>39</v>
      </c>
      <c r="Z632" s="7" t="s">
        <v>39</v>
      </c>
      <c r="AA632" s="9" t="s">
        <v>39</v>
      </c>
      <c r="AB632" s="9" t="s">
        <v>39</v>
      </c>
      <c r="AC632" s="9" t="s">
        <v>39</v>
      </c>
      <c r="AD632" s="9" t="s">
        <v>39</v>
      </c>
      <c r="AE632" s="9" t="s">
        <v>39</v>
      </c>
      <c r="AF632" s="36"/>
    </row>
    <row r="633" spans="1:32" ht="22.5" x14ac:dyDescent="0.25">
      <c r="A633" s="6" t="s">
        <v>39</v>
      </c>
      <c r="C633" s="7">
        <v>43971</v>
      </c>
      <c r="D633" s="8">
        <v>52</v>
      </c>
      <c r="E633" s="9">
        <v>2020</v>
      </c>
      <c r="F633" s="9" t="s">
        <v>274</v>
      </c>
      <c r="G633" s="9" t="s">
        <v>704</v>
      </c>
      <c r="H633" s="17" t="str">
        <f t="shared" ca="1" si="67"/>
        <v>Ativo</v>
      </c>
      <c r="I633" s="7">
        <v>43966</v>
      </c>
      <c r="J633" s="7">
        <v>45791</v>
      </c>
      <c r="K633" s="10" t="s">
        <v>39</v>
      </c>
      <c r="L633" s="10" t="s">
        <v>39</v>
      </c>
      <c r="M633" s="9" t="s">
        <v>2755</v>
      </c>
      <c r="N633" s="9" t="s">
        <v>2756</v>
      </c>
      <c r="O633" s="9" t="s">
        <v>2757</v>
      </c>
      <c r="P633" s="9" t="s">
        <v>2758</v>
      </c>
      <c r="Q633" s="9" t="s">
        <v>39</v>
      </c>
      <c r="R633" s="9" t="s">
        <v>39</v>
      </c>
      <c r="S633" s="11">
        <v>44006</v>
      </c>
      <c r="T633" s="9" t="s">
        <v>1320</v>
      </c>
      <c r="U633" s="9" t="s">
        <v>39</v>
      </c>
      <c r="V633" s="9" t="s">
        <v>39</v>
      </c>
      <c r="W633" s="9" t="s">
        <v>39</v>
      </c>
      <c r="X633" s="9" t="s">
        <v>2679</v>
      </c>
      <c r="Y633" s="7" t="s">
        <v>39</v>
      </c>
      <c r="Z633" s="7" t="s">
        <v>39</v>
      </c>
      <c r="AA633" s="9" t="s">
        <v>39</v>
      </c>
      <c r="AB633" s="9" t="s">
        <v>39</v>
      </c>
      <c r="AC633" s="9" t="s">
        <v>39</v>
      </c>
      <c r="AD633" s="9" t="s">
        <v>39</v>
      </c>
      <c r="AE633" s="9" t="s">
        <v>39</v>
      </c>
      <c r="AF633" s="36"/>
    </row>
    <row r="634" spans="1:32" ht="22.5" x14ac:dyDescent="0.25">
      <c r="A634" s="6" t="s">
        <v>39</v>
      </c>
      <c r="C634" s="7">
        <v>43973</v>
      </c>
      <c r="D634" s="8">
        <v>53</v>
      </c>
      <c r="E634" s="9">
        <v>2020</v>
      </c>
      <c r="F634" s="9" t="s">
        <v>274</v>
      </c>
      <c r="G634" s="9" t="s">
        <v>704</v>
      </c>
      <c r="H634" s="17" t="str">
        <f t="shared" ca="1" si="67"/>
        <v>Ativo</v>
      </c>
      <c r="I634" s="7">
        <v>43956</v>
      </c>
      <c r="J634" s="7">
        <v>45781</v>
      </c>
      <c r="K634" s="10" t="s">
        <v>39</v>
      </c>
      <c r="L634" s="10" t="s">
        <v>39</v>
      </c>
      <c r="M634" s="9" t="s">
        <v>2755</v>
      </c>
      <c r="N634" s="9" t="s">
        <v>2759</v>
      </c>
      <c r="O634" s="9" t="s">
        <v>2760</v>
      </c>
      <c r="P634" s="9" t="s">
        <v>2761</v>
      </c>
      <c r="Q634" s="9" t="s">
        <v>39</v>
      </c>
      <c r="R634" s="9" t="s">
        <v>39</v>
      </c>
      <c r="S634" s="11">
        <v>44006</v>
      </c>
      <c r="T634" s="9" t="s">
        <v>1320</v>
      </c>
      <c r="U634" s="9" t="s">
        <v>39</v>
      </c>
      <c r="V634" s="9" t="s">
        <v>39</v>
      </c>
      <c r="W634" s="9" t="s">
        <v>39</v>
      </c>
      <c r="X634" s="9" t="s">
        <v>2762</v>
      </c>
      <c r="Y634" s="7" t="s">
        <v>39</v>
      </c>
      <c r="Z634" s="7" t="s">
        <v>39</v>
      </c>
      <c r="AB634" s="9" t="s">
        <v>39</v>
      </c>
      <c r="AC634" s="9" t="s">
        <v>39</v>
      </c>
      <c r="AD634" s="9" t="s">
        <v>39</v>
      </c>
      <c r="AE634" s="9" t="s">
        <v>39</v>
      </c>
      <c r="AF634" s="36"/>
    </row>
    <row r="635" spans="1:32" ht="22.5" x14ac:dyDescent="0.25">
      <c r="A635" s="6" t="s">
        <v>39</v>
      </c>
      <c r="C635" s="7">
        <v>43984</v>
      </c>
      <c r="D635" s="8">
        <v>54</v>
      </c>
      <c r="E635" s="9">
        <v>2020</v>
      </c>
      <c r="F635" s="9" t="s">
        <v>274</v>
      </c>
      <c r="G635" s="9" t="s">
        <v>704</v>
      </c>
      <c r="H635" s="17" t="str">
        <f t="shared" ca="1" si="67"/>
        <v>Ativo</v>
      </c>
      <c r="I635" s="7">
        <v>43990</v>
      </c>
      <c r="J635" s="7">
        <v>45815</v>
      </c>
      <c r="K635" s="10" t="s">
        <v>39</v>
      </c>
      <c r="L635" s="10" t="s">
        <v>39</v>
      </c>
      <c r="M635" s="9" t="s">
        <v>2755</v>
      </c>
      <c r="N635" s="9" t="s">
        <v>2763</v>
      </c>
      <c r="O635" s="9" t="s">
        <v>2764</v>
      </c>
      <c r="P635" s="9" t="s">
        <v>2765</v>
      </c>
      <c r="Q635" s="9" t="s">
        <v>39</v>
      </c>
      <c r="R635" s="9" t="s">
        <v>39</v>
      </c>
      <c r="S635" s="11">
        <v>43988</v>
      </c>
      <c r="T635" s="9" t="s">
        <v>44</v>
      </c>
      <c r="U635" s="9" t="s">
        <v>39</v>
      </c>
      <c r="V635" s="9" t="s">
        <v>39</v>
      </c>
      <c r="W635" s="9" t="s">
        <v>39</v>
      </c>
      <c r="X635" s="9" t="s">
        <v>2762</v>
      </c>
      <c r="Y635" s="7" t="s">
        <v>39</v>
      </c>
      <c r="Z635" s="7" t="s">
        <v>39</v>
      </c>
      <c r="AA635" s="9" t="s">
        <v>39</v>
      </c>
      <c r="AB635" s="9" t="s">
        <v>39</v>
      </c>
      <c r="AC635" s="9" t="s">
        <v>39</v>
      </c>
      <c r="AD635" s="9" t="s">
        <v>39</v>
      </c>
      <c r="AE635" s="9" t="s">
        <v>39</v>
      </c>
      <c r="AF635" s="36"/>
    </row>
    <row r="636" spans="1:32" ht="123.75" x14ac:dyDescent="0.25">
      <c r="A636" s="6" t="s">
        <v>2766</v>
      </c>
      <c r="B636" s="185">
        <v>43896</v>
      </c>
      <c r="C636" s="7">
        <v>43988</v>
      </c>
      <c r="D636" s="8">
        <v>55</v>
      </c>
      <c r="E636" s="9">
        <v>2020</v>
      </c>
      <c r="F636" s="9" t="s">
        <v>36</v>
      </c>
      <c r="G636" s="9" t="s">
        <v>37</v>
      </c>
      <c r="H636" s="17" t="str">
        <f t="shared" ca="1" si="67"/>
        <v>Ativo</v>
      </c>
      <c r="I636" s="7">
        <v>43988</v>
      </c>
      <c r="J636" s="7">
        <v>45813</v>
      </c>
      <c r="K636" s="10" t="s">
        <v>39</v>
      </c>
      <c r="L636" s="10" t="s">
        <v>39</v>
      </c>
      <c r="M636" s="9" t="s">
        <v>2767</v>
      </c>
      <c r="N636" s="9" t="s">
        <v>2768</v>
      </c>
      <c r="O636" s="9" t="s">
        <v>2769</v>
      </c>
      <c r="P636" s="9" t="s">
        <v>2770</v>
      </c>
      <c r="Q636" s="9" t="s">
        <v>39</v>
      </c>
      <c r="R636" s="9" t="s">
        <v>39</v>
      </c>
      <c r="S636" s="11">
        <v>43991</v>
      </c>
      <c r="T636" s="9" t="s">
        <v>44</v>
      </c>
      <c r="U636" s="9" t="s">
        <v>39</v>
      </c>
      <c r="V636" s="9" t="s">
        <v>39</v>
      </c>
      <c r="W636" s="9" t="s">
        <v>39</v>
      </c>
      <c r="X636" s="9" t="s">
        <v>259</v>
      </c>
      <c r="Y636" s="7">
        <v>43973</v>
      </c>
      <c r="Z636" s="7">
        <v>43986</v>
      </c>
      <c r="AA636" s="9" t="s">
        <v>78</v>
      </c>
      <c r="AB636" s="9" t="s">
        <v>39</v>
      </c>
      <c r="AC636" s="9" t="s">
        <v>39</v>
      </c>
      <c r="AD636" s="9" t="s">
        <v>39</v>
      </c>
      <c r="AE636" s="9" t="s">
        <v>39</v>
      </c>
      <c r="AF636" s="36">
        <v>44055</v>
      </c>
    </row>
    <row r="637" spans="1:32" ht="33.75" x14ac:dyDescent="0.25">
      <c r="C637" s="7">
        <v>43980</v>
      </c>
      <c r="D637" s="8">
        <v>56</v>
      </c>
      <c r="E637" s="9">
        <v>2020</v>
      </c>
      <c r="F637" s="9" t="s">
        <v>274</v>
      </c>
      <c r="G637" s="9" t="s">
        <v>704</v>
      </c>
      <c r="H637" s="17" t="str">
        <f t="shared" ca="1" si="67"/>
        <v>Ativo</v>
      </c>
      <c r="I637" s="7">
        <v>43987</v>
      </c>
      <c r="J637" s="7">
        <v>45812</v>
      </c>
      <c r="K637" s="10" t="s">
        <v>39</v>
      </c>
      <c r="L637" s="10" t="s">
        <v>39</v>
      </c>
      <c r="M637" s="9" t="s">
        <v>2771</v>
      </c>
      <c r="N637" s="9" t="s">
        <v>2772</v>
      </c>
      <c r="O637" s="9" t="s">
        <v>2773</v>
      </c>
      <c r="P637" s="9" t="s">
        <v>2774</v>
      </c>
      <c r="Q637" s="9" t="s">
        <v>39</v>
      </c>
      <c r="R637" s="9" t="s">
        <v>39</v>
      </c>
      <c r="S637" s="11">
        <v>43986</v>
      </c>
      <c r="T637" s="9" t="s">
        <v>44</v>
      </c>
      <c r="U637" s="9" t="s">
        <v>39</v>
      </c>
      <c r="V637" s="9" t="s">
        <v>39</v>
      </c>
      <c r="W637" s="9" t="s">
        <v>39</v>
      </c>
      <c r="X637" s="9" t="s">
        <v>2580</v>
      </c>
      <c r="Y637" s="7" t="s">
        <v>39</v>
      </c>
      <c r="Z637" s="7" t="s">
        <v>39</v>
      </c>
      <c r="AA637" s="9" t="s">
        <v>39</v>
      </c>
      <c r="AB637" s="9" t="s">
        <v>39</v>
      </c>
      <c r="AC637" s="9" t="s">
        <v>39</v>
      </c>
      <c r="AD637" s="9" t="s">
        <v>39</v>
      </c>
      <c r="AE637" s="9" t="s">
        <v>39</v>
      </c>
      <c r="AF637" s="36"/>
    </row>
    <row r="638" spans="1:32" ht="39" customHeight="1" x14ac:dyDescent="0.25">
      <c r="A638" s="6" t="s">
        <v>2775</v>
      </c>
      <c r="C638" s="7">
        <v>43976</v>
      </c>
      <c r="D638" s="8">
        <v>57</v>
      </c>
      <c r="E638" s="9">
        <v>2020</v>
      </c>
      <c r="F638" s="9" t="s">
        <v>274</v>
      </c>
      <c r="G638" s="9" t="s">
        <v>704</v>
      </c>
      <c r="H638" s="17" t="str">
        <f t="shared" ca="1" si="67"/>
        <v>Ativo</v>
      </c>
      <c r="I638" s="7">
        <v>43971</v>
      </c>
      <c r="J638" s="7">
        <v>45796</v>
      </c>
      <c r="K638" s="10" t="s">
        <v>39</v>
      </c>
      <c r="L638" s="10" t="s">
        <v>39</v>
      </c>
      <c r="M638" s="9" t="s">
        <v>2771</v>
      </c>
      <c r="N638" s="9" t="s">
        <v>2776</v>
      </c>
      <c r="O638" s="9" t="s">
        <v>2777</v>
      </c>
      <c r="P638" s="9" t="s">
        <v>2778</v>
      </c>
      <c r="Q638" s="9" t="s">
        <v>39</v>
      </c>
      <c r="R638" s="9" t="s">
        <v>39</v>
      </c>
      <c r="S638" s="11">
        <v>44026</v>
      </c>
      <c r="T638" s="9" t="s">
        <v>44</v>
      </c>
      <c r="U638" s="9" t="s">
        <v>39</v>
      </c>
      <c r="V638" s="9" t="s">
        <v>39</v>
      </c>
      <c r="W638" s="9" t="s">
        <v>39</v>
      </c>
      <c r="X638" s="9" t="s">
        <v>2536</v>
      </c>
      <c r="Y638" s="7" t="s">
        <v>39</v>
      </c>
      <c r="Z638" s="7" t="s">
        <v>39</v>
      </c>
      <c r="AA638" s="9" t="s">
        <v>39</v>
      </c>
      <c r="AB638" s="9" t="s">
        <v>39</v>
      </c>
      <c r="AC638" s="9" t="s">
        <v>39</v>
      </c>
      <c r="AD638" s="9" t="s">
        <v>39</v>
      </c>
      <c r="AE638" s="9" t="s">
        <v>39</v>
      </c>
      <c r="AF638" s="36"/>
    </row>
    <row r="639" spans="1:32" ht="37.5" customHeight="1" x14ac:dyDescent="0.25">
      <c r="A639" s="6" t="s">
        <v>39</v>
      </c>
      <c r="C639" s="7">
        <v>44011</v>
      </c>
      <c r="D639" s="8">
        <v>58</v>
      </c>
      <c r="E639" s="9">
        <v>2020</v>
      </c>
      <c r="F639" s="9" t="s">
        <v>831</v>
      </c>
      <c r="G639" s="9" t="s">
        <v>704</v>
      </c>
      <c r="H639" s="17" t="str">
        <f t="shared" ca="1" si="67"/>
        <v>Ativo</v>
      </c>
      <c r="I639" s="7">
        <v>44011</v>
      </c>
      <c r="J639" s="7">
        <v>45836</v>
      </c>
      <c r="K639" s="10" t="s">
        <v>39</v>
      </c>
      <c r="L639" s="10" t="s">
        <v>39</v>
      </c>
      <c r="M639" s="9" t="s">
        <v>2771</v>
      </c>
      <c r="N639" s="9" t="s">
        <v>2779</v>
      </c>
      <c r="O639" s="9" t="s">
        <v>2780</v>
      </c>
      <c r="P639" s="9" t="s">
        <v>2781</v>
      </c>
      <c r="Q639" s="9" t="s">
        <v>39</v>
      </c>
      <c r="R639" s="9" t="s">
        <v>39</v>
      </c>
      <c r="S639" s="11">
        <v>44015</v>
      </c>
      <c r="T639" s="9" t="s">
        <v>44</v>
      </c>
      <c r="U639" s="9" t="s">
        <v>39</v>
      </c>
      <c r="V639" s="9" t="s">
        <v>39</v>
      </c>
      <c r="W639" s="9" t="s">
        <v>39</v>
      </c>
      <c r="X639" s="9" t="s">
        <v>2782</v>
      </c>
      <c r="Y639" s="7" t="s">
        <v>39</v>
      </c>
      <c r="Z639" s="7" t="s">
        <v>39</v>
      </c>
      <c r="AA639" s="9" t="s">
        <v>39</v>
      </c>
      <c r="AB639" s="9" t="s">
        <v>39</v>
      </c>
      <c r="AC639" s="9" t="s">
        <v>39</v>
      </c>
      <c r="AD639" s="9" t="s">
        <v>39</v>
      </c>
      <c r="AE639" s="9" t="s">
        <v>39</v>
      </c>
      <c r="AF639" s="36"/>
    </row>
    <row r="640" spans="1:32" ht="28.5" customHeight="1" x14ac:dyDescent="0.25">
      <c r="A640" s="6" t="s">
        <v>2783</v>
      </c>
      <c r="C640" s="7">
        <v>43979</v>
      </c>
      <c r="D640" s="8">
        <v>59</v>
      </c>
      <c r="E640" s="9">
        <v>2020</v>
      </c>
      <c r="F640" s="9" t="s">
        <v>831</v>
      </c>
      <c r="G640" s="9" t="s">
        <v>704</v>
      </c>
      <c r="H640" s="17" t="str">
        <f t="shared" ca="1" si="67"/>
        <v>Ativo</v>
      </c>
      <c r="I640" s="7">
        <v>43979</v>
      </c>
      <c r="J640" s="7">
        <v>45804</v>
      </c>
      <c r="K640" s="10" t="s">
        <v>39</v>
      </c>
      <c r="L640" s="10" t="s">
        <v>39</v>
      </c>
      <c r="M640" s="9" t="s">
        <v>2771</v>
      </c>
      <c r="N640" s="9" t="s">
        <v>2784</v>
      </c>
      <c r="O640" s="9" t="s">
        <v>2785</v>
      </c>
      <c r="P640" s="9" t="s">
        <v>2786</v>
      </c>
      <c r="Q640" s="9" t="s">
        <v>39</v>
      </c>
      <c r="R640" s="9" t="s">
        <v>39</v>
      </c>
      <c r="S640" s="11">
        <v>44015</v>
      </c>
      <c r="T640" s="9" t="s">
        <v>44</v>
      </c>
      <c r="U640" s="9" t="s">
        <v>39</v>
      </c>
      <c r="V640" s="9" t="s">
        <v>39</v>
      </c>
      <c r="W640" s="9" t="s">
        <v>39</v>
      </c>
      <c r="X640" s="9" t="s">
        <v>2456</v>
      </c>
      <c r="Y640" s="7" t="s">
        <v>39</v>
      </c>
      <c r="Z640" s="7" t="s">
        <v>39</v>
      </c>
      <c r="AA640" s="9" t="s">
        <v>39</v>
      </c>
      <c r="AB640" s="9" t="s">
        <v>39</v>
      </c>
      <c r="AC640" s="9" t="s">
        <v>39</v>
      </c>
      <c r="AD640" s="9" t="s">
        <v>39</v>
      </c>
      <c r="AE640" s="9" t="s">
        <v>39</v>
      </c>
      <c r="AF640" s="36"/>
    </row>
    <row r="641" spans="1:32" ht="56.25" x14ac:dyDescent="0.25">
      <c r="A641" s="6" t="s">
        <v>2787</v>
      </c>
      <c r="B641" s="185">
        <v>43976</v>
      </c>
      <c r="C641" s="7">
        <v>43984</v>
      </c>
      <c r="D641" s="8">
        <v>60</v>
      </c>
      <c r="E641" s="9">
        <v>2020</v>
      </c>
      <c r="F641" s="9" t="s">
        <v>2788</v>
      </c>
      <c r="G641" s="9" t="s">
        <v>37</v>
      </c>
      <c r="H641" s="17" t="str">
        <f t="shared" ca="1" si="67"/>
        <v>Concluído</v>
      </c>
      <c r="I641" s="7">
        <v>43984</v>
      </c>
      <c r="J641" s="7">
        <v>44409</v>
      </c>
      <c r="K641" s="10" t="s">
        <v>39</v>
      </c>
      <c r="L641" s="10" t="s">
        <v>39</v>
      </c>
      <c r="M641" s="9" t="s">
        <v>2789</v>
      </c>
      <c r="N641" s="9" t="s">
        <v>2790</v>
      </c>
      <c r="O641" s="9" t="s">
        <v>1518</v>
      </c>
      <c r="P641" s="9" t="s">
        <v>2791</v>
      </c>
      <c r="Q641" s="172">
        <v>30800000</v>
      </c>
      <c r="R641" s="9" t="s">
        <v>39</v>
      </c>
      <c r="S641" s="11">
        <v>43986</v>
      </c>
      <c r="T641" s="9" t="s">
        <v>44</v>
      </c>
      <c r="U641" s="9" t="s">
        <v>39</v>
      </c>
      <c r="V641" s="9" t="s">
        <v>2792</v>
      </c>
      <c r="W641" s="9" t="s">
        <v>1620</v>
      </c>
      <c r="X641" s="9" t="s">
        <v>206</v>
      </c>
      <c r="Y641" s="7">
        <v>43980</v>
      </c>
      <c r="Z641" s="7">
        <v>43984</v>
      </c>
      <c r="AA641" s="9" t="s">
        <v>2793</v>
      </c>
      <c r="AB641" s="9" t="s">
        <v>39</v>
      </c>
      <c r="AC641" s="9" t="s">
        <v>39</v>
      </c>
      <c r="AD641" s="9" t="s">
        <v>39</v>
      </c>
      <c r="AE641" s="9" t="s">
        <v>39</v>
      </c>
      <c r="AF641" s="36">
        <v>44018</v>
      </c>
    </row>
    <row r="642" spans="1:32" ht="33.75" x14ac:dyDescent="0.25">
      <c r="C642" s="7">
        <v>44013</v>
      </c>
      <c r="D642" s="8">
        <v>61</v>
      </c>
      <c r="E642" s="9">
        <v>2020</v>
      </c>
      <c r="F642" s="9" t="s">
        <v>274</v>
      </c>
      <c r="G642" s="9" t="s">
        <v>704</v>
      </c>
      <c r="H642" s="17" t="str">
        <f t="shared" ca="1" si="67"/>
        <v>Ativo</v>
      </c>
      <c r="I642" s="7">
        <v>44022</v>
      </c>
      <c r="J642" s="7">
        <v>45847</v>
      </c>
      <c r="K642" s="10" t="s">
        <v>39</v>
      </c>
      <c r="L642" s="10" t="s">
        <v>39</v>
      </c>
      <c r="M642" s="9" t="s">
        <v>2755</v>
      </c>
      <c r="N642" s="9" t="s">
        <v>2794</v>
      </c>
      <c r="O642" s="9" t="s">
        <v>289</v>
      </c>
      <c r="P642" s="9" t="s">
        <v>290</v>
      </c>
      <c r="Q642" s="9" t="s">
        <v>39</v>
      </c>
      <c r="R642" s="9" t="s">
        <v>39</v>
      </c>
      <c r="S642" s="11">
        <v>44015</v>
      </c>
      <c r="T642" s="9" t="s">
        <v>44</v>
      </c>
      <c r="U642" s="9" t="s">
        <v>39</v>
      </c>
      <c r="V642" s="9" t="s">
        <v>39</v>
      </c>
      <c r="W642" s="9" t="s">
        <v>39</v>
      </c>
      <c r="X642" s="9" t="s">
        <v>2641</v>
      </c>
      <c r="Y642" s="7" t="s">
        <v>39</v>
      </c>
      <c r="Z642" s="7" t="s">
        <v>39</v>
      </c>
      <c r="AA642" s="9" t="s">
        <v>39</v>
      </c>
      <c r="AB642" s="9" t="s">
        <v>39</v>
      </c>
      <c r="AC642" s="9" t="s">
        <v>39</v>
      </c>
      <c r="AD642" s="9" t="s">
        <v>39</v>
      </c>
      <c r="AE642" s="9" t="s">
        <v>39</v>
      </c>
      <c r="AF642" s="36"/>
    </row>
    <row r="643" spans="1:32" ht="22.5" x14ac:dyDescent="0.25">
      <c r="A643" s="6" t="s">
        <v>2795</v>
      </c>
      <c r="C643" s="7">
        <v>44027</v>
      </c>
      <c r="D643" s="8">
        <v>62</v>
      </c>
      <c r="E643" s="9">
        <v>2020</v>
      </c>
      <c r="F643" s="9" t="s">
        <v>274</v>
      </c>
      <c r="G643" s="9" t="s">
        <v>704</v>
      </c>
      <c r="H643" s="17" t="str">
        <f t="shared" ca="1" si="67"/>
        <v>Ativo</v>
      </c>
      <c r="I643" s="7">
        <v>44058</v>
      </c>
      <c r="J643" s="7">
        <v>45883</v>
      </c>
      <c r="K643" s="10" t="s">
        <v>39</v>
      </c>
      <c r="L643" s="10" t="s">
        <v>39</v>
      </c>
      <c r="M643" s="9" t="s">
        <v>2755</v>
      </c>
      <c r="N643" s="9" t="s">
        <v>1112</v>
      </c>
      <c r="O643" s="9" t="s">
        <v>1113</v>
      </c>
      <c r="P643" s="9" t="s">
        <v>1114</v>
      </c>
      <c r="Q643" s="9" t="s">
        <v>39</v>
      </c>
      <c r="R643" s="9" t="s">
        <v>39</v>
      </c>
      <c r="S643" s="11">
        <v>44029</v>
      </c>
      <c r="T643" s="9" t="s">
        <v>44</v>
      </c>
      <c r="U643" s="9" t="s">
        <v>39</v>
      </c>
      <c r="V643" s="9" t="s">
        <v>39</v>
      </c>
      <c r="W643" s="9" t="s">
        <v>39</v>
      </c>
      <c r="X643" s="9" t="s">
        <v>2641</v>
      </c>
      <c r="Y643" s="7" t="s">
        <v>39</v>
      </c>
      <c r="Z643" s="7" t="s">
        <v>39</v>
      </c>
      <c r="AA643" s="9" t="s">
        <v>39</v>
      </c>
      <c r="AB643" s="9" t="s">
        <v>39</v>
      </c>
      <c r="AC643" s="9" t="s">
        <v>39</v>
      </c>
      <c r="AD643" s="9" t="s">
        <v>39</v>
      </c>
      <c r="AE643" s="9" t="s">
        <v>39</v>
      </c>
      <c r="AF643" s="36"/>
    </row>
    <row r="644" spans="1:32" ht="33.75" customHeight="1" x14ac:dyDescent="0.25">
      <c r="A644" s="6" t="s">
        <v>39</v>
      </c>
      <c r="C644" s="7">
        <v>44013</v>
      </c>
      <c r="D644" s="8">
        <v>63</v>
      </c>
      <c r="E644" s="9">
        <v>2020</v>
      </c>
      <c r="F644" s="9" t="s">
        <v>274</v>
      </c>
      <c r="G644" s="9" t="s">
        <v>704</v>
      </c>
      <c r="H644" s="17" t="str">
        <f t="shared" ca="1" si="67"/>
        <v>Ativo</v>
      </c>
      <c r="I644" s="7">
        <v>43997</v>
      </c>
      <c r="J644" s="7">
        <v>45822</v>
      </c>
      <c r="K644" s="10" t="s">
        <v>39</v>
      </c>
      <c r="L644" s="10" t="s">
        <v>39</v>
      </c>
      <c r="M644" s="9" t="s">
        <v>2755</v>
      </c>
      <c r="N644" s="9" t="s">
        <v>2519</v>
      </c>
      <c r="O644" s="9" t="s">
        <v>2520</v>
      </c>
      <c r="P644" s="9" t="s">
        <v>2796</v>
      </c>
      <c r="Q644" s="9" t="s">
        <v>39</v>
      </c>
      <c r="R644" s="9" t="s">
        <v>39</v>
      </c>
      <c r="S644" s="11">
        <v>44015</v>
      </c>
      <c r="T644" s="9" t="s">
        <v>44</v>
      </c>
      <c r="U644" s="9" t="s">
        <v>39</v>
      </c>
      <c r="V644" s="9" t="s">
        <v>39</v>
      </c>
      <c r="W644" s="9" t="s">
        <v>39</v>
      </c>
      <c r="X644" s="9" t="s">
        <v>2679</v>
      </c>
      <c r="Y644" s="7" t="s">
        <v>39</v>
      </c>
      <c r="Z644" s="7" t="s">
        <v>39</v>
      </c>
      <c r="AA644" s="9" t="s">
        <v>39</v>
      </c>
      <c r="AB644" s="9" t="s">
        <v>39</v>
      </c>
      <c r="AC644" s="9" t="s">
        <v>39</v>
      </c>
      <c r="AD644" s="9" t="s">
        <v>39</v>
      </c>
      <c r="AE644" s="9" t="s">
        <v>39</v>
      </c>
      <c r="AF644" s="36"/>
    </row>
    <row r="645" spans="1:32" ht="35.25" customHeight="1" x14ac:dyDescent="0.25">
      <c r="A645" s="6" t="s">
        <v>39</v>
      </c>
      <c r="C645" s="7">
        <v>43990</v>
      </c>
      <c r="D645" s="8">
        <v>64</v>
      </c>
      <c r="E645" s="9">
        <v>2020</v>
      </c>
      <c r="F645" s="9" t="s">
        <v>274</v>
      </c>
      <c r="G645" s="9" t="s">
        <v>704</v>
      </c>
      <c r="H645" s="17" t="str">
        <f t="shared" ca="1" si="67"/>
        <v>Ativo</v>
      </c>
      <c r="I645" s="7">
        <v>43990</v>
      </c>
      <c r="J645" s="7">
        <v>45815</v>
      </c>
      <c r="K645" s="10" t="s">
        <v>39</v>
      </c>
      <c r="L645" s="10" t="s">
        <v>39</v>
      </c>
      <c r="M645" s="9" t="s">
        <v>2755</v>
      </c>
      <c r="N645" s="9" t="s">
        <v>2797</v>
      </c>
      <c r="O645" s="9" t="s">
        <v>2798</v>
      </c>
      <c r="P645" s="9" t="s">
        <v>2799</v>
      </c>
      <c r="Q645" s="9" t="s">
        <v>39</v>
      </c>
      <c r="R645" s="9" t="s">
        <v>39</v>
      </c>
      <c r="S645" s="11">
        <v>44015</v>
      </c>
      <c r="T645" s="9" t="s">
        <v>44</v>
      </c>
      <c r="U645" s="9" t="s">
        <v>39</v>
      </c>
      <c r="V645" s="9" t="s">
        <v>39</v>
      </c>
      <c r="W645" s="9" t="s">
        <v>39</v>
      </c>
      <c r="X645" s="9" t="s">
        <v>2679</v>
      </c>
      <c r="Y645" s="7" t="s">
        <v>39</v>
      </c>
      <c r="Z645" s="7" t="s">
        <v>39</v>
      </c>
      <c r="AA645" s="9" t="s">
        <v>39</v>
      </c>
      <c r="AB645" s="9" t="s">
        <v>39</v>
      </c>
      <c r="AC645" s="9" t="s">
        <v>39</v>
      </c>
      <c r="AD645" s="9" t="s">
        <v>39</v>
      </c>
      <c r="AE645" s="9" t="s">
        <v>39</v>
      </c>
      <c r="AF645" s="36"/>
    </row>
    <row r="646" spans="1:32" ht="22.5" x14ac:dyDescent="0.25">
      <c r="A646" s="6" t="s">
        <v>39</v>
      </c>
      <c r="C646" s="7">
        <v>43997</v>
      </c>
      <c r="D646" s="8">
        <v>65</v>
      </c>
      <c r="E646" s="9">
        <v>2020</v>
      </c>
      <c r="F646" s="9" t="s">
        <v>274</v>
      </c>
      <c r="G646" s="9" t="s">
        <v>704</v>
      </c>
      <c r="H646" s="17" t="str">
        <f t="shared" ca="1" si="67"/>
        <v>Ativo</v>
      </c>
      <c r="I646" s="7">
        <v>43997</v>
      </c>
      <c r="J646" s="7">
        <v>45822</v>
      </c>
      <c r="K646" s="10" t="s">
        <v>39</v>
      </c>
      <c r="L646" s="10" t="s">
        <v>39</v>
      </c>
      <c r="M646" s="9" t="s">
        <v>705</v>
      </c>
      <c r="N646" s="9" t="s">
        <v>2800</v>
      </c>
      <c r="O646" s="9" t="s">
        <v>2801</v>
      </c>
      <c r="P646" s="9" t="s">
        <v>2799</v>
      </c>
      <c r="Q646" s="9" t="s">
        <v>39</v>
      </c>
      <c r="R646" s="9" t="s">
        <v>39</v>
      </c>
      <c r="S646" s="11">
        <v>44015</v>
      </c>
      <c r="T646" s="9" t="s">
        <v>44</v>
      </c>
      <c r="U646" s="9" t="s">
        <v>39</v>
      </c>
      <c r="V646" s="9" t="s">
        <v>39</v>
      </c>
      <c r="W646" s="9" t="s">
        <v>39</v>
      </c>
      <c r="X646" s="9" t="s">
        <v>2580</v>
      </c>
      <c r="Y646" s="7" t="s">
        <v>39</v>
      </c>
      <c r="Z646" s="7" t="s">
        <v>39</v>
      </c>
      <c r="AA646" s="9" t="s">
        <v>39</v>
      </c>
      <c r="AB646" s="9" t="s">
        <v>39</v>
      </c>
      <c r="AC646" s="9" t="s">
        <v>39</v>
      </c>
      <c r="AD646" s="9" t="s">
        <v>39</v>
      </c>
      <c r="AE646" s="9" t="s">
        <v>39</v>
      </c>
      <c r="AF646" s="36"/>
    </row>
    <row r="647" spans="1:32" ht="22.5" x14ac:dyDescent="0.25">
      <c r="A647" s="6" t="s">
        <v>2802</v>
      </c>
      <c r="C647" s="7">
        <v>44000</v>
      </c>
      <c r="D647" s="8">
        <v>66</v>
      </c>
      <c r="E647" s="9">
        <v>2020</v>
      </c>
      <c r="F647" s="9" t="s">
        <v>274</v>
      </c>
      <c r="G647" s="9" t="s">
        <v>704</v>
      </c>
      <c r="H647" s="17" t="str">
        <f t="shared" ca="1" si="67"/>
        <v>Ativo</v>
      </c>
      <c r="I647" s="7">
        <v>44004</v>
      </c>
      <c r="J647" s="7">
        <v>45829</v>
      </c>
      <c r="K647" s="10" t="s">
        <v>39</v>
      </c>
      <c r="L647" s="10" t="s">
        <v>39</v>
      </c>
      <c r="M647" s="9" t="s">
        <v>705</v>
      </c>
      <c r="N647" s="9" t="s">
        <v>2803</v>
      </c>
      <c r="O647" s="9" t="s">
        <v>2804</v>
      </c>
      <c r="P647" s="9" t="s">
        <v>2805</v>
      </c>
      <c r="Q647" s="9" t="s">
        <v>39</v>
      </c>
      <c r="R647" s="9" t="s">
        <v>39</v>
      </c>
      <c r="S647" s="11">
        <v>44040</v>
      </c>
      <c r="T647" s="9" t="s">
        <v>44</v>
      </c>
      <c r="U647" s="9" t="s">
        <v>39</v>
      </c>
      <c r="V647" s="9" t="s">
        <v>39</v>
      </c>
      <c r="W647" s="9" t="s">
        <v>39</v>
      </c>
      <c r="X647" s="9" t="s">
        <v>2536</v>
      </c>
      <c r="Y647" s="7" t="s">
        <v>39</v>
      </c>
      <c r="Z647" s="7" t="s">
        <v>39</v>
      </c>
      <c r="AA647" s="9" t="s">
        <v>39</v>
      </c>
      <c r="AB647" s="9" t="s">
        <v>39</v>
      </c>
      <c r="AC647" s="9" t="s">
        <v>39</v>
      </c>
      <c r="AD647" s="9" t="s">
        <v>39</v>
      </c>
      <c r="AE647" s="9" t="s">
        <v>39</v>
      </c>
      <c r="AF647" s="36"/>
    </row>
    <row r="648" spans="1:32" ht="36" customHeight="1" x14ac:dyDescent="0.25">
      <c r="A648" s="6" t="s">
        <v>39</v>
      </c>
      <c r="C648" s="7">
        <v>44011</v>
      </c>
      <c r="D648" s="8">
        <v>67</v>
      </c>
      <c r="E648" s="9">
        <v>2020</v>
      </c>
      <c r="F648" s="9" t="s">
        <v>274</v>
      </c>
      <c r="G648" s="9" t="s">
        <v>704</v>
      </c>
      <c r="H648" s="17" t="str">
        <f t="shared" ca="1" si="67"/>
        <v>Ativo</v>
      </c>
      <c r="I648" s="7">
        <v>44011</v>
      </c>
      <c r="J648" s="7">
        <v>45836</v>
      </c>
      <c r="K648" s="10" t="s">
        <v>39</v>
      </c>
      <c r="L648" s="10" t="s">
        <v>39</v>
      </c>
      <c r="M648" s="9" t="s">
        <v>705</v>
      </c>
      <c r="N648" s="9" t="s">
        <v>2806</v>
      </c>
      <c r="O648" s="9" t="s">
        <v>2807</v>
      </c>
      <c r="P648" s="9" t="s">
        <v>2808</v>
      </c>
      <c r="Q648" s="9" t="s">
        <v>39</v>
      </c>
      <c r="R648" s="9" t="s">
        <v>39</v>
      </c>
      <c r="S648" s="11">
        <v>44015</v>
      </c>
      <c r="T648" s="9" t="s">
        <v>1320</v>
      </c>
      <c r="U648" s="9" t="s">
        <v>39</v>
      </c>
      <c r="V648" s="9" t="s">
        <v>39</v>
      </c>
      <c r="W648" s="9" t="s">
        <v>39</v>
      </c>
      <c r="X648" s="9" t="s">
        <v>2809</v>
      </c>
      <c r="Y648" s="7" t="s">
        <v>39</v>
      </c>
      <c r="Z648" s="7" t="s">
        <v>39</v>
      </c>
      <c r="AA648" s="9" t="s">
        <v>39</v>
      </c>
      <c r="AB648" s="9" t="s">
        <v>39</v>
      </c>
      <c r="AC648" s="9" t="s">
        <v>39</v>
      </c>
      <c r="AD648" s="9" t="s">
        <v>39</v>
      </c>
      <c r="AE648" s="9" t="s">
        <v>39</v>
      </c>
      <c r="AF648" s="36"/>
    </row>
    <row r="649" spans="1:32" ht="34.5" customHeight="1" x14ac:dyDescent="0.25">
      <c r="A649" s="6" t="s">
        <v>2810</v>
      </c>
      <c r="B649" s="185">
        <v>44006</v>
      </c>
      <c r="C649" s="7">
        <v>44095</v>
      </c>
      <c r="D649" s="8">
        <v>68</v>
      </c>
      <c r="E649" s="9">
        <v>2020</v>
      </c>
      <c r="F649" s="9" t="s">
        <v>831</v>
      </c>
      <c r="G649" s="9" t="s">
        <v>704</v>
      </c>
      <c r="H649" s="17" t="str">
        <f t="shared" ca="1" si="67"/>
        <v>Ativo</v>
      </c>
      <c r="I649" s="7">
        <v>44095</v>
      </c>
      <c r="J649" s="7">
        <v>45920</v>
      </c>
      <c r="K649" s="10" t="s">
        <v>39</v>
      </c>
      <c r="L649" s="10" t="s">
        <v>39</v>
      </c>
      <c r="M649" s="9" t="s">
        <v>2755</v>
      </c>
      <c r="N649" s="9" t="s">
        <v>2811</v>
      </c>
      <c r="O649" s="9" t="s">
        <v>2812</v>
      </c>
      <c r="P649" s="9" t="s">
        <v>2813</v>
      </c>
      <c r="Q649" s="9" t="s">
        <v>39</v>
      </c>
      <c r="R649" s="9" t="s">
        <v>39</v>
      </c>
      <c r="S649" s="11">
        <v>44120</v>
      </c>
      <c r="T649" s="9" t="s">
        <v>1320</v>
      </c>
      <c r="U649" s="9" t="s">
        <v>39</v>
      </c>
      <c r="V649" s="9" t="s">
        <v>39</v>
      </c>
      <c r="W649" s="9" t="s">
        <v>39</v>
      </c>
      <c r="X649" s="9" t="s">
        <v>2814</v>
      </c>
      <c r="Y649" s="7" t="s">
        <v>39</v>
      </c>
      <c r="Z649" s="7" t="s">
        <v>39</v>
      </c>
      <c r="AA649" s="9" t="s">
        <v>39</v>
      </c>
      <c r="AB649" s="9" t="s">
        <v>39</v>
      </c>
      <c r="AC649" s="9" t="s">
        <v>39</v>
      </c>
      <c r="AD649" s="9" t="s">
        <v>39</v>
      </c>
      <c r="AE649" s="9" t="s">
        <v>39</v>
      </c>
      <c r="AF649" s="36">
        <v>44123</v>
      </c>
    </row>
    <row r="650" spans="1:32" ht="45" x14ac:dyDescent="0.25">
      <c r="A650" s="6" t="s">
        <v>2815</v>
      </c>
      <c r="B650" s="185">
        <v>44006</v>
      </c>
      <c r="C650" s="7">
        <v>44015</v>
      </c>
      <c r="D650" s="8">
        <v>69</v>
      </c>
      <c r="E650" s="9">
        <v>2020</v>
      </c>
      <c r="F650" s="9" t="s">
        <v>2816</v>
      </c>
      <c r="G650" s="9" t="s">
        <v>2816</v>
      </c>
      <c r="H650" s="17" t="str">
        <f t="shared" ca="1" si="67"/>
        <v>Ativo</v>
      </c>
      <c r="I650" s="7">
        <v>44015</v>
      </c>
      <c r="J650" s="7" t="s">
        <v>67</v>
      </c>
      <c r="K650" s="10" t="s">
        <v>39</v>
      </c>
      <c r="L650" s="10" t="s">
        <v>39</v>
      </c>
      <c r="M650" s="9" t="s">
        <v>2817</v>
      </c>
      <c r="N650" s="9" t="s">
        <v>2818</v>
      </c>
      <c r="O650" s="9" t="s">
        <v>1270</v>
      </c>
      <c r="P650" s="9" t="s">
        <v>39</v>
      </c>
      <c r="Q650" s="9" t="s">
        <v>39</v>
      </c>
      <c r="R650" s="9" t="s">
        <v>39</v>
      </c>
      <c r="S650" s="11">
        <v>44019</v>
      </c>
      <c r="T650" s="9" t="s">
        <v>44</v>
      </c>
      <c r="U650" s="9" t="s">
        <v>39</v>
      </c>
      <c r="V650" s="9" t="s">
        <v>39</v>
      </c>
      <c r="W650" s="9" t="s">
        <v>39</v>
      </c>
      <c r="X650" s="9" t="s">
        <v>2645</v>
      </c>
      <c r="Y650" s="7" t="s">
        <v>39</v>
      </c>
      <c r="Z650" s="7" t="s">
        <v>39</v>
      </c>
      <c r="AA650" s="9" t="s">
        <v>2819</v>
      </c>
      <c r="AB650" s="9" t="s">
        <v>39</v>
      </c>
      <c r="AC650" s="9" t="s">
        <v>39</v>
      </c>
      <c r="AD650" s="9" t="s">
        <v>39</v>
      </c>
      <c r="AE650" s="9" t="s">
        <v>39</v>
      </c>
      <c r="AF650" s="36">
        <v>44082</v>
      </c>
    </row>
    <row r="651" spans="1:32" ht="42" customHeight="1" x14ac:dyDescent="0.25">
      <c r="A651" s="6" t="s">
        <v>2820</v>
      </c>
      <c r="C651" s="7">
        <v>44021</v>
      </c>
      <c r="D651" s="8">
        <v>70</v>
      </c>
      <c r="E651" s="9">
        <v>2020</v>
      </c>
      <c r="F651" s="9" t="s">
        <v>274</v>
      </c>
      <c r="G651" s="9" t="s">
        <v>826</v>
      </c>
      <c r="H651" s="10" t="str">
        <f t="shared" ca="1" si="67"/>
        <v>Ativo</v>
      </c>
      <c r="I651" s="7">
        <v>44053</v>
      </c>
      <c r="J651" s="7">
        <v>45878</v>
      </c>
      <c r="K651" s="10" t="s">
        <v>39</v>
      </c>
      <c r="L651" s="10" t="s">
        <v>39</v>
      </c>
      <c r="M651" s="9" t="s">
        <v>705</v>
      </c>
      <c r="N651" s="173" t="s">
        <v>2821</v>
      </c>
      <c r="O651" s="9" t="s">
        <v>2822</v>
      </c>
      <c r="P651" s="9" t="s">
        <v>2823</v>
      </c>
      <c r="Q651" s="9" t="s">
        <v>39</v>
      </c>
      <c r="R651" s="9" t="s">
        <v>39</v>
      </c>
      <c r="S651" s="11">
        <v>44051</v>
      </c>
      <c r="T651" s="9" t="s">
        <v>44</v>
      </c>
      <c r="U651" s="9" t="s">
        <v>39</v>
      </c>
      <c r="V651" s="9" t="s">
        <v>39</v>
      </c>
      <c r="W651" s="9" t="s">
        <v>39</v>
      </c>
      <c r="X651" s="9" t="s">
        <v>2809</v>
      </c>
      <c r="Y651" s="7" t="s">
        <v>39</v>
      </c>
      <c r="Z651" s="7" t="s">
        <v>39</v>
      </c>
      <c r="AA651" s="9" t="s">
        <v>39</v>
      </c>
      <c r="AB651" s="9" t="s">
        <v>39</v>
      </c>
      <c r="AC651" s="9" t="s">
        <v>39</v>
      </c>
      <c r="AD651" s="9" t="s">
        <v>39</v>
      </c>
      <c r="AE651" s="9" t="s">
        <v>39</v>
      </c>
      <c r="AF651" s="36"/>
    </row>
    <row r="652" spans="1:32" ht="34.5" customHeight="1" x14ac:dyDescent="0.25">
      <c r="A652" s="6" t="s">
        <v>2824</v>
      </c>
      <c r="C652" s="7">
        <v>44027</v>
      </c>
      <c r="D652" s="8">
        <v>71</v>
      </c>
      <c r="E652" s="9">
        <v>2020</v>
      </c>
      <c r="F652" s="9" t="s">
        <v>274</v>
      </c>
      <c r="G652" s="9" t="s">
        <v>826</v>
      </c>
      <c r="H652" s="10" t="str">
        <f t="shared" ca="1" si="67"/>
        <v>Ativo</v>
      </c>
      <c r="I652" s="7">
        <v>44022</v>
      </c>
      <c r="J652" s="7">
        <v>45847</v>
      </c>
      <c r="K652" s="10" t="s">
        <v>39</v>
      </c>
      <c r="L652" s="10" t="s">
        <v>39</v>
      </c>
      <c r="M652" s="9" t="s">
        <v>705</v>
      </c>
      <c r="N652" s="9" t="s">
        <v>2825</v>
      </c>
      <c r="O652" s="9" t="s">
        <v>2826</v>
      </c>
      <c r="P652" s="9" t="s">
        <v>2827</v>
      </c>
      <c r="Q652" s="9" t="s">
        <v>39</v>
      </c>
      <c r="R652" s="9" t="s">
        <v>39</v>
      </c>
      <c r="S652" s="11">
        <v>44029</v>
      </c>
      <c r="T652" s="9" t="s">
        <v>44</v>
      </c>
      <c r="U652" s="9" t="s">
        <v>39</v>
      </c>
      <c r="V652" s="9" t="s">
        <v>39</v>
      </c>
      <c r="W652" s="9" t="s">
        <v>39</v>
      </c>
      <c r="X652" s="9" t="s">
        <v>2814</v>
      </c>
      <c r="Y652" s="7" t="s">
        <v>39</v>
      </c>
      <c r="Z652" s="7" t="s">
        <v>39</v>
      </c>
      <c r="AA652" s="9" t="s">
        <v>39</v>
      </c>
      <c r="AB652" s="9" t="s">
        <v>39</v>
      </c>
      <c r="AC652" s="9" t="s">
        <v>39</v>
      </c>
      <c r="AD652" s="9" t="s">
        <v>39</v>
      </c>
      <c r="AE652" s="9" t="s">
        <v>39</v>
      </c>
      <c r="AF652" s="36"/>
    </row>
    <row r="653" spans="1:32" ht="38.25" customHeight="1" x14ac:dyDescent="0.25">
      <c r="A653" s="6" t="s">
        <v>2828</v>
      </c>
      <c r="C653" s="7">
        <v>44032</v>
      </c>
      <c r="D653" s="8">
        <v>72</v>
      </c>
      <c r="E653" s="9">
        <v>2020</v>
      </c>
      <c r="F653" s="9" t="s">
        <v>274</v>
      </c>
      <c r="G653" s="9" t="s">
        <v>826</v>
      </c>
      <c r="H653" s="17" t="str">
        <f ca="1">IF(J653="","",IF(J653="cancelado","Cancelado",IF(J653="prazo indeterminado","Ativo",IF(TODAY()-J653&gt;0,"Concluído","Ativo"))))</f>
        <v>Ativo</v>
      </c>
      <c r="I653" s="7">
        <v>44021</v>
      </c>
      <c r="J653" s="7">
        <v>45846</v>
      </c>
      <c r="K653" s="10" t="s">
        <v>39</v>
      </c>
      <c r="L653" s="10" t="s">
        <v>39</v>
      </c>
      <c r="M653" s="9" t="s">
        <v>705</v>
      </c>
      <c r="N653" s="9" t="s">
        <v>2073</v>
      </c>
      <c r="O653" s="9" t="s">
        <v>2829</v>
      </c>
      <c r="P653" s="9" t="s">
        <v>2075</v>
      </c>
      <c r="Q653" s="9" t="s">
        <v>39</v>
      </c>
      <c r="R653" s="9" t="s">
        <v>39</v>
      </c>
      <c r="S653" s="11">
        <v>44040</v>
      </c>
      <c r="T653" s="9" t="s">
        <v>44</v>
      </c>
      <c r="U653" s="9" t="s">
        <v>39</v>
      </c>
      <c r="V653" s="9" t="s">
        <v>39</v>
      </c>
      <c r="W653" s="9" t="s">
        <v>39</v>
      </c>
      <c r="X653" s="9" t="s">
        <v>2830</v>
      </c>
      <c r="Y653" s="7" t="s">
        <v>39</v>
      </c>
      <c r="Z653" s="7" t="s">
        <v>39</v>
      </c>
      <c r="AA653" s="9" t="s">
        <v>39</v>
      </c>
      <c r="AB653" s="9" t="s">
        <v>39</v>
      </c>
      <c r="AC653" s="9" t="s">
        <v>39</v>
      </c>
      <c r="AD653" s="9" t="s">
        <v>39</v>
      </c>
      <c r="AE653" s="9" t="s">
        <v>39</v>
      </c>
      <c r="AF653" s="36"/>
    </row>
    <row r="654" spans="1:32" ht="146.25" x14ac:dyDescent="0.25">
      <c r="A654" s="6" t="s">
        <v>2831</v>
      </c>
      <c r="C654" s="7">
        <v>44063</v>
      </c>
      <c r="D654" s="8">
        <v>73</v>
      </c>
      <c r="E654" s="9">
        <v>2020</v>
      </c>
      <c r="F654" s="9" t="s">
        <v>36</v>
      </c>
      <c r="G654" s="9" t="s">
        <v>327</v>
      </c>
      <c r="H654" s="10" t="str">
        <f ca="1">IF(J654="","",IF(J654="cancelado","Cancelado",IF(J654="prazo indeterminado","Ativo",IF(TODAY()-J654&gt;0,"Concluído","Ativo"))))</f>
        <v>Ativo</v>
      </c>
      <c r="I654" s="7">
        <v>44063</v>
      </c>
      <c r="J654" s="7" t="s">
        <v>67</v>
      </c>
      <c r="K654" s="10" t="s">
        <v>39</v>
      </c>
      <c r="L654" s="10" t="s">
        <v>39</v>
      </c>
      <c r="M654" s="9" t="s">
        <v>975</v>
      </c>
      <c r="N654" s="9" t="s">
        <v>2832</v>
      </c>
      <c r="O654" s="9" t="s">
        <v>2833</v>
      </c>
      <c r="P654" s="9" t="s">
        <v>2834</v>
      </c>
      <c r="Q654" s="9" t="s">
        <v>39</v>
      </c>
      <c r="R654" s="9" t="s">
        <v>39</v>
      </c>
      <c r="S654" s="11">
        <v>44065</v>
      </c>
      <c r="T654" s="9" t="s">
        <v>44</v>
      </c>
      <c r="U654" s="9" t="s">
        <v>39</v>
      </c>
      <c r="V654" s="9" t="s">
        <v>39</v>
      </c>
      <c r="W654" s="9" t="s">
        <v>39</v>
      </c>
      <c r="X654" s="9" t="s">
        <v>187</v>
      </c>
      <c r="Y654" s="7">
        <v>44040</v>
      </c>
      <c r="Z654" s="7">
        <v>44040</v>
      </c>
      <c r="AA654" s="9" t="s">
        <v>2835</v>
      </c>
      <c r="AB654" s="9" t="s">
        <v>39</v>
      </c>
      <c r="AC654" s="9" t="s">
        <v>39</v>
      </c>
      <c r="AD654" s="9" t="s">
        <v>39</v>
      </c>
      <c r="AE654" s="9" t="s">
        <v>39</v>
      </c>
      <c r="AF654" s="36"/>
    </row>
    <row r="655" spans="1:32" ht="41.25" customHeight="1" x14ac:dyDescent="0.25">
      <c r="A655" s="6" t="s">
        <v>2836</v>
      </c>
      <c r="C655" s="7">
        <v>44035</v>
      </c>
      <c r="D655" s="8">
        <v>74</v>
      </c>
      <c r="E655" s="9">
        <v>2020</v>
      </c>
      <c r="F655" s="9" t="s">
        <v>274</v>
      </c>
      <c r="G655" s="9" t="s">
        <v>704</v>
      </c>
      <c r="H655" s="10" t="str">
        <f ca="1">IF(J655="","",IF(J655="cancelado","Cancelado",IF(J655="prazo indeterminado","Ativo",IF(TODAY()-J655&gt;0,"Concluído","Ativo"))))</f>
        <v>Ativo</v>
      </c>
      <c r="I655" s="7">
        <v>44035</v>
      </c>
      <c r="J655" s="7">
        <v>45860</v>
      </c>
      <c r="K655" s="10" t="s">
        <v>39</v>
      </c>
      <c r="L655" s="10" t="s">
        <v>39</v>
      </c>
      <c r="M655" s="9" t="s">
        <v>705</v>
      </c>
      <c r="N655" s="9" t="s">
        <v>2837</v>
      </c>
      <c r="O655" s="9" t="s">
        <v>2838</v>
      </c>
      <c r="P655" s="9" t="s">
        <v>2839</v>
      </c>
      <c r="Q655" s="9" t="s">
        <v>39</v>
      </c>
      <c r="R655" s="9" t="s">
        <v>39</v>
      </c>
      <c r="S655" s="11">
        <v>44069</v>
      </c>
      <c r="T655" s="9" t="s">
        <v>44</v>
      </c>
      <c r="U655" s="9" t="s">
        <v>39</v>
      </c>
      <c r="V655" s="9" t="s">
        <v>39</v>
      </c>
      <c r="W655" s="9" t="s">
        <v>39</v>
      </c>
      <c r="X655" s="9" t="s">
        <v>2693</v>
      </c>
      <c r="AB655" s="9" t="s">
        <v>39</v>
      </c>
      <c r="AC655" s="9" t="s">
        <v>39</v>
      </c>
      <c r="AD655" s="9" t="s">
        <v>39</v>
      </c>
      <c r="AE655" s="9" t="s">
        <v>39</v>
      </c>
      <c r="AF655" s="36"/>
    </row>
    <row r="656" spans="1:32" ht="146.25" x14ac:dyDescent="0.25">
      <c r="A656" s="6" t="s">
        <v>2840</v>
      </c>
      <c r="C656" s="7">
        <v>44063</v>
      </c>
      <c r="D656" s="8">
        <v>75</v>
      </c>
      <c r="E656" s="9">
        <v>2020</v>
      </c>
      <c r="F656" s="9" t="s">
        <v>36</v>
      </c>
      <c r="G656" s="9" t="s">
        <v>327</v>
      </c>
      <c r="H656" s="10" t="str">
        <f ca="1">IF(J656="","",IF(J656="cancelado","Cancelado",IF(J656="prazo indeterminado","Ativo",IF(TODAY()-J656&gt;0,"Concluído","Ativo"))))</f>
        <v>Ativo</v>
      </c>
      <c r="I656" s="7">
        <v>44063</v>
      </c>
      <c r="J656" s="7" t="s">
        <v>67</v>
      </c>
      <c r="K656" s="10" t="s">
        <v>39</v>
      </c>
      <c r="L656" s="10" t="s">
        <v>39</v>
      </c>
      <c r="M656" s="9" t="s">
        <v>2841</v>
      </c>
      <c r="N656" s="9" t="s">
        <v>2842</v>
      </c>
      <c r="O656" s="9" t="s">
        <v>2843</v>
      </c>
      <c r="P656" s="9" t="s">
        <v>2844</v>
      </c>
      <c r="Q656" s="9" t="s">
        <v>39</v>
      </c>
      <c r="R656" s="9" t="s">
        <v>39</v>
      </c>
      <c r="S656" s="11">
        <v>44064</v>
      </c>
      <c r="T656" s="9" t="s">
        <v>44</v>
      </c>
      <c r="U656" s="9" t="s">
        <v>39</v>
      </c>
      <c r="V656" s="9" t="s">
        <v>39</v>
      </c>
      <c r="W656" s="9" t="s">
        <v>39</v>
      </c>
      <c r="X656" s="9" t="s">
        <v>2318</v>
      </c>
      <c r="Y656" s="7">
        <v>44041</v>
      </c>
      <c r="Z656" s="7">
        <v>44063</v>
      </c>
      <c r="AA656" s="9" t="s">
        <v>2835</v>
      </c>
      <c r="AB656" s="9" t="s">
        <v>39</v>
      </c>
      <c r="AC656" s="9" t="s">
        <v>39</v>
      </c>
      <c r="AD656" s="9" t="s">
        <v>39</v>
      </c>
      <c r="AE656" s="9" t="s">
        <v>39</v>
      </c>
      <c r="AF656" s="36"/>
    </row>
    <row r="657" spans="1:32" ht="135" x14ac:dyDescent="0.25">
      <c r="A657" s="153" t="s">
        <v>2845</v>
      </c>
      <c r="B657" s="186">
        <v>43444</v>
      </c>
      <c r="C657" s="174">
        <v>44001</v>
      </c>
      <c r="D657" s="175">
        <v>76</v>
      </c>
      <c r="E657" s="176">
        <v>20</v>
      </c>
      <c r="F657" s="157" t="s">
        <v>36</v>
      </c>
      <c r="G657" s="157" t="s">
        <v>37</v>
      </c>
      <c r="H657" s="158" t="str">
        <f t="shared" ref="H657:H674" ca="1" si="68">IF(J657="","",IF(J657="cancelado","Cancelado",IF(J657="prazo indeterminado","Ativo",IF(TODAY()-J657&gt;0,"Concluído","Ativo"))))</f>
        <v>Ativo</v>
      </c>
      <c r="I657" s="174">
        <v>44001</v>
      </c>
      <c r="J657" s="174">
        <v>45826</v>
      </c>
      <c r="K657" s="157" t="str">
        <f>IF(G657="","",IF(G657&lt;&gt;"Repasse","NA",IF(G657="Repasse","Responsabilidade Diretoria de Contabilidade")))</f>
        <v>NA</v>
      </c>
      <c r="L657" s="157" t="s">
        <v>39</v>
      </c>
      <c r="M657" s="158" t="s">
        <v>2846</v>
      </c>
      <c r="N657" s="157" t="s">
        <v>2847</v>
      </c>
      <c r="O657" s="158" t="s">
        <v>2848</v>
      </c>
      <c r="P657" s="157" t="s">
        <v>2849</v>
      </c>
      <c r="Q657" s="159" t="s">
        <v>39</v>
      </c>
      <c r="R657" s="159" t="s">
        <v>39</v>
      </c>
      <c r="S657" s="174">
        <v>44040</v>
      </c>
      <c r="T657" s="174" t="s">
        <v>44</v>
      </c>
      <c r="U657" s="177" t="s">
        <v>39</v>
      </c>
      <c r="V657" s="178" t="s">
        <v>39</v>
      </c>
      <c r="W657" s="158" t="s">
        <v>39</v>
      </c>
      <c r="X657" s="157" t="s">
        <v>2850</v>
      </c>
      <c r="Y657" s="174">
        <v>43461</v>
      </c>
      <c r="Z657" s="174">
        <v>44036</v>
      </c>
      <c r="AA657" s="157" t="s">
        <v>444</v>
      </c>
      <c r="AB657" s="157" t="s">
        <v>39</v>
      </c>
      <c r="AC657" s="157" t="s">
        <v>39</v>
      </c>
      <c r="AD657" s="157" t="s">
        <v>39</v>
      </c>
      <c r="AE657" s="157" t="s">
        <v>39</v>
      </c>
      <c r="AF657" s="36">
        <v>44063</v>
      </c>
    </row>
    <row r="658" spans="1:32" ht="22.5" x14ac:dyDescent="0.25">
      <c r="A658" s="6" t="s">
        <v>2851</v>
      </c>
      <c r="C658" s="7">
        <v>44042</v>
      </c>
      <c r="D658" s="8">
        <v>77</v>
      </c>
      <c r="E658" s="9">
        <v>2020</v>
      </c>
      <c r="F658" s="9" t="s">
        <v>274</v>
      </c>
      <c r="G658" s="9" t="s">
        <v>704</v>
      </c>
      <c r="H658" s="10" t="str">
        <f t="shared" ca="1" si="68"/>
        <v>Concluído</v>
      </c>
      <c r="I658" s="7">
        <v>44046</v>
      </c>
      <c r="J658" s="7">
        <v>44410</v>
      </c>
      <c r="K658" s="10" t="s">
        <v>39</v>
      </c>
      <c r="L658" s="10" t="s">
        <v>39</v>
      </c>
      <c r="M658" s="9" t="s">
        <v>705</v>
      </c>
      <c r="N658" s="9" t="s">
        <v>2852</v>
      </c>
      <c r="O658" s="9" t="s">
        <v>591</v>
      </c>
      <c r="P658" s="9" t="s">
        <v>592</v>
      </c>
      <c r="Q658" s="9" t="s">
        <v>39</v>
      </c>
      <c r="R658" s="9" t="s">
        <v>39</v>
      </c>
      <c r="S658" s="11">
        <v>44093</v>
      </c>
      <c r="T658" s="9" t="s">
        <v>44</v>
      </c>
      <c r="U658" s="9" t="s">
        <v>39</v>
      </c>
      <c r="V658" s="9" t="s">
        <v>39</v>
      </c>
      <c r="W658" s="9" t="s">
        <v>39</v>
      </c>
      <c r="X658" s="9" t="s">
        <v>2693</v>
      </c>
      <c r="Y658" s="7" t="s">
        <v>39</v>
      </c>
      <c r="Z658" s="7" t="s">
        <v>39</v>
      </c>
      <c r="AA658" s="9" t="s">
        <v>39</v>
      </c>
      <c r="AB658" s="9" t="s">
        <v>39</v>
      </c>
      <c r="AC658" s="9" t="s">
        <v>39</v>
      </c>
      <c r="AD658" s="9" t="s">
        <v>39</v>
      </c>
      <c r="AE658" s="9" t="s">
        <v>39</v>
      </c>
      <c r="AF658" s="36"/>
    </row>
    <row r="659" spans="1:32" ht="22.5" x14ac:dyDescent="0.25">
      <c r="A659" s="6" t="s">
        <v>2853</v>
      </c>
      <c r="C659" s="7">
        <v>44042</v>
      </c>
      <c r="D659" s="8">
        <v>78</v>
      </c>
      <c r="E659" s="9">
        <v>2020</v>
      </c>
      <c r="F659" s="9" t="s">
        <v>274</v>
      </c>
      <c r="G659" s="9" t="s">
        <v>704</v>
      </c>
      <c r="H659" s="10" t="str">
        <f t="shared" ca="1" si="68"/>
        <v>Ativo</v>
      </c>
      <c r="I659" s="7">
        <v>44075</v>
      </c>
      <c r="J659" s="7">
        <v>45900</v>
      </c>
      <c r="K659" s="10" t="s">
        <v>39</v>
      </c>
      <c r="L659" s="10" t="s">
        <v>39</v>
      </c>
      <c r="M659" s="9" t="s">
        <v>2694</v>
      </c>
      <c r="N659" s="9" t="s">
        <v>2854</v>
      </c>
      <c r="O659" s="9" t="s">
        <v>2855</v>
      </c>
      <c r="P659" s="9" t="s">
        <v>2856</v>
      </c>
      <c r="Q659" s="9" t="s">
        <v>39</v>
      </c>
      <c r="R659" s="9" t="s">
        <v>39</v>
      </c>
      <c r="S659" s="11">
        <v>44072</v>
      </c>
      <c r="T659" s="9" t="s">
        <v>44</v>
      </c>
      <c r="U659" s="9" t="s">
        <v>39</v>
      </c>
      <c r="V659" s="9" t="s">
        <v>39</v>
      </c>
      <c r="W659" s="9" t="s">
        <v>39</v>
      </c>
      <c r="X659" s="9" t="s">
        <v>2580</v>
      </c>
      <c r="Y659" s="7" t="s">
        <v>39</v>
      </c>
      <c r="Z659" s="7" t="s">
        <v>39</v>
      </c>
      <c r="AA659" s="9" t="s">
        <v>39</v>
      </c>
      <c r="AB659" s="9" t="s">
        <v>39</v>
      </c>
      <c r="AC659" s="9" t="s">
        <v>39</v>
      </c>
      <c r="AD659" s="9" t="s">
        <v>39</v>
      </c>
      <c r="AE659" s="9" t="s">
        <v>39</v>
      </c>
      <c r="AF659" s="36"/>
    </row>
    <row r="660" spans="1:32" ht="22.5" x14ac:dyDescent="0.25">
      <c r="A660" s="6" t="s">
        <v>2857</v>
      </c>
      <c r="C660" s="7">
        <v>44056</v>
      </c>
      <c r="D660" s="8">
        <v>79</v>
      </c>
      <c r="E660" s="9">
        <v>2020</v>
      </c>
      <c r="F660" s="9" t="s">
        <v>274</v>
      </c>
      <c r="G660" s="9" t="s">
        <v>704</v>
      </c>
      <c r="H660" s="10" t="str">
        <f t="shared" ca="1" si="68"/>
        <v>Ativo</v>
      </c>
      <c r="I660" s="7">
        <v>44056</v>
      </c>
      <c r="J660" s="7">
        <v>45881</v>
      </c>
      <c r="K660" s="10" t="s">
        <v>39</v>
      </c>
      <c r="L660" s="10" t="s">
        <v>39</v>
      </c>
      <c r="M660" s="9" t="s">
        <v>2694</v>
      </c>
      <c r="N660" s="9" t="s">
        <v>2858</v>
      </c>
      <c r="O660" s="9" t="s">
        <v>2859</v>
      </c>
      <c r="P660" s="9" t="s">
        <v>2409</v>
      </c>
      <c r="Q660" s="9" t="s">
        <v>39</v>
      </c>
      <c r="R660" s="9" t="s">
        <v>39</v>
      </c>
      <c r="S660" s="11">
        <v>44069</v>
      </c>
      <c r="T660" s="9" t="s">
        <v>44</v>
      </c>
      <c r="U660" s="9" t="s">
        <v>39</v>
      </c>
      <c r="V660" s="9" t="s">
        <v>39</v>
      </c>
      <c r="W660" s="9" t="s">
        <v>39</v>
      </c>
      <c r="X660" s="9" t="s">
        <v>2782</v>
      </c>
      <c r="Y660" s="7" t="s">
        <v>39</v>
      </c>
      <c r="Z660" s="7" t="s">
        <v>39</v>
      </c>
      <c r="AA660" s="9" t="s">
        <v>39</v>
      </c>
      <c r="AB660" s="9" t="s">
        <v>39</v>
      </c>
      <c r="AC660" s="9" t="s">
        <v>39</v>
      </c>
      <c r="AD660" s="9" t="s">
        <v>39</v>
      </c>
      <c r="AE660" s="9" t="s">
        <v>39</v>
      </c>
      <c r="AF660" s="36"/>
    </row>
    <row r="661" spans="1:32" ht="22.5" x14ac:dyDescent="0.25">
      <c r="A661" s="6" t="s">
        <v>2860</v>
      </c>
      <c r="C661" s="7">
        <v>44060</v>
      </c>
      <c r="D661" s="8">
        <v>80</v>
      </c>
      <c r="E661" s="9">
        <v>2020</v>
      </c>
      <c r="F661" s="9" t="s">
        <v>274</v>
      </c>
      <c r="G661" s="9" t="s">
        <v>704</v>
      </c>
      <c r="H661" s="10" t="str">
        <f t="shared" ca="1" si="68"/>
        <v>Ativo</v>
      </c>
      <c r="I661" s="7">
        <v>44113</v>
      </c>
      <c r="J661" s="7">
        <v>45938</v>
      </c>
      <c r="K661" s="10" t="s">
        <v>39</v>
      </c>
      <c r="L661" s="10" t="s">
        <v>39</v>
      </c>
      <c r="M661" s="9" t="s">
        <v>705</v>
      </c>
      <c r="N661" s="9" t="s">
        <v>706</v>
      </c>
      <c r="O661" s="9" t="s">
        <v>707</v>
      </c>
      <c r="P661" s="9" t="s">
        <v>708</v>
      </c>
      <c r="Q661" s="9" t="s">
        <v>39</v>
      </c>
      <c r="R661" s="9" t="s">
        <v>39</v>
      </c>
      <c r="S661" s="11">
        <v>44098</v>
      </c>
      <c r="T661" s="9" t="s">
        <v>44</v>
      </c>
      <c r="U661" s="9" t="s">
        <v>39</v>
      </c>
      <c r="V661" s="9" t="s">
        <v>39</v>
      </c>
      <c r="W661" s="9" t="s">
        <v>39</v>
      </c>
      <c r="X661" s="9" t="s">
        <v>2580</v>
      </c>
      <c r="Y661" s="7" t="s">
        <v>39</v>
      </c>
      <c r="Z661" s="7" t="s">
        <v>39</v>
      </c>
      <c r="AA661" s="9" t="s">
        <v>39</v>
      </c>
      <c r="AB661" s="9" t="s">
        <v>39</v>
      </c>
      <c r="AC661" s="9" t="s">
        <v>39</v>
      </c>
      <c r="AD661" s="9" t="s">
        <v>39</v>
      </c>
      <c r="AE661" s="9" t="s">
        <v>39</v>
      </c>
      <c r="AF661" s="36"/>
    </row>
    <row r="662" spans="1:32" ht="22.5" x14ac:dyDescent="0.25">
      <c r="A662" s="6" t="s">
        <v>2861</v>
      </c>
      <c r="C662" s="7">
        <v>44076</v>
      </c>
      <c r="D662" s="8">
        <v>81</v>
      </c>
      <c r="E662" s="9">
        <v>2020</v>
      </c>
      <c r="F662" s="9" t="s">
        <v>274</v>
      </c>
      <c r="G662" s="9" t="s">
        <v>704</v>
      </c>
      <c r="H662" s="10" t="str">
        <f t="shared" ca="1" si="68"/>
        <v>Ativo</v>
      </c>
      <c r="I662" s="7">
        <v>44075</v>
      </c>
      <c r="J662" s="7">
        <v>45900</v>
      </c>
      <c r="K662" s="10" t="s">
        <v>39</v>
      </c>
      <c r="L662" s="10" t="s">
        <v>39</v>
      </c>
      <c r="M662" s="9" t="s">
        <v>705</v>
      </c>
      <c r="N662" s="9" t="s">
        <v>2862</v>
      </c>
      <c r="O662" s="9" t="s">
        <v>859</v>
      </c>
      <c r="P662" s="9" t="s">
        <v>2863</v>
      </c>
      <c r="Q662" s="9" t="s">
        <v>39</v>
      </c>
      <c r="R662" s="9" t="s">
        <v>39</v>
      </c>
      <c r="S662" s="11">
        <v>44083</v>
      </c>
      <c r="T662" s="9" t="s">
        <v>44</v>
      </c>
      <c r="U662" s="9" t="s">
        <v>39</v>
      </c>
      <c r="V662" s="9" t="s">
        <v>39</v>
      </c>
      <c r="W662" s="9" t="s">
        <v>39</v>
      </c>
      <c r="X662" s="9" t="s">
        <v>2641</v>
      </c>
      <c r="Y662" s="7" t="s">
        <v>39</v>
      </c>
      <c r="Z662" s="7">
        <v>44076</v>
      </c>
      <c r="AA662" s="9" t="s">
        <v>39</v>
      </c>
      <c r="AB662" s="9" t="s">
        <v>39</v>
      </c>
      <c r="AC662" s="9" t="s">
        <v>39</v>
      </c>
      <c r="AD662" s="9" t="s">
        <v>39</v>
      </c>
      <c r="AE662" s="9" t="s">
        <v>39</v>
      </c>
      <c r="AF662" s="36"/>
    </row>
    <row r="663" spans="1:32" ht="22.5" x14ac:dyDescent="0.25">
      <c r="A663" s="6" t="s">
        <v>2864</v>
      </c>
      <c r="C663" s="7">
        <v>44060</v>
      </c>
      <c r="D663" s="8">
        <v>82</v>
      </c>
      <c r="E663" s="9">
        <v>2020</v>
      </c>
      <c r="F663" s="9" t="s">
        <v>274</v>
      </c>
      <c r="G663" s="9" t="s">
        <v>704</v>
      </c>
      <c r="H663" s="10" t="str">
        <f t="shared" ca="1" si="68"/>
        <v>Ativo</v>
      </c>
      <c r="I663" s="7">
        <v>44113</v>
      </c>
      <c r="J663" s="7">
        <v>45938</v>
      </c>
      <c r="K663" s="10" t="s">
        <v>39</v>
      </c>
      <c r="L663" s="10" t="s">
        <v>39</v>
      </c>
      <c r="M663" s="9" t="s">
        <v>705</v>
      </c>
      <c r="N663" s="9" t="s">
        <v>738</v>
      </c>
      <c r="O663" s="9" t="s">
        <v>739</v>
      </c>
      <c r="P663" s="9" t="s">
        <v>740</v>
      </c>
      <c r="Q663" s="9" t="s">
        <v>39</v>
      </c>
      <c r="R663" s="9" t="s">
        <v>39</v>
      </c>
      <c r="S663" s="11">
        <v>44098</v>
      </c>
      <c r="T663" s="9" t="s">
        <v>44</v>
      </c>
      <c r="U663" s="9" t="s">
        <v>39</v>
      </c>
      <c r="V663" s="9" t="s">
        <v>39</v>
      </c>
      <c r="W663" s="9" t="s">
        <v>39</v>
      </c>
      <c r="X663" s="9" t="s">
        <v>2584</v>
      </c>
      <c r="Y663" s="7" t="s">
        <v>39</v>
      </c>
      <c r="Z663" s="7" t="s">
        <v>39</v>
      </c>
      <c r="AA663" s="9" t="s">
        <v>39</v>
      </c>
      <c r="AB663" s="9" t="s">
        <v>39</v>
      </c>
      <c r="AC663" s="9" t="s">
        <v>39</v>
      </c>
      <c r="AD663" s="9" t="s">
        <v>39</v>
      </c>
      <c r="AE663" s="9" t="s">
        <v>39</v>
      </c>
      <c r="AF663" s="36"/>
    </row>
    <row r="664" spans="1:32" ht="22.5" x14ac:dyDescent="0.25">
      <c r="A664" s="6" t="s">
        <v>2865</v>
      </c>
      <c r="D664" s="8">
        <v>83</v>
      </c>
      <c r="E664" s="9">
        <v>2020</v>
      </c>
      <c r="F664" s="9" t="s">
        <v>274</v>
      </c>
      <c r="G664" s="9" t="s">
        <v>704</v>
      </c>
      <c r="H664" s="10" t="str">
        <f t="shared" ca="1" si="68"/>
        <v>Ativo</v>
      </c>
      <c r="I664" s="7">
        <v>44056</v>
      </c>
      <c r="J664" s="7">
        <v>45881</v>
      </c>
      <c r="K664" s="10" t="s">
        <v>39</v>
      </c>
      <c r="L664" s="10" t="s">
        <v>39</v>
      </c>
      <c r="M664" s="9" t="s">
        <v>705</v>
      </c>
      <c r="N664" s="9" t="s">
        <v>2866</v>
      </c>
      <c r="O664" s="9" t="s">
        <v>2867</v>
      </c>
      <c r="P664" s="9" t="s">
        <v>2868</v>
      </c>
      <c r="Q664" s="9" t="s">
        <v>39</v>
      </c>
      <c r="R664" s="9" t="s">
        <v>39</v>
      </c>
      <c r="T664" s="9" t="s">
        <v>44</v>
      </c>
      <c r="U664" s="9" t="s">
        <v>39</v>
      </c>
      <c r="V664" s="9" t="s">
        <v>39</v>
      </c>
      <c r="W664" s="9" t="s">
        <v>39</v>
      </c>
      <c r="X664" s="9" t="s">
        <v>2693</v>
      </c>
      <c r="AA664" s="9" t="s">
        <v>39</v>
      </c>
      <c r="AB664" s="9" t="s">
        <v>39</v>
      </c>
      <c r="AC664" s="9" t="s">
        <v>39</v>
      </c>
      <c r="AD664" s="9" t="s">
        <v>39</v>
      </c>
      <c r="AE664" s="9" t="s">
        <v>39</v>
      </c>
      <c r="AF664" s="36"/>
    </row>
    <row r="665" spans="1:32" ht="33.75" x14ac:dyDescent="0.25">
      <c r="A665" s="6" t="s">
        <v>2869</v>
      </c>
      <c r="B665" s="185">
        <v>44063</v>
      </c>
      <c r="C665" s="7">
        <v>44063</v>
      </c>
      <c r="D665" s="8">
        <v>84</v>
      </c>
      <c r="E665" s="9">
        <v>2020</v>
      </c>
      <c r="F665" s="9" t="s">
        <v>274</v>
      </c>
      <c r="G665" s="9" t="s">
        <v>704</v>
      </c>
      <c r="H665" s="10" t="str">
        <f t="shared" ca="1" si="68"/>
        <v>Ativo</v>
      </c>
      <c r="I665" s="7">
        <v>44062</v>
      </c>
      <c r="J665" s="7">
        <v>45887</v>
      </c>
      <c r="K665" s="10" t="s">
        <v>39</v>
      </c>
      <c r="L665" s="10" t="s">
        <v>39</v>
      </c>
      <c r="M665" s="9" t="s">
        <v>705</v>
      </c>
      <c r="N665" s="9" t="s">
        <v>2870</v>
      </c>
      <c r="O665" s="9" t="s">
        <v>2871</v>
      </c>
      <c r="P665" s="9" t="s">
        <v>2872</v>
      </c>
      <c r="Q665" s="9" t="s">
        <v>39</v>
      </c>
      <c r="R665" s="9" t="s">
        <v>39</v>
      </c>
      <c r="S665" s="11">
        <v>44098</v>
      </c>
      <c r="T665" s="9" t="s">
        <v>44</v>
      </c>
      <c r="U665" s="9" t="s">
        <v>39</v>
      </c>
      <c r="V665" s="9" t="s">
        <v>39</v>
      </c>
      <c r="W665" s="9" t="s">
        <v>39</v>
      </c>
      <c r="X665" s="9" t="s">
        <v>2679</v>
      </c>
      <c r="Y665" s="7" t="s">
        <v>39</v>
      </c>
      <c r="Z665" s="7" t="s">
        <v>39</v>
      </c>
      <c r="AA665" s="9" t="s">
        <v>39</v>
      </c>
      <c r="AB665" s="9" t="s">
        <v>39</v>
      </c>
      <c r="AC665" s="9" t="s">
        <v>39</v>
      </c>
      <c r="AD665" s="9" t="s">
        <v>39</v>
      </c>
      <c r="AE665" s="9" t="s">
        <v>39</v>
      </c>
      <c r="AF665" s="36">
        <v>44105</v>
      </c>
    </row>
    <row r="666" spans="1:32" ht="22.5" x14ac:dyDescent="0.25">
      <c r="A666" s="6" t="s">
        <v>2873</v>
      </c>
      <c r="C666" s="7">
        <v>44078</v>
      </c>
      <c r="D666" s="8">
        <v>85</v>
      </c>
      <c r="E666" s="9">
        <v>2020</v>
      </c>
      <c r="F666" s="9" t="s">
        <v>274</v>
      </c>
      <c r="G666" s="9" t="s">
        <v>704</v>
      </c>
      <c r="H666" s="10" t="str">
        <f t="shared" ca="1" si="68"/>
        <v>Ativo</v>
      </c>
      <c r="I666" s="7">
        <v>44078</v>
      </c>
      <c r="J666" s="7">
        <v>45903</v>
      </c>
      <c r="K666" s="10" t="s">
        <v>39</v>
      </c>
      <c r="L666" s="10" t="s">
        <v>39</v>
      </c>
      <c r="M666" s="9" t="s">
        <v>705</v>
      </c>
      <c r="N666" s="9" t="s">
        <v>2874</v>
      </c>
      <c r="O666" s="9" t="s">
        <v>2875</v>
      </c>
      <c r="P666" s="9" t="s">
        <v>2876</v>
      </c>
      <c r="Q666" s="9" t="s">
        <v>39</v>
      </c>
      <c r="R666" s="9" t="s">
        <v>39</v>
      </c>
      <c r="S666" s="11">
        <v>44086</v>
      </c>
      <c r="T666" s="9" t="s">
        <v>44</v>
      </c>
      <c r="U666" s="9" t="s">
        <v>39</v>
      </c>
      <c r="V666" s="9" t="s">
        <v>39</v>
      </c>
      <c r="W666" s="9" t="s">
        <v>39</v>
      </c>
      <c r="X666" s="9" t="s">
        <v>2702</v>
      </c>
      <c r="Y666" s="7" t="s">
        <v>39</v>
      </c>
      <c r="Z666" s="7" t="s">
        <v>39</v>
      </c>
      <c r="AA666" s="9" t="s">
        <v>39</v>
      </c>
      <c r="AB666" s="9" t="s">
        <v>39</v>
      </c>
      <c r="AC666" s="9" t="s">
        <v>39</v>
      </c>
      <c r="AD666" s="9" t="s">
        <v>39</v>
      </c>
      <c r="AE666" s="9" t="s">
        <v>39</v>
      </c>
      <c r="AF666" s="36"/>
    </row>
    <row r="667" spans="1:32" ht="22.5" x14ac:dyDescent="0.25">
      <c r="A667" s="6" t="s">
        <v>2877</v>
      </c>
      <c r="D667" s="8">
        <v>86</v>
      </c>
      <c r="E667" s="9">
        <v>2020</v>
      </c>
      <c r="F667" s="9" t="s">
        <v>274</v>
      </c>
      <c r="G667" s="9" t="s">
        <v>704</v>
      </c>
      <c r="H667" s="10" t="str">
        <f t="shared" ca="1" si="68"/>
        <v>Ativo</v>
      </c>
      <c r="I667" s="7">
        <v>44062</v>
      </c>
      <c r="J667" s="7">
        <v>45887</v>
      </c>
      <c r="K667" s="10" t="s">
        <v>39</v>
      </c>
      <c r="L667" s="10" t="s">
        <v>39</v>
      </c>
      <c r="M667" s="9" t="s">
        <v>705</v>
      </c>
      <c r="N667" s="180" t="s">
        <v>2878</v>
      </c>
      <c r="O667" s="181" t="s">
        <v>2879</v>
      </c>
      <c r="P667" s="182" t="s">
        <v>2880</v>
      </c>
      <c r="Q667" s="9" t="s">
        <v>39</v>
      </c>
      <c r="R667" s="9" t="s">
        <v>39</v>
      </c>
      <c r="T667" s="9" t="s">
        <v>44</v>
      </c>
      <c r="U667" s="9" t="s">
        <v>39</v>
      </c>
      <c r="V667" s="9" t="s">
        <v>39</v>
      </c>
      <c r="W667" s="9" t="s">
        <v>39</v>
      </c>
      <c r="X667" s="9" t="s">
        <v>2536</v>
      </c>
      <c r="Y667" s="7" t="s">
        <v>39</v>
      </c>
      <c r="Z667" s="7" t="s">
        <v>39</v>
      </c>
      <c r="AA667" s="9" t="s">
        <v>39</v>
      </c>
      <c r="AB667" s="9" t="s">
        <v>39</v>
      </c>
      <c r="AC667" s="9" t="s">
        <v>39</v>
      </c>
      <c r="AD667" s="9" t="s">
        <v>39</v>
      </c>
      <c r="AE667" s="9" t="s">
        <v>39</v>
      </c>
      <c r="AF667" s="36"/>
    </row>
    <row r="668" spans="1:32" ht="33.75" x14ac:dyDescent="0.25">
      <c r="A668" s="6" t="s">
        <v>2881</v>
      </c>
      <c r="B668" s="185">
        <v>44068</v>
      </c>
      <c r="C668" s="7">
        <v>44111</v>
      </c>
      <c r="D668" s="8">
        <v>87</v>
      </c>
      <c r="E668" s="9">
        <v>2020</v>
      </c>
      <c r="F668" s="9" t="s">
        <v>274</v>
      </c>
      <c r="G668" s="9" t="s">
        <v>704</v>
      </c>
      <c r="H668" s="10" t="str">
        <f t="shared" ca="1" si="68"/>
        <v>Ativo</v>
      </c>
      <c r="I668" s="7">
        <v>44111</v>
      </c>
      <c r="J668" s="7">
        <v>45936</v>
      </c>
      <c r="K668" s="10" t="s">
        <v>39</v>
      </c>
      <c r="L668" s="10" t="s">
        <v>39</v>
      </c>
      <c r="M668" s="9" t="s">
        <v>705</v>
      </c>
      <c r="N668" s="9" t="s">
        <v>2882</v>
      </c>
      <c r="O668" s="9" t="s">
        <v>2883</v>
      </c>
      <c r="P668" s="9" t="s">
        <v>2884</v>
      </c>
      <c r="Q668" s="9" t="s">
        <v>39</v>
      </c>
      <c r="R668" s="9" t="s">
        <v>39</v>
      </c>
      <c r="S668" s="11">
        <v>44118</v>
      </c>
      <c r="T668" s="9" t="s">
        <v>1320</v>
      </c>
      <c r="U668" s="9" t="s">
        <v>39</v>
      </c>
      <c r="V668" s="9" t="s">
        <v>39</v>
      </c>
      <c r="W668" s="9" t="s">
        <v>39</v>
      </c>
      <c r="X668" s="9" t="s">
        <v>2885</v>
      </c>
      <c r="Y668" s="7" t="s">
        <v>39</v>
      </c>
      <c r="Z668" s="7" t="s">
        <v>39</v>
      </c>
      <c r="AA668" s="9" t="s">
        <v>39</v>
      </c>
      <c r="AB668" s="9" t="s">
        <v>39</v>
      </c>
      <c r="AC668" s="9" t="s">
        <v>39</v>
      </c>
      <c r="AD668" s="9" t="s">
        <v>39</v>
      </c>
      <c r="AE668" s="9" t="s">
        <v>39</v>
      </c>
      <c r="AF668" s="36">
        <v>44123</v>
      </c>
    </row>
    <row r="669" spans="1:32" ht="22.5" x14ac:dyDescent="0.25">
      <c r="A669" s="6" t="s">
        <v>2886</v>
      </c>
      <c r="D669" s="8">
        <v>88</v>
      </c>
      <c r="E669" s="9">
        <v>2020</v>
      </c>
      <c r="F669" s="9" t="s">
        <v>274</v>
      </c>
      <c r="G669" s="9" t="s">
        <v>704</v>
      </c>
      <c r="H669" s="10" t="str">
        <f t="shared" ca="1" si="68"/>
        <v>Ativo</v>
      </c>
      <c r="I669" s="7">
        <v>44068</v>
      </c>
      <c r="J669" s="7">
        <v>45893</v>
      </c>
      <c r="M669" s="9" t="s">
        <v>705</v>
      </c>
      <c r="N669" s="9" t="s">
        <v>2887</v>
      </c>
      <c r="O669" s="9" t="s">
        <v>2888</v>
      </c>
      <c r="P669" s="9" t="s">
        <v>2889</v>
      </c>
      <c r="AF669" s="36"/>
    </row>
    <row r="670" spans="1:32" ht="78.75" x14ac:dyDescent="0.25">
      <c r="A670" s="6" t="s">
        <v>2890</v>
      </c>
      <c r="C670" s="7">
        <v>44083</v>
      </c>
      <c r="D670" s="8">
        <v>89</v>
      </c>
      <c r="E670" s="9">
        <v>2020</v>
      </c>
      <c r="F670" s="9" t="s">
        <v>2891</v>
      </c>
      <c r="G670" s="9" t="s">
        <v>37</v>
      </c>
      <c r="H670" s="10" t="str">
        <f t="shared" ca="1" si="68"/>
        <v>Concluído</v>
      </c>
      <c r="I670" s="7">
        <v>44083</v>
      </c>
      <c r="J670" s="7">
        <v>44508</v>
      </c>
      <c r="K670" s="10" t="s">
        <v>39</v>
      </c>
      <c r="L670" s="10" t="s">
        <v>39</v>
      </c>
      <c r="M670" s="9" t="s">
        <v>2892</v>
      </c>
      <c r="N670" s="9" t="s">
        <v>2660</v>
      </c>
      <c r="O670" s="9" t="s">
        <v>2893</v>
      </c>
      <c r="P670" s="9" t="s">
        <v>2662</v>
      </c>
      <c r="Q670" s="172">
        <v>1401887.27</v>
      </c>
      <c r="R670" s="9" t="s">
        <v>39</v>
      </c>
      <c r="S670" s="11">
        <v>44085</v>
      </c>
      <c r="T670" s="9" t="s">
        <v>44</v>
      </c>
      <c r="U670" s="9" t="s">
        <v>39</v>
      </c>
      <c r="V670" s="9" t="s">
        <v>2894</v>
      </c>
      <c r="W670" s="9" t="s">
        <v>1620</v>
      </c>
      <c r="X670" s="9" t="s">
        <v>286</v>
      </c>
      <c r="Y670" s="7" t="s">
        <v>39</v>
      </c>
      <c r="Z670" s="7" t="s">
        <v>39</v>
      </c>
      <c r="AA670" s="9" t="s">
        <v>2895</v>
      </c>
      <c r="AB670" s="9" t="s">
        <v>39</v>
      </c>
      <c r="AC670" s="9" t="s">
        <v>39</v>
      </c>
      <c r="AD670" s="9" t="s">
        <v>39</v>
      </c>
      <c r="AE670" s="9" t="s">
        <v>39</v>
      </c>
      <c r="AF670" s="36"/>
    </row>
    <row r="671" spans="1:32" ht="33.75" x14ac:dyDescent="0.25">
      <c r="A671" s="6" t="s">
        <v>2896</v>
      </c>
      <c r="B671" s="185">
        <v>44077</v>
      </c>
      <c r="C671" s="7">
        <v>44091</v>
      </c>
      <c r="D671" s="8">
        <v>90</v>
      </c>
      <c r="E671" s="9">
        <v>2020</v>
      </c>
      <c r="F671" s="9" t="s">
        <v>274</v>
      </c>
      <c r="G671" s="9" t="s">
        <v>2897</v>
      </c>
      <c r="H671" s="10" t="str">
        <f t="shared" ca="1" si="68"/>
        <v>Ativo</v>
      </c>
      <c r="I671" s="7">
        <v>44084</v>
      </c>
      <c r="J671" s="7">
        <v>45909</v>
      </c>
      <c r="K671" s="10" t="s">
        <v>39</v>
      </c>
      <c r="L671" s="10" t="s">
        <v>39</v>
      </c>
      <c r="M671" s="9" t="s">
        <v>705</v>
      </c>
      <c r="N671" s="9" t="s">
        <v>2898</v>
      </c>
      <c r="O671" s="9" t="s">
        <v>2899</v>
      </c>
      <c r="P671" s="9" t="s">
        <v>2900</v>
      </c>
      <c r="Q671" s="9" t="s">
        <v>39</v>
      </c>
      <c r="R671" s="9" t="s">
        <v>39</v>
      </c>
      <c r="S671" s="11">
        <v>44093</v>
      </c>
      <c r="T671" s="9" t="s">
        <v>1320</v>
      </c>
      <c r="U671" s="9" t="s">
        <v>39</v>
      </c>
      <c r="V671" s="9" t="s">
        <v>39</v>
      </c>
      <c r="W671" s="9" t="s">
        <v>39</v>
      </c>
      <c r="X671" s="9" t="s">
        <v>2649</v>
      </c>
      <c r="Y671" s="7" t="s">
        <v>39</v>
      </c>
      <c r="Z671" s="7" t="s">
        <v>39</v>
      </c>
      <c r="AA671" s="9" t="s">
        <v>39</v>
      </c>
      <c r="AB671" s="9" t="s">
        <v>39</v>
      </c>
      <c r="AC671" s="9" t="s">
        <v>39</v>
      </c>
      <c r="AD671" s="9" t="s">
        <v>39</v>
      </c>
      <c r="AE671" s="9" t="s">
        <v>39</v>
      </c>
      <c r="AF671" s="36">
        <v>44104</v>
      </c>
    </row>
    <row r="672" spans="1:32" ht="22.5" x14ac:dyDescent="0.25">
      <c r="A672" s="6" t="s">
        <v>2901</v>
      </c>
      <c r="C672" s="7">
        <v>44078</v>
      </c>
      <c r="D672" s="8">
        <v>91</v>
      </c>
      <c r="E672" s="9">
        <v>2020</v>
      </c>
      <c r="F672" s="9" t="s">
        <v>274</v>
      </c>
      <c r="G672" s="9" t="s">
        <v>2897</v>
      </c>
      <c r="H672" s="10" t="str">
        <f t="shared" ca="1" si="68"/>
        <v>Ativo</v>
      </c>
      <c r="I672" s="7">
        <v>44078</v>
      </c>
      <c r="J672" s="7">
        <v>45903</v>
      </c>
      <c r="K672" s="10" t="s">
        <v>39</v>
      </c>
      <c r="L672" s="10" t="s">
        <v>39</v>
      </c>
      <c r="M672" s="9" t="s">
        <v>705</v>
      </c>
      <c r="N672" s="9" t="s">
        <v>2902</v>
      </c>
      <c r="O672" s="9" t="s">
        <v>2903</v>
      </c>
      <c r="P672" s="9" t="s">
        <v>2409</v>
      </c>
      <c r="Q672" s="9" t="s">
        <v>39</v>
      </c>
      <c r="R672" s="9" t="s">
        <v>39</v>
      </c>
      <c r="S672" s="11">
        <v>44086</v>
      </c>
      <c r="T672" s="9" t="s">
        <v>44</v>
      </c>
      <c r="U672" s="9" t="s">
        <v>39</v>
      </c>
      <c r="V672" s="9" t="s">
        <v>39</v>
      </c>
      <c r="W672" s="9" t="s">
        <v>39</v>
      </c>
      <c r="X672" s="9" t="s">
        <v>2693</v>
      </c>
      <c r="Y672" s="7">
        <v>44078</v>
      </c>
      <c r="Z672" s="7">
        <v>44078</v>
      </c>
      <c r="AA672" s="9" t="s">
        <v>39</v>
      </c>
      <c r="AB672" s="9" t="s">
        <v>39</v>
      </c>
      <c r="AC672" s="9" t="s">
        <v>39</v>
      </c>
      <c r="AD672" s="9" t="s">
        <v>39</v>
      </c>
      <c r="AE672" s="9" t="s">
        <v>39</v>
      </c>
      <c r="AF672" s="36"/>
    </row>
    <row r="673" spans="1:32" ht="22.5" x14ac:dyDescent="0.25">
      <c r="A673" s="6" t="s">
        <v>2904</v>
      </c>
      <c r="B673" s="185">
        <v>44077</v>
      </c>
      <c r="C673" s="7">
        <v>44078</v>
      </c>
      <c r="D673" s="8">
        <v>92</v>
      </c>
      <c r="E673" s="9">
        <v>2020</v>
      </c>
      <c r="F673" s="9" t="s">
        <v>274</v>
      </c>
      <c r="G673" s="9" t="s">
        <v>704</v>
      </c>
      <c r="H673" s="10" t="str">
        <f t="shared" ca="1" si="68"/>
        <v>Ativo</v>
      </c>
      <c r="I673" s="7">
        <v>44124</v>
      </c>
      <c r="J673" s="7">
        <v>45949</v>
      </c>
      <c r="K673" s="10" t="s">
        <v>39</v>
      </c>
      <c r="L673" s="10" t="s">
        <v>39</v>
      </c>
      <c r="M673" s="9" t="s">
        <v>705</v>
      </c>
      <c r="N673" s="9" t="s">
        <v>720</v>
      </c>
      <c r="O673" s="9" t="s">
        <v>721</v>
      </c>
      <c r="P673" s="9" t="s">
        <v>722</v>
      </c>
      <c r="Q673" s="9" t="s">
        <v>39</v>
      </c>
      <c r="R673" s="9" t="s">
        <v>39</v>
      </c>
      <c r="S673" s="11">
        <v>44098</v>
      </c>
      <c r="T673" s="9" t="s">
        <v>44</v>
      </c>
      <c r="U673" s="9" t="s">
        <v>39</v>
      </c>
      <c r="V673" s="9" t="s">
        <v>39</v>
      </c>
      <c r="W673" s="9" t="s">
        <v>39</v>
      </c>
      <c r="X673" s="9" t="s">
        <v>2679</v>
      </c>
      <c r="Y673" s="7" t="s">
        <v>39</v>
      </c>
      <c r="Z673" s="7" t="s">
        <v>39</v>
      </c>
      <c r="AA673" s="9" t="s">
        <v>39</v>
      </c>
      <c r="AB673" s="9" t="s">
        <v>39</v>
      </c>
      <c r="AC673" s="9" t="s">
        <v>39</v>
      </c>
      <c r="AD673" s="9" t="s">
        <v>39</v>
      </c>
      <c r="AE673" s="9" t="s">
        <v>39</v>
      </c>
      <c r="AF673" s="36">
        <v>44105</v>
      </c>
    </row>
    <row r="674" spans="1:32" ht="146.25" x14ac:dyDescent="0.25">
      <c r="A674" s="6" t="s">
        <v>2905</v>
      </c>
      <c r="D674" s="8">
        <v>93</v>
      </c>
      <c r="E674" s="9">
        <v>2020</v>
      </c>
      <c r="F674" s="9" t="s">
        <v>2602</v>
      </c>
      <c r="G674" s="9" t="s">
        <v>327</v>
      </c>
      <c r="H674" s="10" t="str">
        <f t="shared" ca="1" si="68"/>
        <v/>
      </c>
      <c r="K674" s="10" t="s">
        <v>39</v>
      </c>
      <c r="L674" s="10" t="s">
        <v>39</v>
      </c>
      <c r="M674" s="9" t="s">
        <v>2314</v>
      </c>
      <c r="N674" s="9" t="s">
        <v>2906</v>
      </c>
      <c r="O674" s="9" t="s">
        <v>2907</v>
      </c>
      <c r="P674" s="9" t="s">
        <v>2908</v>
      </c>
      <c r="Q674" s="9" t="s">
        <v>39</v>
      </c>
      <c r="R674" s="9" t="s">
        <v>39</v>
      </c>
      <c r="T674" s="9" t="s">
        <v>44</v>
      </c>
      <c r="U674" s="9" t="s">
        <v>39</v>
      </c>
      <c r="V674" s="9" t="s">
        <v>39</v>
      </c>
      <c r="W674" s="9" t="s">
        <v>39</v>
      </c>
      <c r="X674" s="9" t="s">
        <v>2311</v>
      </c>
      <c r="AA674" s="9" t="s">
        <v>569</v>
      </c>
      <c r="AB674" s="9" t="s">
        <v>39</v>
      </c>
      <c r="AC674" s="9" t="s">
        <v>39</v>
      </c>
      <c r="AD674" s="9" t="s">
        <v>39</v>
      </c>
      <c r="AE674" s="9" t="s">
        <v>39</v>
      </c>
      <c r="AF674" s="36"/>
    </row>
    <row r="675" spans="1:32" ht="22.5" x14ac:dyDescent="0.25">
      <c r="A675" s="6" t="s">
        <v>2909</v>
      </c>
      <c r="D675" s="8">
        <v>94</v>
      </c>
      <c r="E675" s="9">
        <v>2020</v>
      </c>
      <c r="F675" s="9" t="s">
        <v>274</v>
      </c>
      <c r="G675" s="9" t="s">
        <v>704</v>
      </c>
      <c r="H675" s="10" t="s">
        <v>898</v>
      </c>
      <c r="I675" s="7">
        <v>44103</v>
      </c>
      <c r="J675" s="184">
        <v>45928</v>
      </c>
      <c r="K675" s="10" t="s">
        <v>39</v>
      </c>
      <c r="L675" s="10" t="s">
        <v>39</v>
      </c>
      <c r="M675" s="9" t="s">
        <v>2910</v>
      </c>
      <c r="N675" s="9" t="s">
        <v>741</v>
      </c>
      <c r="O675" s="9" t="s">
        <v>742</v>
      </c>
      <c r="P675" s="9" t="s">
        <v>2911</v>
      </c>
      <c r="AF675" s="36"/>
    </row>
    <row r="676" spans="1:32" ht="112.5" x14ac:dyDescent="0.25">
      <c r="A676" s="6" t="s">
        <v>710</v>
      </c>
      <c r="B676" s="185">
        <v>44060</v>
      </c>
      <c r="D676" s="8">
        <v>95</v>
      </c>
      <c r="E676" s="9">
        <v>2020</v>
      </c>
      <c r="F676" s="9" t="s">
        <v>2602</v>
      </c>
      <c r="G676" s="9" t="s">
        <v>37</v>
      </c>
      <c r="M676" s="9" t="s">
        <v>2912</v>
      </c>
      <c r="N676" s="9" t="s">
        <v>300</v>
      </c>
      <c r="O676" s="9" t="s">
        <v>301</v>
      </c>
      <c r="P676" s="9" t="s">
        <v>2913</v>
      </c>
      <c r="Q676" s="9" t="s">
        <v>39</v>
      </c>
      <c r="R676" s="9" t="s">
        <v>39</v>
      </c>
      <c r="T676" s="9" t="s">
        <v>44</v>
      </c>
      <c r="U676" s="9" t="s">
        <v>39</v>
      </c>
      <c r="V676" s="9" t="s">
        <v>39</v>
      </c>
      <c r="W676" s="9" t="s">
        <v>732</v>
      </c>
      <c r="X676" s="9" t="s">
        <v>2914</v>
      </c>
      <c r="AA676" s="9" t="s">
        <v>39</v>
      </c>
      <c r="AB676" s="9" t="s">
        <v>39</v>
      </c>
      <c r="AC676" s="9" t="s">
        <v>39</v>
      </c>
      <c r="AD676" s="9" t="s">
        <v>39</v>
      </c>
      <c r="AE676" s="9" t="s">
        <v>39</v>
      </c>
    </row>
    <row r="677" spans="1:32" ht="33.75" x14ac:dyDescent="0.25">
      <c r="A677" s="6" t="s">
        <v>2915</v>
      </c>
      <c r="B677" s="185">
        <v>44120</v>
      </c>
      <c r="D677" s="8">
        <v>96</v>
      </c>
      <c r="E677" s="9">
        <v>2020</v>
      </c>
      <c r="F677" s="9" t="s">
        <v>274</v>
      </c>
      <c r="G677" s="9" t="s">
        <v>826</v>
      </c>
      <c r="H677" s="10" t="str">
        <f ca="1">IF(J677="","",IF(J677="cancelado","Cancelado",IF(J677="prazo indeterminado","Ativo",IF(TODAY()-J677&gt;0,"Concluído","Ativo"))))</f>
        <v/>
      </c>
      <c r="K677" s="10" t="s">
        <v>39</v>
      </c>
      <c r="L677" s="10" t="s">
        <v>39</v>
      </c>
      <c r="M677" s="9" t="s">
        <v>705</v>
      </c>
      <c r="N677" s="9" t="s">
        <v>2916</v>
      </c>
      <c r="O677" s="9" t="s">
        <v>746</v>
      </c>
      <c r="P677" s="9" t="s">
        <v>747</v>
      </c>
      <c r="Q677" s="9" t="s">
        <v>39</v>
      </c>
      <c r="R677" s="9" t="s">
        <v>39</v>
      </c>
      <c r="T677" s="9" t="s">
        <v>44</v>
      </c>
      <c r="U677" s="9" t="s">
        <v>39</v>
      </c>
      <c r="V677" s="9" t="s">
        <v>39</v>
      </c>
      <c r="W677" s="9" t="s">
        <v>39</v>
      </c>
      <c r="X677" s="9" t="s">
        <v>2702</v>
      </c>
      <c r="Y677" s="7" t="s">
        <v>39</v>
      </c>
      <c r="Z677" s="7" t="s">
        <v>39</v>
      </c>
      <c r="AA677" s="9" t="s">
        <v>39</v>
      </c>
      <c r="AB677" s="9" t="s">
        <v>39</v>
      </c>
      <c r="AC677" s="9" t="s">
        <v>39</v>
      </c>
      <c r="AD677" s="9" t="s">
        <v>39</v>
      </c>
      <c r="AE677" s="9" t="s">
        <v>39</v>
      </c>
      <c r="AF677" s="36"/>
    </row>
    <row r="678" spans="1:32" ht="146.25" x14ac:dyDescent="0.25">
      <c r="A678" s="6" t="s">
        <v>2917</v>
      </c>
      <c r="B678" s="185">
        <v>44124</v>
      </c>
      <c r="D678" s="8">
        <v>97</v>
      </c>
      <c r="E678" s="9">
        <v>2020</v>
      </c>
      <c r="F678" s="9" t="s">
        <v>2602</v>
      </c>
      <c r="G678" s="9" t="s">
        <v>327</v>
      </c>
      <c r="K678" s="10" t="s">
        <v>39</v>
      </c>
      <c r="L678" s="10" t="s">
        <v>39</v>
      </c>
      <c r="M678" s="9" t="s">
        <v>2918</v>
      </c>
      <c r="N678" s="9" t="s">
        <v>2919</v>
      </c>
      <c r="O678" s="9" t="s">
        <v>2920</v>
      </c>
      <c r="P678" s="9" t="s">
        <v>2921</v>
      </c>
      <c r="Q678" s="9" t="s">
        <v>39</v>
      </c>
      <c r="R678" s="9" t="s">
        <v>39</v>
      </c>
      <c r="T678" s="9" t="s">
        <v>44</v>
      </c>
      <c r="U678" s="9" t="s">
        <v>39</v>
      </c>
      <c r="V678" s="9" t="s">
        <v>39</v>
      </c>
      <c r="W678" s="9" t="s">
        <v>39</v>
      </c>
      <c r="X678" s="9" t="s">
        <v>2401</v>
      </c>
      <c r="AA678" s="9" t="s">
        <v>569</v>
      </c>
      <c r="AB678" s="9" t="s">
        <v>39</v>
      </c>
      <c r="AC678" s="9" t="s">
        <v>39</v>
      </c>
      <c r="AD678" s="9" t="s">
        <v>39</v>
      </c>
      <c r="AE678" s="9" t="s">
        <v>39</v>
      </c>
    </row>
  </sheetData>
  <mergeCells count="3">
    <mergeCell ref="D1:E1"/>
    <mergeCell ref="AB1:AE1"/>
    <mergeCell ref="I1:J1"/>
  </mergeCells>
  <dataValidations count="9">
    <dataValidation type="date" operator="greaterThan" allowBlank="1" showInputMessage="1" showErrorMessage="1" errorTitle="Erro!" error="Utilizar data em formato dd/mm/aaaa" sqref="C9 C223 C200 C193 C176:C177 C78 C48 C39 C35:C36 I35 C30 C126 C18:C24 C11:C16 C3:C7">
      <formula1>36891</formula1>
      <formula2>0</formula2>
    </dataValidation>
    <dataValidation type="list" allowBlank="1" showInputMessage="1" showErrorMessage="1" sqref="G9 G223 G200 G193 G176:G177 G78 G48 G35:G36 G126 G39:G40 G26:G33 G18:G24 G11:G16 G3:G7">
      <formula1>Convenio</formula1>
      <formula2>0</formula2>
    </dataValidation>
    <dataValidation type="list" showInputMessage="1" showErrorMessage="1" sqref="F18 F78 F48 F39 F35:F36 F12 F24:F33 F20:F21 F14:F15 F10">
      <formula1>Natureza</formula1>
      <formula2>0</formula2>
    </dataValidation>
    <dataValidation type="list" allowBlank="1" showInputMessage="1" showErrorMessage="1" sqref="AA36 AC30 AA9 Z10 T26:U33 T20:U21 AC20:AC21 AC10">
      <formula1>Termo</formula1>
      <formula2>0</formula2>
    </dataValidation>
    <dataValidation type="date" operator="greaterThan" allowBlank="1" showInputMessage="1" showErrorMessage="1" errorTitle="Erro" error="Utilizar data em formato dd/mm/aaaa" sqref="C31:C33 C26:C29">
      <formula1>41274</formula1>
      <formula2>0</formula2>
    </dataValidation>
    <dataValidation type="date" operator="greaterThan" allowBlank="1" showInputMessage="1" showErrorMessage="1" errorTitle="Erro" error="Utilizar data em formato dd/mm/aaaa" sqref="C10">
      <formula1>36891</formula1>
      <formula2>0</formula2>
    </dataValidation>
    <dataValidation type="list" allowBlank="1" showInputMessage="1" showErrorMessage="1" sqref="G17 G286 G282 G303:G304 G306:G307 G367:G368 G371 G379 G25 G396 G404:G405 G427:G429 G459 G461:G463 G479 G473 G524:G526 G529 G548 G452 G558 G555 G575 G561:G562 G567 G577 G597:G598 G595">
      <formula1>Convenio</formula1>
    </dataValidation>
    <dataValidation type="date" operator="greaterThan" allowBlank="1" showInputMessage="1" showErrorMessage="1" errorTitle="Erro!" error="Utilizar data em formato dd/mm/aaaa" sqref="C17 C286 C282 C303:C304 C306:C307 C367:C368 C371 C25 C396 C404:C405 C427:C429 A459:C459 A461:C463 A479:C479 A473:C473 A524:C526 A529:C529 A548:C548 A452:C452 A557:C558 A555:C555 A575:C575 A561:C562 C577 A595:C595 A597:C598 AF459 AF461:AF463 AF479 AF473 AF524:AF526 AF529 AF548 AF452 AF557:AF558 AF555 AF575 AF561:AF562 AF595 AF597:AF598">
      <formula1>36891</formula1>
    </dataValidation>
    <dataValidation type="list" allowBlank="1" showInputMessage="1" showErrorMessage="1" sqref="Z25">
      <formula1>Termo</formula1>
    </dataValidation>
  </dataValidations>
  <pageMargins left="0.51181102362204722" right="0.51181102362204722" top="0.78740157480314965" bottom="0.78740157480314965" header="0.31496062992125984" footer="0.31496062992125984"/>
  <pageSetup paperSize="9" firstPageNumber="0" orientation="landscape" horizontalDpi="300" verticalDpi="300" r:id="rId1"/>
  <headerFooter>
    <oddHeader>&amp;L&amp;"Arial,Normal"&amp;8Portal da Transparência&amp;C&amp;"Arial,Normal"&amp;8Ministério Público do Estado de Minas Gerais&amp;R&amp;"Arial,Normal"&amp;8Convênios  e Instrumentos Congêneres</oddHeader>
    <oddFooter>&amp;L&amp;"Arial,Normal"&amp;8Fonte: Diretoria de Contratos e Convênios
Data da última atualização: &amp;C&amp;"Arial,Normal"&amp;8NA= "Não se aplica"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44"/>
  <sheetViews>
    <sheetView topLeftCell="D1" zoomScaleNormal="100" workbookViewId="0">
      <pane ySplit="1" topLeftCell="A515" activePane="bottomLeft" state="frozen"/>
      <selection activeCell="D1" sqref="D1"/>
      <selection pane="bottomLeft" activeCell="D1" sqref="D1"/>
    </sheetView>
  </sheetViews>
  <sheetFormatPr defaultRowHeight="15" x14ac:dyDescent="0.25"/>
  <cols>
    <col min="1" max="1" width="16.42578125" style="187" hidden="1" customWidth="1"/>
    <col min="2" max="2" width="16.28515625" style="187" hidden="1" customWidth="1"/>
    <col min="3" max="3" width="21.85546875" style="187" hidden="1" customWidth="1"/>
    <col min="4" max="4" width="38.7109375" style="187" customWidth="1"/>
    <col min="5" max="5" width="12.5703125" style="187" customWidth="1"/>
    <col min="6" max="6" width="9.42578125" style="187" customWidth="1"/>
    <col min="7" max="7" width="8.85546875" style="191" customWidth="1"/>
    <col min="8" max="8" width="20.5703125" style="187" customWidth="1"/>
    <col min="9" max="9" width="23.42578125" style="187" hidden="1" customWidth="1"/>
    <col min="10" max="10" width="71" style="187" customWidth="1"/>
    <col min="11" max="11" width="26.7109375" style="187" customWidth="1"/>
    <col min="12" max="12" width="20.140625" style="187" customWidth="1"/>
    <col min="13" max="13" width="28.85546875" style="187" customWidth="1"/>
    <col min="14" max="14" width="16.85546875" style="187" hidden="1" customWidth="1"/>
    <col min="15" max="15" width="15.28515625" style="187" hidden="1" customWidth="1"/>
    <col min="16" max="16" width="13.7109375" style="187" hidden="1" customWidth="1"/>
    <col min="17" max="17" width="24.5703125" style="187" hidden="1" customWidth="1"/>
    <col min="18" max="18" width="13.7109375" style="187" hidden="1" customWidth="1"/>
    <col min="19" max="20" width="14" style="187" customWidth="1"/>
    <col min="21" max="21" width="13" style="187" customWidth="1"/>
    <col min="22" max="22" width="17.28515625" style="187" customWidth="1"/>
    <col min="23" max="23" width="17.7109375" style="212" customWidth="1"/>
    <col min="24" max="24" width="17" style="212" customWidth="1"/>
    <col min="25" max="25" width="20.42578125" style="187" hidden="1" customWidth="1"/>
    <col min="26" max="26" width="11.42578125" style="187" customWidth="1"/>
    <col min="27" max="27" width="22.28515625" style="187" hidden="1" customWidth="1"/>
    <col min="28" max="28" width="29.5703125" style="187" hidden="1" customWidth="1"/>
    <col min="29" max="29" width="26.5703125" style="187" hidden="1" customWidth="1"/>
    <col min="30" max="30" width="28" style="187" hidden="1" customWidth="1"/>
    <col min="31" max="31" width="24.5703125" style="187" hidden="1" customWidth="1"/>
    <col min="32" max="32" width="40.28515625" style="187" hidden="1" customWidth="1"/>
    <col min="33" max="33" width="14.28515625" style="187" hidden="1" customWidth="1"/>
    <col min="34" max="34" width="19" style="187" hidden="1" customWidth="1"/>
    <col min="35" max="35" width="18" style="187" hidden="1" customWidth="1"/>
    <col min="36" max="36" width="17.5703125" style="187" hidden="1" customWidth="1"/>
    <col min="37" max="37" width="22.28515625" style="187" customWidth="1"/>
    <col min="38" max="38" width="18.5703125" style="187" customWidth="1"/>
    <col min="39" max="39" width="20.42578125" style="187" customWidth="1"/>
    <col min="40" max="40" width="16" style="187" customWidth="1"/>
    <col min="41" max="41" width="14.85546875" style="187" customWidth="1"/>
    <col min="42" max="42" width="34.28515625" style="187" customWidth="1"/>
    <col min="43" max="43" width="15" style="187" customWidth="1"/>
    <col min="44" max="44" width="20.85546875" style="187" customWidth="1"/>
    <col min="45" max="45" width="29.5703125" style="187" customWidth="1"/>
    <col min="46" max="47" width="21" style="187" customWidth="1"/>
    <col min="48" max="48" width="24.7109375" style="187" customWidth="1"/>
    <col min="49" max="49" width="18.42578125" style="187" customWidth="1"/>
    <col min="50" max="50" width="28.140625" style="187" customWidth="1"/>
    <col min="51" max="51" width="18.5703125" style="187" customWidth="1"/>
    <col min="52" max="52" width="24.42578125" style="187" customWidth="1"/>
    <col min="53" max="53" width="24.140625" style="187" customWidth="1"/>
    <col min="54" max="54" width="19.85546875" style="187" customWidth="1"/>
    <col min="55" max="55" width="10.28515625" style="187" customWidth="1"/>
    <col min="56" max="56" width="30" style="187" customWidth="1"/>
    <col min="57" max="58" width="10.28515625" style="187" customWidth="1"/>
    <col min="59" max="16384" width="9.140625" style="187"/>
  </cols>
  <sheetData>
    <row r="1" spans="1:36" ht="50.25" customHeight="1" x14ac:dyDescent="0.25">
      <c r="A1" s="187" t="s">
        <v>2922</v>
      </c>
      <c r="B1" s="187" t="s">
        <v>2923</v>
      </c>
      <c r="C1" s="187" t="s">
        <v>2924</v>
      </c>
      <c r="D1" s="187" t="s">
        <v>0</v>
      </c>
      <c r="E1" s="187" t="s">
        <v>6</v>
      </c>
      <c r="F1" s="187" t="s">
        <v>2925</v>
      </c>
      <c r="G1" s="191" t="s">
        <v>2926</v>
      </c>
      <c r="H1" s="187" t="s">
        <v>4</v>
      </c>
      <c r="I1" s="187" t="s">
        <v>5</v>
      </c>
      <c r="J1" s="187" t="s">
        <v>10</v>
      </c>
      <c r="K1" s="187" t="s">
        <v>11</v>
      </c>
      <c r="L1" s="187" t="s">
        <v>12</v>
      </c>
      <c r="M1" s="187" t="s">
        <v>13</v>
      </c>
      <c r="N1" s="187" t="s">
        <v>24</v>
      </c>
      <c r="O1" s="187" t="s">
        <v>2927</v>
      </c>
      <c r="P1" s="187" t="s">
        <v>2928</v>
      </c>
      <c r="Q1" s="188" t="s">
        <v>2929</v>
      </c>
      <c r="R1" s="188" t="s">
        <v>2</v>
      </c>
      <c r="S1" s="188" t="s">
        <v>16</v>
      </c>
      <c r="T1" s="188" t="s">
        <v>2930</v>
      </c>
      <c r="U1" s="188" t="s">
        <v>2931</v>
      </c>
      <c r="V1" s="188" t="s">
        <v>67</v>
      </c>
      <c r="W1" s="212" t="s">
        <v>14</v>
      </c>
      <c r="X1" s="212" t="s">
        <v>15</v>
      </c>
      <c r="Y1" s="187" t="s">
        <v>2932</v>
      </c>
      <c r="Z1" s="188" t="s">
        <v>2933</v>
      </c>
      <c r="AA1" s="188" t="s">
        <v>2934</v>
      </c>
      <c r="AB1" s="188" t="s">
        <v>2935</v>
      </c>
      <c r="AC1" s="188" t="s">
        <v>2936</v>
      </c>
      <c r="AD1" s="188" t="s">
        <v>2937</v>
      </c>
      <c r="AE1" s="187" t="s">
        <v>18</v>
      </c>
      <c r="AF1" s="187" t="s">
        <v>2938</v>
      </c>
      <c r="AG1" s="187" t="s">
        <v>2939</v>
      </c>
      <c r="AH1" s="187" t="s">
        <v>26</v>
      </c>
      <c r="AI1" s="187" t="s">
        <v>2940</v>
      </c>
      <c r="AJ1" s="187" t="s">
        <v>2941</v>
      </c>
    </row>
    <row r="2" spans="1:36" ht="90" x14ac:dyDescent="0.25">
      <c r="A2" s="188"/>
      <c r="C2" s="187" t="s">
        <v>39</v>
      </c>
      <c r="D2" s="187" t="s">
        <v>2942</v>
      </c>
      <c r="E2" s="187" t="str">
        <f t="shared" ref="E2:E25" ca="1" si="0">IF(U2="","",IF(U2="cancelado","Cancelado",IF(U2="prazo indeterminado","Ativo",IF(TODAY()-U2&gt;0,"Concluído","Ativo"))))</f>
        <v>Concluído</v>
      </c>
      <c r="F2" s="192">
        <v>11</v>
      </c>
      <c r="G2" s="191">
        <v>2</v>
      </c>
      <c r="H2" s="187" t="s">
        <v>2602</v>
      </c>
      <c r="I2" s="187" t="s">
        <v>37</v>
      </c>
      <c r="J2" s="187" t="s">
        <v>45</v>
      </c>
      <c r="K2" s="187" t="s">
        <v>46</v>
      </c>
      <c r="L2" s="187" t="s">
        <v>47</v>
      </c>
      <c r="M2" s="187" t="s">
        <v>48</v>
      </c>
      <c r="N2" s="187" t="s">
        <v>49</v>
      </c>
      <c r="O2" s="188"/>
      <c r="P2" s="188"/>
      <c r="Q2" s="188"/>
      <c r="R2" s="188">
        <v>37370</v>
      </c>
      <c r="S2" s="188">
        <v>37385</v>
      </c>
      <c r="T2" s="188">
        <v>37385</v>
      </c>
      <c r="U2" s="188">
        <f>'Convênios e TCTs'!$T2+7300</f>
        <v>44685</v>
      </c>
      <c r="V2" s="188" t="s">
        <v>65</v>
      </c>
      <c r="W2" s="212" t="s">
        <v>39</v>
      </c>
      <c r="X2" s="212" t="s">
        <v>39</v>
      </c>
      <c r="Z2" s="188" t="s">
        <v>44</v>
      </c>
      <c r="AA2" s="188"/>
      <c r="AB2" s="188"/>
      <c r="AC2" s="188"/>
      <c r="AD2" s="188"/>
      <c r="AE2" s="189" t="s">
        <v>39</v>
      </c>
      <c r="AF2" s="187" t="s">
        <v>39</v>
      </c>
      <c r="AG2" s="187" t="s">
        <v>39</v>
      </c>
      <c r="AI2" s="187" t="str">
        <f t="shared" ref="AI2:AI65" ca="1" si="1">IF(A2="","",IF(S2="",_xlfn.DAYS(TODAY(),A2),_xlfn.DAYS(S2,A2)))</f>
        <v/>
      </c>
      <c r="AJ2" s="187">
        <f>1</f>
        <v>1</v>
      </c>
    </row>
    <row r="3" spans="1:36" ht="60" x14ac:dyDescent="0.25">
      <c r="A3" s="188"/>
      <c r="C3" s="187" t="s">
        <v>54</v>
      </c>
      <c r="D3" s="187" t="s">
        <v>2943</v>
      </c>
      <c r="E3" s="187" t="str">
        <f t="shared" ca="1" si="0"/>
        <v>Ativo</v>
      </c>
      <c r="F3" s="192">
        <v>50</v>
      </c>
      <c r="G3" s="191">
        <v>2</v>
      </c>
      <c r="H3" s="187" t="s">
        <v>2602</v>
      </c>
      <c r="I3" s="187" t="s">
        <v>37</v>
      </c>
      <c r="J3" s="187" t="s">
        <v>50</v>
      </c>
      <c r="K3" s="187" t="s">
        <v>51</v>
      </c>
      <c r="L3" s="187" t="s">
        <v>52</v>
      </c>
      <c r="M3" s="187" t="s">
        <v>53</v>
      </c>
      <c r="N3" s="187" t="s">
        <v>55</v>
      </c>
      <c r="O3" s="188"/>
      <c r="P3" s="188"/>
      <c r="Q3" s="188"/>
      <c r="R3" s="188">
        <v>37545</v>
      </c>
      <c r="S3" s="188">
        <v>37575</v>
      </c>
      <c r="T3" s="188">
        <v>37582</v>
      </c>
      <c r="U3" s="188">
        <f>'Convênios e TCTs'!$T3+7300</f>
        <v>44882</v>
      </c>
      <c r="V3" s="188" t="s">
        <v>65</v>
      </c>
      <c r="W3" s="212" t="s">
        <v>39</v>
      </c>
      <c r="X3" s="212" t="s">
        <v>39</v>
      </c>
      <c r="Z3" s="188" t="s">
        <v>44</v>
      </c>
      <c r="AA3" s="188"/>
      <c r="AB3" s="188"/>
      <c r="AC3" s="188"/>
      <c r="AD3" s="188"/>
      <c r="AE3" s="189" t="s">
        <v>39</v>
      </c>
      <c r="AF3" s="187" t="s">
        <v>39</v>
      </c>
      <c r="AG3" s="187" t="s">
        <v>39</v>
      </c>
      <c r="AI3" s="187" t="str">
        <f t="shared" ca="1" si="1"/>
        <v/>
      </c>
      <c r="AJ3" s="187">
        <f>1</f>
        <v>1</v>
      </c>
    </row>
    <row r="4" spans="1:36" ht="165" x14ac:dyDescent="0.25">
      <c r="A4" s="188"/>
      <c r="B4" s="188"/>
      <c r="C4" s="187" t="s">
        <v>39</v>
      </c>
      <c r="D4" s="187" t="s">
        <v>2944</v>
      </c>
      <c r="E4" s="187" t="str">
        <f t="shared" ca="1" si="0"/>
        <v>Concluído</v>
      </c>
      <c r="F4" s="192" t="s">
        <v>35</v>
      </c>
      <c r="G4" s="191">
        <v>2</v>
      </c>
      <c r="H4" s="187" t="s">
        <v>2602</v>
      </c>
      <c r="I4" s="187" t="s">
        <v>37</v>
      </c>
      <c r="J4" s="187" t="s">
        <v>40</v>
      </c>
      <c r="K4" s="187" t="s">
        <v>41</v>
      </c>
      <c r="L4" s="187" t="s">
        <v>42</v>
      </c>
      <c r="M4" s="187" t="s">
        <v>43</v>
      </c>
      <c r="N4" s="187" t="s">
        <v>39</v>
      </c>
      <c r="O4" s="188"/>
      <c r="P4" s="188"/>
      <c r="Q4" s="188"/>
      <c r="R4" s="188">
        <v>37392</v>
      </c>
      <c r="S4" s="188">
        <v>37392</v>
      </c>
      <c r="T4" s="188">
        <v>37392</v>
      </c>
      <c r="U4" s="188">
        <f>'Convênios e TCTs'!$T4+7300</f>
        <v>44692</v>
      </c>
      <c r="V4" s="188" t="s">
        <v>65</v>
      </c>
      <c r="W4" s="212" t="s">
        <v>39</v>
      </c>
      <c r="X4" s="212" t="s">
        <v>39</v>
      </c>
      <c r="Z4" s="188" t="s">
        <v>44</v>
      </c>
      <c r="AA4" s="188"/>
      <c r="AB4" s="188"/>
      <c r="AC4" s="188"/>
      <c r="AD4" s="188"/>
      <c r="AE4" s="189" t="s">
        <v>39</v>
      </c>
      <c r="AF4" s="187" t="s">
        <v>39</v>
      </c>
      <c r="AG4" s="187" t="s">
        <v>39</v>
      </c>
      <c r="AI4" s="187" t="str">
        <f t="shared" ca="1" si="1"/>
        <v/>
      </c>
      <c r="AJ4" s="187">
        <f>1</f>
        <v>1</v>
      </c>
    </row>
    <row r="5" spans="1:36" ht="30" x14ac:dyDescent="0.25">
      <c r="A5" s="188"/>
      <c r="C5" s="187" t="s">
        <v>54</v>
      </c>
      <c r="D5" s="187" t="s">
        <v>2945</v>
      </c>
      <c r="E5" s="187" t="str">
        <f t="shared" ca="1" si="0"/>
        <v>Ativo</v>
      </c>
      <c r="F5" s="192">
        <v>36</v>
      </c>
      <c r="G5" s="191">
        <v>3</v>
      </c>
      <c r="H5" s="187" t="s">
        <v>2602</v>
      </c>
      <c r="I5" s="187" t="s">
        <v>37</v>
      </c>
      <c r="J5" s="187" t="s">
        <v>56</v>
      </c>
      <c r="K5" s="187" t="s">
        <v>57</v>
      </c>
      <c r="L5" s="187" t="s">
        <v>58</v>
      </c>
      <c r="M5" s="187" t="s">
        <v>59</v>
      </c>
      <c r="N5" s="187" t="s">
        <v>60</v>
      </c>
      <c r="O5" s="188"/>
      <c r="P5" s="188"/>
      <c r="Q5" s="188"/>
      <c r="R5" s="188">
        <v>37867</v>
      </c>
      <c r="S5" s="188">
        <v>37910</v>
      </c>
      <c r="T5" s="188">
        <v>37867</v>
      </c>
      <c r="U5" s="188">
        <f>'Convênios e TCTs'!$T5+7300</f>
        <v>45167</v>
      </c>
      <c r="V5" s="188" t="s">
        <v>65</v>
      </c>
      <c r="W5" s="212" t="s">
        <v>39</v>
      </c>
      <c r="X5" s="212" t="s">
        <v>39</v>
      </c>
      <c r="Z5" s="188" t="s">
        <v>44</v>
      </c>
      <c r="AA5" s="188"/>
      <c r="AB5" s="188"/>
      <c r="AC5" s="188"/>
      <c r="AD5" s="188"/>
      <c r="AE5" s="189" t="s">
        <v>39</v>
      </c>
      <c r="AF5" s="187" t="s">
        <v>39</v>
      </c>
      <c r="AG5" s="187" t="s">
        <v>39</v>
      </c>
      <c r="AI5" s="187" t="str">
        <f t="shared" ca="1" si="1"/>
        <v/>
      </c>
      <c r="AJ5" s="187">
        <f>1</f>
        <v>1</v>
      </c>
    </row>
    <row r="6" spans="1:36" ht="45" x14ac:dyDescent="0.25">
      <c r="A6" s="188"/>
      <c r="C6" s="187" t="s">
        <v>54</v>
      </c>
      <c r="D6" s="187" t="s">
        <v>2946</v>
      </c>
      <c r="E6" s="187" t="str">
        <f t="shared" ca="1" si="0"/>
        <v>Ativo</v>
      </c>
      <c r="F6" s="192">
        <v>55</v>
      </c>
      <c r="G6" s="191">
        <v>8</v>
      </c>
      <c r="H6" s="187" t="s">
        <v>2602</v>
      </c>
      <c r="I6" s="187" t="s">
        <v>37</v>
      </c>
      <c r="J6" s="187" t="s">
        <v>61</v>
      </c>
      <c r="K6" s="187" t="s">
        <v>62</v>
      </c>
      <c r="L6" s="187" t="s">
        <v>63</v>
      </c>
      <c r="M6" s="187" t="s">
        <v>64</v>
      </c>
      <c r="N6" s="187" t="s">
        <v>66</v>
      </c>
      <c r="O6" s="188"/>
      <c r="P6" s="188"/>
      <c r="Q6" s="188"/>
      <c r="R6" s="188">
        <v>39770</v>
      </c>
      <c r="S6" s="188">
        <v>39777</v>
      </c>
      <c r="T6" s="188">
        <v>39770</v>
      </c>
      <c r="U6" s="188">
        <f>'Convênios e TCTs'!$T6+5475</f>
        <v>45245</v>
      </c>
      <c r="V6" s="188" t="s">
        <v>65</v>
      </c>
      <c r="W6" s="212" t="s">
        <v>39</v>
      </c>
      <c r="X6" s="212" t="s">
        <v>39</v>
      </c>
      <c r="Z6" s="188" t="s">
        <v>65</v>
      </c>
      <c r="AA6" s="188"/>
      <c r="AB6" s="188"/>
      <c r="AC6" s="188"/>
      <c r="AD6" s="188"/>
      <c r="AE6" s="189" t="s">
        <v>39</v>
      </c>
      <c r="AF6" s="187" t="s">
        <v>39</v>
      </c>
      <c r="AG6" s="187" t="s">
        <v>39</v>
      </c>
      <c r="AI6" s="187" t="str">
        <f t="shared" ca="1" si="1"/>
        <v/>
      </c>
      <c r="AJ6" s="187">
        <f>1</f>
        <v>1</v>
      </c>
    </row>
    <row r="7" spans="1:36" ht="195" x14ac:dyDescent="0.25">
      <c r="A7" s="188"/>
      <c r="C7" s="187" t="s">
        <v>72</v>
      </c>
      <c r="D7" s="187" t="s">
        <v>2947</v>
      </c>
      <c r="E7" s="187" t="str">
        <f t="shared" ca="1" si="0"/>
        <v>Ativo</v>
      </c>
      <c r="F7" s="192">
        <v>8</v>
      </c>
      <c r="G7" s="191">
        <v>9</v>
      </c>
      <c r="H7" s="187" t="s">
        <v>2602</v>
      </c>
      <c r="I7" s="187" t="s">
        <v>37</v>
      </c>
      <c r="J7" s="187" t="s">
        <v>68</v>
      </c>
      <c r="K7" s="187" t="s">
        <v>69</v>
      </c>
      <c r="L7" s="187" t="s">
        <v>70</v>
      </c>
      <c r="M7" s="187" t="s">
        <v>71</v>
      </c>
      <c r="N7" s="187" t="s">
        <v>73</v>
      </c>
      <c r="O7" s="188"/>
      <c r="P7" s="188"/>
      <c r="Q7" s="188"/>
      <c r="R7" s="188">
        <v>39848</v>
      </c>
      <c r="S7" s="188">
        <v>39848</v>
      </c>
      <c r="T7" s="188">
        <v>39848</v>
      </c>
      <c r="U7" s="188">
        <f>'Convênios e TCTs'!$T7+5475</f>
        <v>45323</v>
      </c>
      <c r="V7" s="188" t="s">
        <v>65</v>
      </c>
      <c r="W7" s="212" t="s">
        <v>39</v>
      </c>
      <c r="X7" s="212" t="s">
        <v>39</v>
      </c>
      <c r="Z7" s="188" t="s">
        <v>65</v>
      </c>
      <c r="AA7" s="188"/>
      <c r="AB7" s="188"/>
      <c r="AC7" s="188"/>
      <c r="AD7" s="188"/>
      <c r="AE7" s="188"/>
      <c r="AI7" s="187" t="str">
        <f t="shared" ca="1" si="1"/>
        <v/>
      </c>
      <c r="AJ7" s="187">
        <f>1</f>
        <v>1</v>
      </c>
    </row>
    <row r="8" spans="1:36" ht="60" x14ac:dyDescent="0.25">
      <c r="A8" s="188"/>
      <c r="C8" s="187" t="s">
        <v>72</v>
      </c>
      <c r="D8" s="187" t="s">
        <v>2948</v>
      </c>
      <c r="E8" s="187" t="str">
        <f t="shared" ca="1" si="0"/>
        <v>Ativo</v>
      </c>
      <c r="F8" s="192">
        <v>19</v>
      </c>
      <c r="G8" s="191">
        <v>9</v>
      </c>
      <c r="H8" s="187" t="s">
        <v>2602</v>
      </c>
      <c r="I8" s="187" t="s">
        <v>37</v>
      </c>
      <c r="J8" s="187" t="s">
        <v>74</v>
      </c>
      <c r="K8" s="187" t="s">
        <v>75</v>
      </c>
      <c r="L8" s="193" t="s">
        <v>76</v>
      </c>
      <c r="M8" s="187" t="s">
        <v>77</v>
      </c>
      <c r="N8" s="187" t="s">
        <v>78</v>
      </c>
      <c r="O8" s="188"/>
      <c r="P8" s="188"/>
      <c r="Q8" s="188"/>
      <c r="R8" s="188">
        <v>39890</v>
      </c>
      <c r="S8" s="188">
        <v>39905</v>
      </c>
      <c r="T8" s="188">
        <v>39890</v>
      </c>
      <c r="U8" s="188">
        <f>'Convênios e TCTs'!$T8+5475</f>
        <v>45365</v>
      </c>
      <c r="V8" s="188" t="s">
        <v>65</v>
      </c>
      <c r="W8" s="212" t="s">
        <v>39</v>
      </c>
      <c r="X8" s="212" t="s">
        <v>39</v>
      </c>
      <c r="Z8" s="188" t="s">
        <v>65</v>
      </c>
      <c r="AA8" s="188"/>
      <c r="AB8" s="188"/>
      <c r="AC8" s="188"/>
      <c r="AD8" s="188"/>
      <c r="AE8" s="188" t="s">
        <v>39</v>
      </c>
      <c r="AF8" s="187" t="s">
        <v>39</v>
      </c>
      <c r="AG8" s="187" t="s">
        <v>39</v>
      </c>
      <c r="AI8" s="187" t="str">
        <f t="shared" ca="1" si="1"/>
        <v/>
      </c>
      <c r="AJ8" s="187">
        <f>1</f>
        <v>1</v>
      </c>
    </row>
    <row r="9" spans="1:36" ht="75" x14ac:dyDescent="0.25">
      <c r="A9" s="188"/>
      <c r="C9" s="187" t="s">
        <v>72</v>
      </c>
      <c r="D9" s="187" t="s">
        <v>2949</v>
      </c>
      <c r="E9" s="187" t="str">
        <f t="shared" ca="1" si="0"/>
        <v>Ativo</v>
      </c>
      <c r="F9" s="192">
        <v>88</v>
      </c>
      <c r="G9" s="191">
        <v>9</v>
      </c>
      <c r="H9" s="187" t="s">
        <v>2602</v>
      </c>
      <c r="I9" s="187" t="s">
        <v>37</v>
      </c>
      <c r="J9" s="187" t="s">
        <v>79</v>
      </c>
      <c r="K9" s="187" t="s">
        <v>80</v>
      </c>
      <c r="L9" s="187" t="s">
        <v>81</v>
      </c>
      <c r="M9" s="187" t="s">
        <v>82</v>
      </c>
      <c r="N9" s="187" t="s">
        <v>84</v>
      </c>
      <c r="O9" s="188"/>
      <c r="P9" s="188"/>
      <c r="Q9" s="188"/>
      <c r="R9" s="188">
        <v>40060</v>
      </c>
      <c r="S9" s="188">
        <v>40080</v>
      </c>
      <c r="T9" s="188">
        <v>40060</v>
      </c>
      <c r="U9" s="188">
        <f>'Convênios e TCTs'!$T9+5475</f>
        <v>45535</v>
      </c>
      <c r="V9" s="188" t="s">
        <v>65</v>
      </c>
      <c r="W9" s="212" t="s">
        <v>39</v>
      </c>
      <c r="X9" s="212" t="s">
        <v>39</v>
      </c>
      <c r="Z9" s="187" t="s">
        <v>65</v>
      </c>
      <c r="AB9" s="188"/>
      <c r="AC9" s="188"/>
      <c r="AD9" s="188"/>
      <c r="AF9" s="188" t="s">
        <v>39</v>
      </c>
      <c r="AG9" s="187" t="s">
        <v>39</v>
      </c>
      <c r="AI9" s="187" t="str">
        <f t="shared" ca="1" si="1"/>
        <v/>
      </c>
      <c r="AJ9" s="187">
        <f>1</f>
        <v>1</v>
      </c>
    </row>
    <row r="10" spans="1:36" ht="60" x14ac:dyDescent="0.25">
      <c r="A10" s="188"/>
      <c r="C10" s="187" t="s">
        <v>95</v>
      </c>
      <c r="D10" s="187" t="s">
        <v>2950</v>
      </c>
      <c r="E10" s="187" t="str">
        <f t="shared" ca="1" si="0"/>
        <v>Ativo</v>
      </c>
      <c r="F10" s="192">
        <v>111</v>
      </c>
      <c r="G10" s="191">
        <v>9</v>
      </c>
      <c r="H10" s="187" t="s">
        <v>2602</v>
      </c>
      <c r="I10" s="187" t="s">
        <v>90</v>
      </c>
      <c r="J10" s="187" t="s">
        <v>91</v>
      </c>
      <c r="K10" s="187" t="s">
        <v>92</v>
      </c>
      <c r="L10" s="187" t="s">
        <v>93</v>
      </c>
      <c r="M10" s="187" t="s">
        <v>94</v>
      </c>
      <c r="N10" s="187" t="s">
        <v>96</v>
      </c>
      <c r="O10" s="188"/>
      <c r="P10" s="188"/>
      <c r="Q10" s="188"/>
      <c r="R10" s="188">
        <v>40164</v>
      </c>
      <c r="S10" s="188">
        <v>40165</v>
      </c>
      <c r="T10" s="188">
        <v>40164</v>
      </c>
      <c r="U10" s="188">
        <f>'Convênios e TCTs'!$T10+5475</f>
        <v>45639</v>
      </c>
      <c r="V10" s="188" t="s">
        <v>65</v>
      </c>
      <c r="W10" s="212" t="s">
        <v>39</v>
      </c>
      <c r="X10" s="212" t="s">
        <v>39</v>
      </c>
      <c r="Z10" s="188" t="s">
        <v>65</v>
      </c>
      <c r="AA10" s="188"/>
      <c r="AB10" s="188"/>
      <c r="AC10" s="188"/>
      <c r="AD10" s="188"/>
      <c r="AF10" s="187" t="s">
        <v>39</v>
      </c>
      <c r="AG10" s="187" t="s">
        <v>39</v>
      </c>
      <c r="AI10" s="187" t="str">
        <f t="shared" ca="1" si="1"/>
        <v/>
      </c>
      <c r="AJ10" s="187">
        <f>1</f>
        <v>1</v>
      </c>
    </row>
    <row r="11" spans="1:36" ht="90" x14ac:dyDescent="0.25">
      <c r="A11" s="188"/>
      <c r="C11" s="188" t="s">
        <v>95</v>
      </c>
      <c r="D11" s="187" t="s">
        <v>2951</v>
      </c>
      <c r="E11" s="187" t="str">
        <f t="shared" ca="1" si="0"/>
        <v>Ativo</v>
      </c>
      <c r="F11" s="192">
        <v>116</v>
      </c>
      <c r="G11" s="191">
        <v>9</v>
      </c>
      <c r="H11" s="187" t="s">
        <v>2602</v>
      </c>
      <c r="I11" s="187" t="s">
        <v>37</v>
      </c>
      <c r="J11" s="187" t="s">
        <v>97</v>
      </c>
      <c r="K11" s="187" t="s">
        <v>98</v>
      </c>
      <c r="L11" s="187" t="s">
        <v>99</v>
      </c>
      <c r="M11" s="187" t="s">
        <v>100</v>
      </c>
      <c r="N11" s="187" t="s">
        <v>101</v>
      </c>
      <c r="O11" s="188"/>
      <c r="P11" s="188"/>
      <c r="Q11" s="188"/>
      <c r="R11" s="188">
        <v>40114</v>
      </c>
      <c r="S11" s="188">
        <v>40166</v>
      </c>
      <c r="T11" s="188">
        <v>40114</v>
      </c>
      <c r="U11" s="188">
        <f>'Convênios e TCTs'!$T11+5475</f>
        <v>45589</v>
      </c>
      <c r="V11" s="188" t="s">
        <v>65</v>
      </c>
      <c r="W11" s="212" t="s">
        <v>39</v>
      </c>
      <c r="X11" s="212" t="s">
        <v>39</v>
      </c>
      <c r="Z11" s="188" t="s">
        <v>65</v>
      </c>
      <c r="AA11" s="188"/>
      <c r="AB11" s="188"/>
      <c r="AC11" s="188"/>
      <c r="AD11" s="188"/>
      <c r="AE11" s="188" t="s">
        <v>39</v>
      </c>
      <c r="AF11" s="187" t="s">
        <v>39</v>
      </c>
      <c r="AG11" s="187" t="s">
        <v>39</v>
      </c>
      <c r="AI11" s="187" t="str">
        <f t="shared" ca="1" si="1"/>
        <v/>
      </c>
      <c r="AJ11" s="187">
        <f>1</f>
        <v>1</v>
      </c>
    </row>
    <row r="12" spans="1:36" ht="405" x14ac:dyDescent="0.25">
      <c r="A12" s="188"/>
      <c r="C12" s="187" t="s">
        <v>39</v>
      </c>
      <c r="D12" s="187" t="s">
        <v>2952</v>
      </c>
      <c r="E12" s="187" t="str">
        <f t="shared" ca="1" si="0"/>
        <v>Ativo</v>
      </c>
      <c r="F12" s="192" t="s">
        <v>35</v>
      </c>
      <c r="G12" s="191">
        <v>9</v>
      </c>
      <c r="H12" s="187" t="s">
        <v>2602</v>
      </c>
      <c r="I12" s="187" t="s">
        <v>37</v>
      </c>
      <c r="J12" s="187" t="s">
        <v>85</v>
      </c>
      <c r="K12" s="187" t="s">
        <v>86</v>
      </c>
      <c r="L12" s="187" t="s">
        <v>87</v>
      </c>
      <c r="M12" s="187" t="s">
        <v>88</v>
      </c>
      <c r="N12" s="187" t="s">
        <v>89</v>
      </c>
      <c r="O12" s="188"/>
      <c r="P12" s="188"/>
      <c r="Q12" s="188"/>
      <c r="R12" s="188">
        <v>40137</v>
      </c>
      <c r="S12" s="188">
        <v>40150</v>
      </c>
      <c r="T12" s="188">
        <v>40150</v>
      </c>
      <c r="U12" s="188">
        <f>'Convênios e TCTs'!$T12+5475</f>
        <v>45625</v>
      </c>
      <c r="V12" s="188" t="s">
        <v>65</v>
      </c>
      <c r="W12" s="212" t="s">
        <v>39</v>
      </c>
      <c r="X12" s="212" t="s">
        <v>39</v>
      </c>
      <c r="Z12" s="188" t="s">
        <v>65</v>
      </c>
      <c r="AA12" s="188"/>
      <c r="AB12" s="188"/>
      <c r="AC12" s="188"/>
      <c r="AD12" s="188"/>
      <c r="AE12" s="188" t="s">
        <v>39</v>
      </c>
      <c r="AF12" s="187" t="s">
        <v>39</v>
      </c>
      <c r="AG12" s="187" t="s">
        <v>39</v>
      </c>
      <c r="AI12" s="187" t="str">
        <f t="shared" ca="1" si="1"/>
        <v/>
      </c>
      <c r="AJ12" s="187">
        <f>1</f>
        <v>1</v>
      </c>
    </row>
    <row r="13" spans="1:36" ht="60" x14ac:dyDescent="0.25">
      <c r="A13" s="188"/>
      <c r="C13" s="187" t="s">
        <v>106</v>
      </c>
      <c r="D13" s="187" t="s">
        <v>2953</v>
      </c>
      <c r="E13" s="187" t="str">
        <f t="shared" ca="1" si="0"/>
        <v>Ativo</v>
      </c>
      <c r="F13" s="192">
        <v>17</v>
      </c>
      <c r="G13" s="191">
        <v>10</v>
      </c>
      <c r="H13" s="187" t="s">
        <v>2602</v>
      </c>
      <c r="I13" s="187" t="s">
        <v>37</v>
      </c>
      <c r="J13" s="187" t="s">
        <v>102</v>
      </c>
      <c r="K13" s="187" t="s">
        <v>103</v>
      </c>
      <c r="L13" s="187" t="s">
        <v>104</v>
      </c>
      <c r="M13" s="187" t="s">
        <v>105</v>
      </c>
      <c r="N13" s="187" t="s">
        <v>39</v>
      </c>
      <c r="O13" s="188"/>
      <c r="P13" s="188"/>
      <c r="Q13" s="188"/>
      <c r="R13" s="188">
        <v>40234</v>
      </c>
      <c r="S13" s="188">
        <v>40262</v>
      </c>
      <c r="T13" s="188">
        <v>40234</v>
      </c>
      <c r="U13" s="188">
        <f>'Convênios e TCTs'!$T13+5475</f>
        <v>45709</v>
      </c>
      <c r="V13" s="188" t="s">
        <v>65</v>
      </c>
      <c r="W13" s="212" t="s">
        <v>39</v>
      </c>
      <c r="X13" s="212" t="s">
        <v>39</v>
      </c>
      <c r="Z13" s="188" t="s">
        <v>65</v>
      </c>
      <c r="AA13" s="188"/>
      <c r="AB13" s="188"/>
      <c r="AC13" s="188"/>
      <c r="AD13" s="188"/>
      <c r="AF13" s="187" t="s">
        <v>39</v>
      </c>
      <c r="AG13" s="188" t="s">
        <v>39</v>
      </c>
      <c r="AI13" s="187" t="str">
        <f t="shared" ca="1" si="1"/>
        <v/>
      </c>
      <c r="AJ13" s="187">
        <f>1</f>
        <v>1</v>
      </c>
    </row>
    <row r="14" spans="1:36" ht="225" x14ac:dyDescent="0.25">
      <c r="A14" s="188"/>
      <c r="C14" s="187" t="s">
        <v>95</v>
      </c>
      <c r="D14" s="187" t="s">
        <v>107</v>
      </c>
      <c r="E14" s="187" t="str">
        <f t="shared" ca="1" si="0"/>
        <v>Ativo</v>
      </c>
      <c r="F14" s="192">
        <v>43</v>
      </c>
      <c r="G14" s="191">
        <v>10</v>
      </c>
      <c r="H14" s="187" t="s">
        <v>2602</v>
      </c>
      <c r="I14" s="187" t="s">
        <v>37</v>
      </c>
      <c r="J14" s="187" t="s">
        <v>109</v>
      </c>
      <c r="K14" s="187" t="s">
        <v>110</v>
      </c>
      <c r="L14" s="187" t="s">
        <v>111</v>
      </c>
      <c r="M14" s="187" t="s">
        <v>112</v>
      </c>
      <c r="N14" s="187" t="s">
        <v>113</v>
      </c>
      <c r="O14" s="188"/>
      <c r="P14" s="188"/>
      <c r="Q14" s="188"/>
      <c r="R14" s="188">
        <v>40305</v>
      </c>
      <c r="S14" s="188">
        <v>40320</v>
      </c>
      <c r="T14" s="188">
        <v>40336</v>
      </c>
      <c r="U14" s="188">
        <f>'Convênios e TCTs'!$T14+5475</f>
        <v>45811</v>
      </c>
      <c r="V14" s="188" t="s">
        <v>65</v>
      </c>
      <c r="W14" s="212" t="s">
        <v>39</v>
      </c>
      <c r="X14" s="212" t="s">
        <v>39</v>
      </c>
      <c r="Z14" s="188" t="s">
        <v>65</v>
      </c>
      <c r="AA14" s="188"/>
      <c r="AB14" s="188"/>
      <c r="AC14" s="188"/>
      <c r="AD14" s="188"/>
      <c r="AE14" s="189" t="s">
        <v>39</v>
      </c>
      <c r="AF14" s="187" t="s">
        <v>39</v>
      </c>
      <c r="AG14" s="187" t="s">
        <v>39</v>
      </c>
      <c r="AI14" s="187" t="str">
        <f t="shared" ca="1" si="1"/>
        <v/>
      </c>
      <c r="AJ14" s="187">
        <f>1</f>
        <v>1</v>
      </c>
    </row>
    <row r="15" spans="1:36" ht="75" x14ac:dyDescent="0.25">
      <c r="A15" s="188"/>
      <c r="C15" s="187" t="s">
        <v>118</v>
      </c>
      <c r="D15" s="187" t="s">
        <v>2954</v>
      </c>
      <c r="E15" s="187" t="str">
        <f t="shared" ca="1" si="0"/>
        <v>Ativo</v>
      </c>
      <c r="F15" s="192">
        <v>59</v>
      </c>
      <c r="G15" s="191">
        <v>10</v>
      </c>
      <c r="H15" s="187" t="s">
        <v>2602</v>
      </c>
      <c r="I15" s="187" t="s">
        <v>37</v>
      </c>
      <c r="J15" s="187" t="s">
        <v>114</v>
      </c>
      <c r="K15" s="187" t="s">
        <v>115</v>
      </c>
      <c r="L15" s="187" t="s">
        <v>116</v>
      </c>
      <c r="M15" s="187" t="s">
        <v>117</v>
      </c>
      <c r="N15" s="187" t="s">
        <v>119</v>
      </c>
      <c r="O15" s="188"/>
      <c r="P15" s="188"/>
      <c r="Q15" s="188"/>
      <c r="R15" s="188">
        <v>40339</v>
      </c>
      <c r="S15" s="188">
        <v>40353</v>
      </c>
      <c r="T15" s="188">
        <v>40339</v>
      </c>
      <c r="U15" s="188">
        <f>'Convênios e TCTs'!$T15+5475</f>
        <v>45814</v>
      </c>
      <c r="V15" s="188" t="s">
        <v>65</v>
      </c>
      <c r="W15" s="212" t="s">
        <v>39</v>
      </c>
      <c r="X15" s="212" t="s">
        <v>39</v>
      </c>
      <c r="Z15" s="188" t="s">
        <v>65</v>
      </c>
      <c r="AA15" s="188"/>
      <c r="AB15" s="188"/>
      <c r="AC15" s="188"/>
      <c r="AD15" s="188"/>
      <c r="AE15" s="189" t="s">
        <v>39</v>
      </c>
      <c r="AF15" s="187" t="s">
        <v>39</v>
      </c>
      <c r="AG15" s="187" t="s">
        <v>39</v>
      </c>
      <c r="AI15" s="187" t="str">
        <f t="shared" ca="1" si="1"/>
        <v/>
      </c>
      <c r="AJ15" s="187">
        <f>1</f>
        <v>1</v>
      </c>
    </row>
    <row r="16" spans="1:36" ht="120" x14ac:dyDescent="0.25">
      <c r="A16" s="188"/>
      <c r="C16" s="187" t="s">
        <v>95</v>
      </c>
      <c r="D16" s="187" t="s">
        <v>123</v>
      </c>
      <c r="E16" s="187" t="str">
        <f t="shared" ca="1" si="0"/>
        <v>Concluído</v>
      </c>
      <c r="F16" s="192">
        <v>11</v>
      </c>
      <c r="G16" s="191">
        <v>11</v>
      </c>
      <c r="H16" s="187" t="s">
        <v>2602</v>
      </c>
      <c r="I16" s="187" t="s">
        <v>37</v>
      </c>
      <c r="J16" s="187" t="s">
        <v>124</v>
      </c>
      <c r="K16" s="187" t="s">
        <v>125</v>
      </c>
      <c r="L16" s="187" t="s">
        <v>126</v>
      </c>
      <c r="M16" s="187" t="s">
        <v>127</v>
      </c>
      <c r="N16" s="187" t="s">
        <v>128</v>
      </c>
      <c r="O16" s="188"/>
      <c r="P16" s="188"/>
      <c r="Q16" s="188"/>
      <c r="R16" s="188">
        <v>40626</v>
      </c>
      <c r="S16" s="188">
        <v>40558</v>
      </c>
      <c r="T16" s="188">
        <v>40626</v>
      </c>
      <c r="U16" s="188">
        <v>44280</v>
      </c>
      <c r="V16" s="188"/>
      <c r="W16" s="212" t="s">
        <v>39</v>
      </c>
      <c r="X16" s="212" t="s">
        <v>39</v>
      </c>
      <c r="Z16" s="188" t="s">
        <v>65</v>
      </c>
      <c r="AA16" s="188"/>
      <c r="AB16" s="188"/>
      <c r="AC16" s="188"/>
      <c r="AD16" s="188"/>
      <c r="AE16" s="189" t="s">
        <v>39</v>
      </c>
      <c r="AF16" s="187" t="s">
        <v>39</v>
      </c>
      <c r="AG16" s="187" t="s">
        <v>39</v>
      </c>
      <c r="AI16" s="187" t="str">
        <f t="shared" ca="1" si="1"/>
        <v/>
      </c>
      <c r="AJ16" s="187">
        <f>1</f>
        <v>1</v>
      </c>
    </row>
    <row r="17" spans="1:36" ht="135" x14ac:dyDescent="0.25">
      <c r="A17" s="188"/>
      <c r="C17" s="187" t="s">
        <v>133</v>
      </c>
      <c r="D17" s="187" t="s">
        <v>2955</v>
      </c>
      <c r="E17" s="187" t="str">
        <f t="shared" ca="1" si="0"/>
        <v>Concluído</v>
      </c>
      <c r="F17" s="192">
        <v>28</v>
      </c>
      <c r="G17" s="191">
        <v>11</v>
      </c>
      <c r="H17" s="187" t="s">
        <v>2602</v>
      </c>
      <c r="I17" s="187" t="s">
        <v>37</v>
      </c>
      <c r="J17" s="187" t="s">
        <v>129</v>
      </c>
      <c r="K17" s="187" t="s">
        <v>130</v>
      </c>
      <c r="L17" s="187" t="s">
        <v>131</v>
      </c>
      <c r="M17" s="187" t="s">
        <v>132</v>
      </c>
      <c r="N17" s="187" t="s">
        <v>39</v>
      </c>
      <c r="O17" s="188"/>
      <c r="P17" s="188"/>
      <c r="Q17" s="188"/>
      <c r="R17" s="188">
        <v>40815</v>
      </c>
      <c r="S17" s="188">
        <v>40831</v>
      </c>
      <c r="T17" s="188">
        <v>40815</v>
      </c>
      <c r="U17" s="188">
        <f>'Convênios e TCTs'!$T17+3650</f>
        <v>44465</v>
      </c>
      <c r="V17" s="188" t="s">
        <v>65</v>
      </c>
      <c r="W17" s="212" t="s">
        <v>39</v>
      </c>
      <c r="X17" s="212" t="s">
        <v>39</v>
      </c>
      <c r="Z17" s="188" t="s">
        <v>65</v>
      </c>
      <c r="AA17" s="188"/>
      <c r="AB17" s="188"/>
      <c r="AC17" s="188"/>
      <c r="AD17" s="188"/>
      <c r="AE17" s="189" t="s">
        <v>39</v>
      </c>
      <c r="AF17" s="187" t="s">
        <v>39</v>
      </c>
      <c r="AG17" s="187" t="s">
        <v>39</v>
      </c>
      <c r="AI17" s="187" t="str">
        <f t="shared" ca="1" si="1"/>
        <v/>
      </c>
      <c r="AJ17" s="187">
        <f>1</f>
        <v>1</v>
      </c>
    </row>
    <row r="18" spans="1:36" ht="135" x14ac:dyDescent="0.25">
      <c r="A18" s="188"/>
      <c r="C18" s="187" t="s">
        <v>138</v>
      </c>
      <c r="D18" s="187" t="s">
        <v>2956</v>
      </c>
      <c r="E18" s="187" t="str">
        <f t="shared" ca="1" si="0"/>
        <v>Concluído</v>
      </c>
      <c r="F18" s="192">
        <v>31</v>
      </c>
      <c r="G18" s="191">
        <v>11</v>
      </c>
      <c r="H18" s="187" t="s">
        <v>2602</v>
      </c>
      <c r="I18" s="187" t="s">
        <v>37</v>
      </c>
      <c r="J18" s="187" t="s">
        <v>134</v>
      </c>
      <c r="K18" s="187" t="s">
        <v>135</v>
      </c>
      <c r="L18" s="187" t="s">
        <v>136</v>
      </c>
      <c r="M18" s="187" t="s">
        <v>137</v>
      </c>
      <c r="N18" s="187" t="s">
        <v>139</v>
      </c>
      <c r="O18" s="188"/>
      <c r="P18" s="188"/>
      <c r="Q18" s="188"/>
      <c r="R18" s="188">
        <v>40775</v>
      </c>
      <c r="S18" s="188">
        <v>40801</v>
      </c>
      <c r="T18" s="188">
        <v>40785</v>
      </c>
      <c r="U18" s="188">
        <v>44438</v>
      </c>
      <c r="V18" s="188"/>
      <c r="W18" s="212" t="s">
        <v>39</v>
      </c>
      <c r="X18" s="212" t="s">
        <v>39</v>
      </c>
      <c r="Z18" s="188" t="s">
        <v>65</v>
      </c>
      <c r="AA18" s="188"/>
      <c r="AB18" s="188"/>
      <c r="AC18" s="188"/>
      <c r="AD18" s="188"/>
      <c r="AE18" s="189" t="s">
        <v>39</v>
      </c>
      <c r="AF18" s="187" t="s">
        <v>39</v>
      </c>
      <c r="AG18" s="187" t="s">
        <v>39</v>
      </c>
      <c r="AI18" s="187" t="str">
        <f t="shared" ca="1" si="1"/>
        <v/>
      </c>
      <c r="AJ18" s="187">
        <f>1</f>
        <v>1</v>
      </c>
    </row>
    <row r="19" spans="1:36" ht="90" x14ac:dyDescent="0.25">
      <c r="A19" s="188"/>
      <c r="C19" s="187" t="s">
        <v>138</v>
      </c>
      <c r="D19" s="202" t="s">
        <v>2957</v>
      </c>
      <c r="E19" s="187" t="str">
        <f t="shared" ca="1" si="0"/>
        <v>Concluído</v>
      </c>
      <c r="F19" s="192">
        <v>33</v>
      </c>
      <c r="G19" s="191">
        <v>11</v>
      </c>
      <c r="H19" s="187" t="s">
        <v>2602</v>
      </c>
      <c r="I19" s="187" t="s">
        <v>37</v>
      </c>
      <c r="J19" s="187" t="s">
        <v>140</v>
      </c>
      <c r="K19" s="187" t="s">
        <v>141</v>
      </c>
      <c r="L19" s="187" t="s">
        <v>142</v>
      </c>
      <c r="M19" s="187" t="s">
        <v>143</v>
      </c>
      <c r="N19" s="187" t="s">
        <v>144</v>
      </c>
      <c r="O19" s="188"/>
      <c r="P19" s="188"/>
      <c r="Q19" s="188"/>
      <c r="R19" s="188">
        <v>40725</v>
      </c>
      <c r="S19" s="188">
        <v>40800</v>
      </c>
      <c r="T19" s="188">
        <v>40725</v>
      </c>
      <c r="U19" s="188">
        <v>44378</v>
      </c>
      <c r="V19" s="188"/>
      <c r="W19" s="212" t="s">
        <v>39</v>
      </c>
      <c r="X19" s="212" t="s">
        <v>39</v>
      </c>
      <c r="Z19" s="188" t="s">
        <v>65</v>
      </c>
      <c r="AA19" s="188"/>
      <c r="AB19" s="188"/>
      <c r="AC19" s="188"/>
      <c r="AD19" s="188"/>
      <c r="AE19" s="189" t="s">
        <v>39</v>
      </c>
      <c r="AF19" s="187" t="s">
        <v>39</v>
      </c>
      <c r="AG19" s="187" t="s">
        <v>39</v>
      </c>
      <c r="AI19" s="187" t="str">
        <f t="shared" ca="1" si="1"/>
        <v/>
      </c>
      <c r="AJ19" s="187">
        <f>1</f>
        <v>1</v>
      </c>
    </row>
    <row r="20" spans="1:36" ht="90" x14ac:dyDescent="0.25">
      <c r="A20" s="188"/>
      <c r="C20" s="187" t="s">
        <v>39</v>
      </c>
      <c r="D20" s="187" t="s">
        <v>2958</v>
      </c>
      <c r="E20" s="187" t="str">
        <f t="shared" ca="1" si="0"/>
        <v>Concluído</v>
      </c>
      <c r="F20" s="192">
        <v>43</v>
      </c>
      <c r="G20" s="191">
        <v>11</v>
      </c>
      <c r="H20" s="187" t="s">
        <v>2602</v>
      </c>
      <c r="I20" s="187" t="s">
        <v>37</v>
      </c>
      <c r="J20" s="187" t="s">
        <v>145</v>
      </c>
      <c r="K20" s="187" t="s">
        <v>146</v>
      </c>
      <c r="L20" s="187" t="s">
        <v>147</v>
      </c>
      <c r="M20" s="187" t="s">
        <v>148</v>
      </c>
      <c r="N20" s="187" t="s">
        <v>149</v>
      </c>
      <c r="O20" s="188"/>
      <c r="P20" s="188"/>
      <c r="Q20" s="188"/>
      <c r="R20" s="188">
        <v>40833</v>
      </c>
      <c r="S20" s="188">
        <v>40844</v>
      </c>
      <c r="T20" s="188">
        <v>40833</v>
      </c>
      <c r="U20" s="188">
        <f>'Convênios e TCTs'!$T20+3650</f>
        <v>44483</v>
      </c>
      <c r="V20" s="188" t="s">
        <v>65</v>
      </c>
      <c r="W20" s="212" t="s">
        <v>39</v>
      </c>
      <c r="X20" s="212" t="s">
        <v>39</v>
      </c>
      <c r="Z20" s="188" t="s">
        <v>65</v>
      </c>
      <c r="AA20" s="188"/>
      <c r="AB20" s="188"/>
      <c r="AC20" s="188"/>
      <c r="AD20" s="188"/>
      <c r="AE20" s="189" t="s">
        <v>39</v>
      </c>
      <c r="AF20" s="187" t="s">
        <v>39</v>
      </c>
      <c r="AG20" s="187" t="s">
        <v>39</v>
      </c>
      <c r="AI20" s="187" t="str">
        <f t="shared" ca="1" si="1"/>
        <v/>
      </c>
      <c r="AJ20" s="187">
        <f>1</f>
        <v>1</v>
      </c>
    </row>
    <row r="21" spans="1:36" ht="75" x14ac:dyDescent="0.25">
      <c r="A21" s="188"/>
      <c r="C21" s="187" t="s">
        <v>72</v>
      </c>
      <c r="D21" s="187" t="s">
        <v>2959</v>
      </c>
      <c r="E21" s="187" t="str">
        <f t="shared" ca="1" si="0"/>
        <v>Concluído</v>
      </c>
      <c r="F21" s="192">
        <v>60</v>
      </c>
      <c r="G21" s="191">
        <v>11</v>
      </c>
      <c r="H21" s="187" t="s">
        <v>2602</v>
      </c>
      <c r="I21" s="187" t="s">
        <v>37</v>
      </c>
      <c r="J21" s="187" t="s">
        <v>150</v>
      </c>
      <c r="K21" s="187" t="s">
        <v>151</v>
      </c>
      <c r="L21" s="187" t="s">
        <v>152</v>
      </c>
      <c r="M21" s="187" t="s">
        <v>153</v>
      </c>
      <c r="N21" s="187" t="s">
        <v>154</v>
      </c>
      <c r="O21" s="188"/>
      <c r="P21" s="188"/>
      <c r="Q21" s="188"/>
      <c r="R21" s="188">
        <v>40896</v>
      </c>
      <c r="S21" s="188">
        <v>40949</v>
      </c>
      <c r="T21" s="188">
        <v>40896</v>
      </c>
      <c r="U21" s="188">
        <f>'Convênios e TCTs'!$T21+3650</f>
        <v>44546</v>
      </c>
      <c r="V21" s="188" t="s">
        <v>65</v>
      </c>
      <c r="W21" s="212" t="s">
        <v>39</v>
      </c>
      <c r="X21" s="212" t="s">
        <v>39</v>
      </c>
      <c r="Z21" s="188" t="s">
        <v>65</v>
      </c>
      <c r="AA21" s="188"/>
      <c r="AB21" s="188"/>
      <c r="AC21" s="188"/>
      <c r="AD21" s="188"/>
      <c r="AE21" s="189" t="s">
        <v>39</v>
      </c>
      <c r="AF21" s="187" t="s">
        <v>39</v>
      </c>
      <c r="AG21" s="187" t="s">
        <v>39</v>
      </c>
      <c r="AI21" s="187" t="str">
        <f t="shared" ca="1" si="1"/>
        <v/>
      </c>
      <c r="AJ21" s="187">
        <f>1</f>
        <v>1</v>
      </c>
    </row>
    <row r="22" spans="1:36" ht="60" x14ac:dyDescent="0.25">
      <c r="A22" s="188"/>
      <c r="C22" s="187" t="s">
        <v>39</v>
      </c>
      <c r="D22" s="187" t="s">
        <v>2960</v>
      </c>
      <c r="E22" s="187" t="str">
        <f t="shared" ca="1" si="0"/>
        <v>Concluído</v>
      </c>
      <c r="F22" s="192" t="s">
        <v>35</v>
      </c>
      <c r="G22" s="191">
        <v>11</v>
      </c>
      <c r="H22" s="187" t="s">
        <v>2602</v>
      </c>
      <c r="I22" s="187" t="s">
        <v>37</v>
      </c>
      <c r="J22" s="187" t="s">
        <v>120</v>
      </c>
      <c r="K22" s="187" t="s">
        <v>121</v>
      </c>
      <c r="L22" s="187" t="s">
        <v>39</v>
      </c>
      <c r="M22" s="187" t="s">
        <v>39</v>
      </c>
      <c r="N22" s="187" t="s">
        <v>122</v>
      </c>
      <c r="O22" s="188"/>
      <c r="P22" s="188"/>
      <c r="Q22" s="188"/>
      <c r="R22" s="188">
        <v>40863</v>
      </c>
      <c r="S22" s="188">
        <v>42928</v>
      </c>
      <c r="T22" s="188">
        <v>40863</v>
      </c>
      <c r="U22" s="188">
        <f>'Convênios e TCTs'!$T22+3650</f>
        <v>44513</v>
      </c>
      <c r="V22" s="188" t="s">
        <v>65</v>
      </c>
      <c r="W22" s="212" t="s">
        <v>39</v>
      </c>
      <c r="X22" s="212" t="s">
        <v>39</v>
      </c>
      <c r="Z22" s="188" t="s">
        <v>44</v>
      </c>
      <c r="AA22" s="188"/>
      <c r="AB22" s="188"/>
      <c r="AC22" s="188"/>
      <c r="AD22" s="188"/>
      <c r="AE22" s="189" t="s">
        <v>39</v>
      </c>
      <c r="AF22" s="187" t="s">
        <v>39</v>
      </c>
      <c r="AG22" s="187" t="s">
        <v>39</v>
      </c>
      <c r="AI22" s="187" t="str">
        <f t="shared" ca="1" si="1"/>
        <v/>
      </c>
      <c r="AJ22" s="187">
        <f>1</f>
        <v>1</v>
      </c>
    </row>
    <row r="23" spans="1:36" ht="120" x14ac:dyDescent="0.25">
      <c r="A23" s="188"/>
      <c r="C23" s="187" t="s">
        <v>133</v>
      </c>
      <c r="D23" s="187" t="s">
        <v>2961</v>
      </c>
      <c r="E23" s="187" t="str">
        <f t="shared" ca="1" si="0"/>
        <v>Ativo</v>
      </c>
      <c r="F23" s="192">
        <v>74</v>
      </c>
      <c r="G23" s="191">
        <v>12</v>
      </c>
      <c r="H23" s="187" t="s">
        <v>2602</v>
      </c>
      <c r="I23" s="187" t="s">
        <v>37</v>
      </c>
      <c r="J23" s="187" t="s">
        <v>155</v>
      </c>
      <c r="K23" s="187" t="s">
        <v>156</v>
      </c>
      <c r="L23" s="187" t="s">
        <v>157</v>
      </c>
      <c r="M23" s="187" t="s">
        <v>158</v>
      </c>
      <c r="N23" s="187" t="s">
        <v>159</v>
      </c>
      <c r="O23" s="188"/>
      <c r="P23" s="188"/>
      <c r="Q23" s="188"/>
      <c r="R23" s="188">
        <v>41243</v>
      </c>
      <c r="S23" s="188">
        <v>41258</v>
      </c>
      <c r="T23" s="188">
        <v>41243</v>
      </c>
      <c r="U23" s="188">
        <f>'Convênios e TCTs'!$T23+3650</f>
        <v>44893</v>
      </c>
      <c r="V23" s="188" t="s">
        <v>65</v>
      </c>
      <c r="W23" s="212" t="s">
        <v>39</v>
      </c>
      <c r="X23" s="212" t="s">
        <v>39</v>
      </c>
      <c r="Z23" s="188" t="s">
        <v>65</v>
      </c>
      <c r="AA23" s="188"/>
      <c r="AB23" s="188"/>
      <c r="AC23" s="188"/>
      <c r="AD23" s="188"/>
      <c r="AE23" s="187" t="s">
        <v>39</v>
      </c>
      <c r="AF23" s="187" t="s">
        <v>39</v>
      </c>
      <c r="AG23" s="187" t="s">
        <v>39</v>
      </c>
      <c r="AI23" s="187" t="str">
        <f t="shared" ca="1" si="1"/>
        <v/>
      </c>
      <c r="AJ23" s="187">
        <f>1</f>
        <v>1</v>
      </c>
    </row>
    <row r="24" spans="1:36" ht="60" x14ac:dyDescent="0.25">
      <c r="A24" s="188"/>
      <c r="C24" s="187" t="s">
        <v>164</v>
      </c>
      <c r="D24" s="203" t="s">
        <v>2962</v>
      </c>
      <c r="E24" s="187" t="str">
        <f t="shared" ca="1" si="0"/>
        <v>Ativo</v>
      </c>
      <c r="F24" s="192">
        <v>8</v>
      </c>
      <c r="G24" s="191">
        <v>13</v>
      </c>
      <c r="H24" s="187" t="s">
        <v>2602</v>
      </c>
      <c r="I24" s="187" t="s">
        <v>37</v>
      </c>
      <c r="J24" s="187" t="s">
        <v>160</v>
      </c>
      <c r="K24" s="187" t="s">
        <v>161</v>
      </c>
      <c r="L24" s="187" t="s">
        <v>162</v>
      </c>
      <c r="M24" s="187" t="s">
        <v>163</v>
      </c>
      <c r="N24" s="187" t="s">
        <v>39</v>
      </c>
      <c r="O24" s="188"/>
      <c r="P24" s="188"/>
      <c r="Q24" s="188"/>
      <c r="R24" s="188">
        <v>41373</v>
      </c>
      <c r="S24" s="188">
        <v>41388</v>
      </c>
      <c r="T24" s="188">
        <v>41373</v>
      </c>
      <c r="U24" s="188">
        <v>45025</v>
      </c>
      <c r="V24" s="188"/>
      <c r="W24" s="212" t="s">
        <v>39</v>
      </c>
      <c r="X24" s="212" t="s">
        <v>39</v>
      </c>
      <c r="Z24" s="188" t="s">
        <v>65</v>
      </c>
      <c r="AA24" s="188"/>
      <c r="AB24" s="188"/>
      <c r="AC24" s="188"/>
      <c r="AD24" s="188"/>
      <c r="AE24" s="187" t="s">
        <v>39</v>
      </c>
      <c r="AF24" s="187" t="s">
        <v>39</v>
      </c>
      <c r="AG24" s="187" t="s">
        <v>39</v>
      </c>
      <c r="AI24" s="187" t="str">
        <f t="shared" ca="1" si="1"/>
        <v/>
      </c>
      <c r="AJ24" s="187">
        <f>1</f>
        <v>1</v>
      </c>
    </row>
    <row r="25" spans="1:36" ht="45" x14ac:dyDescent="0.25">
      <c r="A25" s="188"/>
      <c r="C25" s="187" t="s">
        <v>169</v>
      </c>
      <c r="D25" s="187" t="s">
        <v>2963</v>
      </c>
      <c r="E25" s="187" t="str">
        <f t="shared" ca="1" si="0"/>
        <v>Ativo</v>
      </c>
      <c r="F25" s="192">
        <v>38</v>
      </c>
      <c r="G25" s="191">
        <v>13</v>
      </c>
      <c r="H25" s="187" t="s">
        <v>2602</v>
      </c>
      <c r="I25" s="187" t="s">
        <v>37</v>
      </c>
      <c r="J25" s="187" t="s">
        <v>165</v>
      </c>
      <c r="K25" s="187" t="s">
        <v>166</v>
      </c>
      <c r="L25" s="187" t="s">
        <v>167</v>
      </c>
      <c r="M25" s="187" t="s">
        <v>168</v>
      </c>
      <c r="N25" s="187" t="s">
        <v>170</v>
      </c>
      <c r="O25" s="188"/>
      <c r="P25" s="188"/>
      <c r="Q25" s="188"/>
      <c r="R25" s="188">
        <v>41512</v>
      </c>
      <c r="S25" s="188">
        <v>41528</v>
      </c>
      <c r="T25" s="188">
        <v>41512</v>
      </c>
      <c r="U25" s="188">
        <v>45164</v>
      </c>
      <c r="V25" s="188"/>
      <c r="W25" s="212" t="s">
        <v>39</v>
      </c>
      <c r="X25" s="212" t="s">
        <v>39</v>
      </c>
      <c r="Z25" s="187" t="s">
        <v>65</v>
      </c>
      <c r="AB25" s="188"/>
      <c r="AC25" s="188"/>
      <c r="AD25" s="188"/>
      <c r="AE25" s="187" t="s">
        <v>39</v>
      </c>
      <c r="AF25" s="187" t="s">
        <v>39</v>
      </c>
      <c r="AG25" s="187" t="s">
        <v>39</v>
      </c>
      <c r="AI25" s="187" t="str">
        <f t="shared" ca="1" si="1"/>
        <v/>
      </c>
      <c r="AJ25" s="187">
        <f>1</f>
        <v>1</v>
      </c>
    </row>
    <row r="26" spans="1:36" ht="75" x14ac:dyDescent="0.25">
      <c r="A26" s="188"/>
      <c r="C26" s="187" t="s">
        <v>95</v>
      </c>
      <c r="D26" s="187" t="s">
        <v>2964</v>
      </c>
      <c r="E26" s="187" t="str">
        <f ca="1">IF(U26="","",IF(U26="prazo indeterminado","Ativo",IF(TODAY()-U26&gt;0,"Concluído","Ativo")))</f>
        <v>Ativo</v>
      </c>
      <c r="F26" s="192">
        <v>56</v>
      </c>
      <c r="G26" s="191">
        <v>13</v>
      </c>
      <c r="H26" s="187" t="s">
        <v>2602</v>
      </c>
      <c r="I26" s="187" t="s">
        <v>37</v>
      </c>
      <c r="J26" s="187" t="s">
        <v>171</v>
      </c>
      <c r="K26" s="187" t="s">
        <v>172</v>
      </c>
      <c r="L26" s="187" t="s">
        <v>173</v>
      </c>
      <c r="M26" s="187" t="s">
        <v>174</v>
      </c>
      <c r="N26" s="187" t="s">
        <v>175</v>
      </c>
      <c r="O26" s="188"/>
      <c r="P26" s="188"/>
      <c r="Q26" s="188"/>
      <c r="R26" s="188">
        <v>41551</v>
      </c>
      <c r="S26" s="188">
        <v>41564</v>
      </c>
      <c r="T26" s="188">
        <v>41551</v>
      </c>
      <c r="U26" s="188">
        <v>45202</v>
      </c>
      <c r="V26" s="188"/>
      <c r="W26" s="212" t="s">
        <v>39</v>
      </c>
      <c r="X26" s="212" t="s">
        <v>39</v>
      </c>
      <c r="Z26" s="187" t="s">
        <v>65</v>
      </c>
      <c r="AB26" s="188"/>
      <c r="AC26" s="188"/>
      <c r="AD26" s="188"/>
      <c r="AF26" s="187" t="s">
        <v>39</v>
      </c>
      <c r="AG26" s="187" t="s">
        <v>39</v>
      </c>
      <c r="AI26" s="187" t="str">
        <f t="shared" ca="1" si="1"/>
        <v/>
      </c>
      <c r="AJ26" s="187">
        <f>1</f>
        <v>1</v>
      </c>
    </row>
    <row r="27" spans="1:36" ht="105" x14ac:dyDescent="0.25">
      <c r="A27" s="188"/>
      <c r="C27" s="187" t="s">
        <v>180</v>
      </c>
      <c r="D27" s="187" t="s">
        <v>2965</v>
      </c>
      <c r="E27" s="187" t="str">
        <f ca="1">IF(U27="","",IF(U27="cancelado","Cancelado",IF(U27="prazo indeterminado","Ativo",IF(TODAY()-U27&gt;0,"Concluído","Ativo"))))</f>
        <v>Ativo</v>
      </c>
      <c r="F27" s="192">
        <v>57</v>
      </c>
      <c r="G27" s="191">
        <v>13</v>
      </c>
      <c r="H27" s="187" t="s">
        <v>2602</v>
      </c>
      <c r="I27" s="187" t="s">
        <v>37</v>
      </c>
      <c r="J27" s="187" t="s">
        <v>176</v>
      </c>
      <c r="K27" s="187" t="s">
        <v>177</v>
      </c>
      <c r="L27" s="187" t="s">
        <v>178</v>
      </c>
      <c r="M27" s="187" t="s">
        <v>179</v>
      </c>
      <c r="N27" s="187" t="s">
        <v>181</v>
      </c>
      <c r="O27" s="188"/>
      <c r="P27" s="188"/>
      <c r="Q27" s="188"/>
      <c r="R27" s="188">
        <v>41551</v>
      </c>
      <c r="S27" s="188">
        <v>41564</v>
      </c>
      <c r="T27" s="188">
        <v>41551</v>
      </c>
      <c r="U27" s="188">
        <v>45202</v>
      </c>
      <c r="V27" s="188"/>
      <c r="W27" s="212" t="s">
        <v>39</v>
      </c>
      <c r="X27" s="212" t="s">
        <v>39</v>
      </c>
      <c r="Z27" s="187" t="s">
        <v>65</v>
      </c>
      <c r="AB27" s="188"/>
      <c r="AC27" s="188"/>
      <c r="AD27" s="188"/>
      <c r="AF27" s="187" t="s">
        <v>39</v>
      </c>
      <c r="AG27" s="187" t="s">
        <v>39</v>
      </c>
      <c r="AI27" s="187" t="str">
        <f t="shared" ca="1" si="1"/>
        <v/>
      </c>
      <c r="AJ27" s="187">
        <f>1</f>
        <v>1</v>
      </c>
    </row>
    <row r="28" spans="1:36" ht="45" x14ac:dyDescent="0.25">
      <c r="A28" s="188"/>
      <c r="C28" s="187" t="s">
        <v>187</v>
      </c>
      <c r="D28" s="187" t="s">
        <v>182</v>
      </c>
      <c r="E28" s="187" t="str">
        <f ca="1">IF(U28="","",IF(U28="prazo indeterminado","Ativo",IF(TODAY()-U28&gt;0,"Concluído","Ativo")))</f>
        <v>Ativo</v>
      </c>
      <c r="F28" s="192">
        <v>59</v>
      </c>
      <c r="G28" s="191">
        <v>13</v>
      </c>
      <c r="H28" s="187" t="s">
        <v>2602</v>
      </c>
      <c r="I28" s="187" t="s">
        <v>37</v>
      </c>
      <c r="J28" s="187" t="s">
        <v>183</v>
      </c>
      <c r="K28" s="187" t="s">
        <v>184</v>
      </c>
      <c r="L28" s="187" t="s">
        <v>185</v>
      </c>
      <c r="M28" s="187" t="s">
        <v>186</v>
      </c>
      <c r="N28" s="187" t="s">
        <v>188</v>
      </c>
      <c r="O28" s="188"/>
      <c r="P28" s="188"/>
      <c r="Q28" s="188"/>
      <c r="R28" s="188">
        <v>41549</v>
      </c>
      <c r="S28" s="188">
        <v>41565</v>
      </c>
      <c r="T28" s="188">
        <v>41550</v>
      </c>
      <c r="U28" s="188">
        <v>45201</v>
      </c>
      <c r="V28" s="188"/>
      <c r="W28" s="212" t="s">
        <v>39</v>
      </c>
      <c r="X28" s="212" t="s">
        <v>39</v>
      </c>
      <c r="Z28" s="187" t="s">
        <v>65</v>
      </c>
      <c r="AB28" s="188"/>
      <c r="AC28" s="188"/>
      <c r="AD28" s="188"/>
      <c r="AF28" s="187" t="s">
        <v>39</v>
      </c>
      <c r="AG28" s="187" t="s">
        <v>39</v>
      </c>
      <c r="AI28" s="187" t="str">
        <f t="shared" ca="1" si="1"/>
        <v/>
      </c>
      <c r="AJ28" s="187">
        <f>1</f>
        <v>1</v>
      </c>
    </row>
    <row r="29" spans="1:36" ht="45" x14ac:dyDescent="0.25">
      <c r="A29" s="188"/>
      <c r="C29" s="187" t="s">
        <v>187</v>
      </c>
      <c r="D29" s="187" t="s">
        <v>189</v>
      </c>
      <c r="E29" s="187" t="str">
        <f ca="1">IF(U29="","",IF(U29="cancelado","Cancelado",IF(U29="prazo indeterminado","Ativo",IF(TODAY()-U29&gt;0,"Concluído","Ativo"))))</f>
        <v>Ativo</v>
      </c>
      <c r="F29" s="192">
        <v>63</v>
      </c>
      <c r="G29" s="191">
        <v>13</v>
      </c>
      <c r="H29" s="187" t="s">
        <v>2602</v>
      </c>
      <c r="I29" s="187" t="s">
        <v>37</v>
      </c>
      <c r="J29" s="187" t="s">
        <v>190</v>
      </c>
      <c r="K29" s="187" t="s">
        <v>191</v>
      </c>
      <c r="L29" s="187" t="s">
        <v>192</v>
      </c>
      <c r="M29" s="187" t="s">
        <v>193</v>
      </c>
      <c r="N29" s="187" t="s">
        <v>194</v>
      </c>
      <c r="O29" s="188"/>
      <c r="P29" s="188"/>
      <c r="Q29" s="188"/>
      <c r="R29" s="188">
        <v>41565</v>
      </c>
      <c r="S29" s="188">
        <v>41584</v>
      </c>
      <c r="T29" s="188">
        <v>41565</v>
      </c>
      <c r="U29" s="188">
        <v>45216</v>
      </c>
      <c r="V29" s="188"/>
      <c r="W29" s="212" t="s">
        <v>39</v>
      </c>
      <c r="X29" s="212" t="s">
        <v>39</v>
      </c>
      <c r="Z29" s="187" t="s">
        <v>65</v>
      </c>
      <c r="AB29" s="188"/>
      <c r="AC29" s="188"/>
      <c r="AD29" s="188"/>
      <c r="AE29" s="187" t="s">
        <v>39</v>
      </c>
      <c r="AF29" s="188" t="s">
        <v>39</v>
      </c>
      <c r="AG29" s="187" t="s">
        <v>39</v>
      </c>
      <c r="AI29" s="187" t="str">
        <f t="shared" ca="1" si="1"/>
        <v/>
      </c>
      <c r="AJ29" s="187">
        <f>1</f>
        <v>1</v>
      </c>
    </row>
    <row r="30" spans="1:36" ht="105" x14ac:dyDescent="0.25">
      <c r="A30" s="188"/>
      <c r="C30" s="187" t="s">
        <v>187</v>
      </c>
      <c r="D30" s="187" t="s">
        <v>2966</v>
      </c>
      <c r="E30" s="187" t="str">
        <f ca="1">IF(U30="","",IF(U30="cancelado","Cancelado",IF(U30="prazo indeterminado","Ativo",IF(TODAY()-U30&gt;0,"Concluído","Ativo"))))</f>
        <v>Ativo</v>
      </c>
      <c r="F30" s="192">
        <v>64</v>
      </c>
      <c r="G30" s="191">
        <v>13</v>
      </c>
      <c r="H30" s="187" t="s">
        <v>2602</v>
      </c>
      <c r="I30" s="187" t="s">
        <v>37</v>
      </c>
      <c r="J30" s="187" t="s">
        <v>195</v>
      </c>
      <c r="K30" s="187" t="s">
        <v>196</v>
      </c>
      <c r="L30" s="187" t="s">
        <v>197</v>
      </c>
      <c r="M30" s="187" t="s">
        <v>198</v>
      </c>
      <c r="N30" s="187" t="s">
        <v>39</v>
      </c>
      <c r="O30" s="188"/>
      <c r="P30" s="188"/>
      <c r="Q30" s="188"/>
      <c r="R30" s="188">
        <v>41569</v>
      </c>
      <c r="S30" s="188">
        <v>41586</v>
      </c>
      <c r="T30" s="188">
        <v>41569</v>
      </c>
      <c r="U30" s="188">
        <v>45220</v>
      </c>
      <c r="V30" s="188"/>
      <c r="W30" s="212" t="s">
        <v>39</v>
      </c>
      <c r="X30" s="212" t="s">
        <v>39</v>
      </c>
      <c r="Z30" s="187" t="s">
        <v>44</v>
      </c>
      <c r="AB30" s="188"/>
      <c r="AC30" s="188"/>
      <c r="AD30" s="188"/>
      <c r="AE30" s="187" t="s">
        <v>39</v>
      </c>
      <c r="AF30" s="187" t="s">
        <v>39</v>
      </c>
      <c r="AG30" s="187" t="s">
        <v>39</v>
      </c>
      <c r="AI30" s="187" t="str">
        <f t="shared" ca="1" si="1"/>
        <v/>
      </c>
      <c r="AJ30" s="187">
        <f>1</f>
        <v>1</v>
      </c>
    </row>
    <row r="31" spans="1:36" ht="330" x14ac:dyDescent="0.25">
      <c r="A31" s="188"/>
      <c r="C31" s="187" t="s">
        <v>138</v>
      </c>
      <c r="D31" s="187" t="s">
        <v>2967</v>
      </c>
      <c r="E31" s="187" t="str">
        <f ca="1">IF(U31="","",IF(U31="cancelado","Cancelado",IF(U31="prazo indeterminado","Ativo",IF(TODAY()-U31&gt;0,"Concluído","Ativo"))))</f>
        <v>Ativo</v>
      </c>
      <c r="F31" s="192">
        <v>78</v>
      </c>
      <c r="G31" s="191">
        <v>13</v>
      </c>
      <c r="H31" s="187" t="s">
        <v>2602</v>
      </c>
      <c r="I31" s="187" t="s">
        <v>37</v>
      </c>
      <c r="J31" s="187" t="s">
        <v>199</v>
      </c>
      <c r="K31" s="187" t="s">
        <v>200</v>
      </c>
      <c r="L31" s="187" t="s">
        <v>201</v>
      </c>
      <c r="M31" s="187" t="s">
        <v>202</v>
      </c>
      <c r="N31" s="187" t="s">
        <v>96</v>
      </c>
      <c r="O31" s="188"/>
      <c r="P31" s="188"/>
      <c r="Q31" s="188"/>
      <c r="R31" s="188">
        <v>41603</v>
      </c>
      <c r="S31" s="188">
        <v>41613</v>
      </c>
      <c r="T31" s="188">
        <v>41603</v>
      </c>
      <c r="U31" s="188">
        <v>45254</v>
      </c>
      <c r="V31" s="188"/>
      <c r="W31" s="212" t="s">
        <v>39</v>
      </c>
      <c r="X31" s="212" t="s">
        <v>39</v>
      </c>
      <c r="Z31" s="187" t="s">
        <v>65</v>
      </c>
      <c r="AB31" s="188"/>
      <c r="AC31" s="188"/>
      <c r="AD31" s="188"/>
      <c r="AF31" s="187" t="s">
        <v>39</v>
      </c>
      <c r="AG31" s="187" t="s">
        <v>39</v>
      </c>
      <c r="AI31" s="187" t="str">
        <f t="shared" ca="1" si="1"/>
        <v/>
      </c>
      <c r="AJ31" s="187">
        <f>1</f>
        <v>1</v>
      </c>
    </row>
    <row r="32" spans="1:36" ht="60" x14ac:dyDescent="0.25">
      <c r="A32" s="188"/>
      <c r="C32" s="187" t="s">
        <v>206</v>
      </c>
      <c r="D32" s="187" t="s">
        <v>2968</v>
      </c>
      <c r="E32" s="187" t="str">
        <f ca="1">IF(U32="","",IF(TODAY()-U32&gt;0,"Concluído","Ativo"))</f>
        <v>Ativo</v>
      </c>
      <c r="F32" s="192">
        <v>3</v>
      </c>
      <c r="G32" s="191">
        <v>14</v>
      </c>
      <c r="H32" s="187" t="s">
        <v>2602</v>
      </c>
      <c r="I32" s="187" t="s">
        <v>37</v>
      </c>
      <c r="J32" s="187" t="s">
        <v>203</v>
      </c>
      <c r="K32" s="187" t="s">
        <v>204</v>
      </c>
      <c r="L32" s="187" t="s">
        <v>185</v>
      </c>
      <c r="M32" s="187" t="s">
        <v>205</v>
      </c>
      <c r="N32" s="187" t="s">
        <v>39</v>
      </c>
      <c r="O32" s="188"/>
      <c r="P32" s="188"/>
      <c r="Q32" s="188"/>
      <c r="R32" s="188">
        <v>41659</v>
      </c>
      <c r="S32" s="188">
        <v>41664</v>
      </c>
      <c r="T32" s="188">
        <v>43485</v>
      </c>
      <c r="U32" s="188">
        <v>45310</v>
      </c>
      <c r="V32" s="188"/>
      <c r="W32" s="212" t="s">
        <v>39</v>
      </c>
      <c r="X32" s="212" t="s">
        <v>39</v>
      </c>
      <c r="Z32" s="187" t="s">
        <v>65</v>
      </c>
      <c r="AB32" s="188"/>
      <c r="AC32" s="188"/>
      <c r="AD32" s="188"/>
      <c r="AF32" s="187" t="s">
        <v>39</v>
      </c>
      <c r="AG32" s="187" t="s">
        <v>39</v>
      </c>
      <c r="AI32" s="187" t="str">
        <f t="shared" ca="1" si="1"/>
        <v/>
      </c>
      <c r="AJ32" s="187">
        <f>1</f>
        <v>1</v>
      </c>
    </row>
    <row r="33" spans="1:36" ht="165" x14ac:dyDescent="0.25">
      <c r="A33" s="188"/>
      <c r="C33" s="187" t="s">
        <v>187</v>
      </c>
      <c r="D33" s="187" t="s">
        <v>207</v>
      </c>
      <c r="E33" s="187" t="str">
        <f t="shared" ref="E33:E42" ca="1" si="2">IF(U33="","",IF(U33="cancelado","Cancelado",IF(U33="prazo indeterminado","Ativo",IF(TODAY()-U33&gt;0,"Concluído","Ativo"))))</f>
        <v>Ativo</v>
      </c>
      <c r="F33" s="192">
        <v>10</v>
      </c>
      <c r="G33" s="191">
        <v>14</v>
      </c>
      <c r="H33" s="187" t="s">
        <v>2602</v>
      </c>
      <c r="I33" s="187" t="s">
        <v>37</v>
      </c>
      <c r="J33" s="187" t="s">
        <v>2969</v>
      </c>
      <c r="K33" s="187" t="s">
        <v>209</v>
      </c>
      <c r="L33" s="187" t="s">
        <v>210</v>
      </c>
      <c r="M33" s="187" t="s">
        <v>211</v>
      </c>
      <c r="N33" s="187" t="s">
        <v>212</v>
      </c>
      <c r="O33" s="188"/>
      <c r="P33" s="188"/>
      <c r="Q33" s="188"/>
      <c r="R33" s="188">
        <v>41690</v>
      </c>
      <c r="S33" s="188">
        <v>41692</v>
      </c>
      <c r="T33" s="188">
        <v>41690</v>
      </c>
      <c r="U33" s="188">
        <f>'Convênios e TCTs'!$T33+3650</f>
        <v>45340</v>
      </c>
      <c r="V33" s="188" t="s">
        <v>65</v>
      </c>
      <c r="W33" s="212" t="s">
        <v>39</v>
      </c>
      <c r="X33" s="212" t="s">
        <v>39</v>
      </c>
      <c r="Z33" s="187" t="s">
        <v>44</v>
      </c>
      <c r="AB33" s="188"/>
      <c r="AC33" s="188"/>
      <c r="AD33" s="188"/>
      <c r="AF33" s="188" t="s">
        <v>39</v>
      </c>
      <c r="AG33" s="187" t="s">
        <v>39</v>
      </c>
      <c r="AI33" s="187" t="str">
        <f t="shared" ca="1" si="1"/>
        <v/>
      </c>
      <c r="AJ33" s="187">
        <f>1</f>
        <v>1</v>
      </c>
    </row>
    <row r="34" spans="1:36" ht="75" x14ac:dyDescent="0.25">
      <c r="A34" s="188"/>
      <c r="C34" s="187" t="s">
        <v>216</v>
      </c>
      <c r="D34" s="187" t="s">
        <v>2970</v>
      </c>
      <c r="E34" s="187" t="str">
        <f t="shared" ca="1" si="2"/>
        <v>Ativo</v>
      </c>
      <c r="F34" s="192">
        <v>39</v>
      </c>
      <c r="G34" s="191">
        <v>14</v>
      </c>
      <c r="H34" s="187" t="s">
        <v>2602</v>
      </c>
      <c r="I34" s="187" t="s">
        <v>37</v>
      </c>
      <c r="J34" s="187" t="s">
        <v>213</v>
      </c>
      <c r="K34" s="187" t="s">
        <v>214</v>
      </c>
      <c r="L34" s="187" t="s">
        <v>152</v>
      </c>
      <c r="M34" s="187" t="s">
        <v>215</v>
      </c>
      <c r="N34" s="187" t="s">
        <v>212</v>
      </c>
      <c r="O34" s="188"/>
      <c r="P34" s="188"/>
      <c r="Q34" s="188"/>
      <c r="R34" s="188">
        <v>41699</v>
      </c>
      <c r="S34" s="188">
        <v>41767</v>
      </c>
      <c r="T34" s="188">
        <v>41699</v>
      </c>
      <c r="U34" s="188">
        <f>'Convênios e TCTs'!$T34+3650</f>
        <v>45349</v>
      </c>
      <c r="V34" s="188" t="s">
        <v>65</v>
      </c>
      <c r="W34" s="212" t="s">
        <v>39</v>
      </c>
      <c r="X34" s="212" t="s">
        <v>39</v>
      </c>
      <c r="Z34" s="188" t="s">
        <v>44</v>
      </c>
      <c r="AA34" s="188"/>
      <c r="AB34" s="188"/>
      <c r="AC34" s="188"/>
      <c r="AD34" s="188"/>
      <c r="AF34" s="187" t="s">
        <v>39</v>
      </c>
      <c r="AG34" s="187" t="s">
        <v>39</v>
      </c>
      <c r="AI34" s="187" t="str">
        <f t="shared" ca="1" si="1"/>
        <v/>
      </c>
      <c r="AJ34" s="187">
        <f>1</f>
        <v>1</v>
      </c>
    </row>
    <row r="35" spans="1:36" ht="60" x14ac:dyDescent="0.25">
      <c r="A35" s="188"/>
      <c r="C35" s="187" t="s">
        <v>187</v>
      </c>
      <c r="D35" s="187" t="s">
        <v>2971</v>
      </c>
      <c r="E35" s="187" t="str">
        <f t="shared" ca="1" si="2"/>
        <v>Ativo</v>
      </c>
      <c r="F35" s="192">
        <v>40</v>
      </c>
      <c r="G35" s="191">
        <v>14</v>
      </c>
      <c r="H35" s="187" t="s">
        <v>2602</v>
      </c>
      <c r="I35" s="187" t="s">
        <v>37</v>
      </c>
      <c r="J35" s="187" t="s">
        <v>217</v>
      </c>
      <c r="K35" s="187" t="s">
        <v>218</v>
      </c>
      <c r="L35" s="187" t="s">
        <v>219</v>
      </c>
      <c r="M35" s="187" t="s">
        <v>220</v>
      </c>
      <c r="N35" s="187" t="s">
        <v>66</v>
      </c>
      <c r="O35" s="188"/>
      <c r="P35" s="188"/>
      <c r="Q35" s="188"/>
      <c r="R35" s="188">
        <v>41737</v>
      </c>
      <c r="S35" s="188">
        <v>41766</v>
      </c>
      <c r="T35" s="188">
        <v>41737</v>
      </c>
      <c r="U35" s="188">
        <f>'Convênios e TCTs'!$T35+3650</f>
        <v>45387</v>
      </c>
      <c r="V35" s="188" t="s">
        <v>65</v>
      </c>
      <c r="W35" s="212" t="s">
        <v>39</v>
      </c>
      <c r="X35" s="212" t="s">
        <v>39</v>
      </c>
      <c r="Z35" s="188" t="s">
        <v>44</v>
      </c>
      <c r="AA35" s="188"/>
      <c r="AB35" s="188"/>
      <c r="AC35" s="188"/>
      <c r="AD35" s="188"/>
      <c r="AF35" s="187" t="s">
        <v>39</v>
      </c>
      <c r="AG35" s="187" t="s">
        <v>39</v>
      </c>
      <c r="AI35" s="187" t="str">
        <f t="shared" ca="1" si="1"/>
        <v/>
      </c>
      <c r="AJ35" s="187">
        <f>1</f>
        <v>1</v>
      </c>
    </row>
    <row r="36" spans="1:36" ht="135" x14ac:dyDescent="0.25">
      <c r="A36" s="188"/>
      <c r="C36" s="187" t="s">
        <v>240</v>
      </c>
      <c r="D36" s="187" t="s">
        <v>237</v>
      </c>
      <c r="E36" s="187" t="str">
        <f t="shared" ca="1" si="2"/>
        <v>Ativo</v>
      </c>
      <c r="F36" s="192">
        <v>61</v>
      </c>
      <c r="G36" s="191">
        <v>14</v>
      </c>
      <c r="H36" s="187" t="s">
        <v>2602</v>
      </c>
      <c r="I36" s="187" t="s">
        <v>37</v>
      </c>
      <c r="J36" s="187" t="s">
        <v>238</v>
      </c>
      <c r="K36" s="187" t="s">
        <v>156</v>
      </c>
      <c r="L36" s="187" t="s">
        <v>157</v>
      </c>
      <c r="M36" s="187" t="s">
        <v>239</v>
      </c>
      <c r="N36" s="187" t="s">
        <v>241</v>
      </c>
      <c r="O36" s="188"/>
      <c r="P36" s="188"/>
      <c r="Q36" s="188"/>
      <c r="R36" s="188">
        <v>41792</v>
      </c>
      <c r="S36" s="188">
        <v>41794</v>
      </c>
      <c r="T36" s="188">
        <v>41792</v>
      </c>
      <c r="U36" s="188">
        <f>'Convênios e TCTs'!$T36+3650</f>
        <v>45442</v>
      </c>
      <c r="V36" s="188" t="s">
        <v>65</v>
      </c>
      <c r="W36" s="212" t="s">
        <v>39</v>
      </c>
      <c r="X36" s="212" t="s">
        <v>39</v>
      </c>
      <c r="Z36" s="188" t="s">
        <v>44</v>
      </c>
      <c r="AA36" s="188"/>
      <c r="AB36" s="188"/>
      <c r="AC36" s="188"/>
      <c r="AD36" s="188"/>
      <c r="AF36" s="187" t="s">
        <v>39</v>
      </c>
      <c r="AG36" s="187" t="s">
        <v>39</v>
      </c>
      <c r="AI36" s="187" t="str">
        <f t="shared" ca="1" si="1"/>
        <v/>
      </c>
      <c r="AJ36" s="187">
        <f>1</f>
        <v>1</v>
      </c>
    </row>
    <row r="37" spans="1:36" ht="75" x14ac:dyDescent="0.25">
      <c r="A37" s="188"/>
      <c r="C37" s="187" t="s">
        <v>187</v>
      </c>
      <c r="D37" s="187" t="s">
        <v>2972</v>
      </c>
      <c r="E37" s="187" t="str">
        <f t="shared" ca="1" si="2"/>
        <v>Ativo</v>
      </c>
      <c r="F37" s="192">
        <v>71</v>
      </c>
      <c r="G37" s="191">
        <v>14</v>
      </c>
      <c r="H37" s="187" t="s">
        <v>2602</v>
      </c>
      <c r="I37" s="187" t="s">
        <v>37</v>
      </c>
      <c r="J37" s="187" t="s">
        <v>242</v>
      </c>
      <c r="K37" s="187" t="s">
        <v>243</v>
      </c>
      <c r="L37" s="187" t="s">
        <v>244</v>
      </c>
      <c r="M37" s="187" t="s">
        <v>245</v>
      </c>
      <c r="N37" s="187" t="s">
        <v>246</v>
      </c>
      <c r="O37" s="188"/>
      <c r="P37" s="188"/>
      <c r="Q37" s="188"/>
      <c r="R37" s="188">
        <v>41838</v>
      </c>
      <c r="S37" s="188">
        <v>41842</v>
      </c>
      <c r="T37" s="188">
        <v>41838</v>
      </c>
      <c r="U37" s="188">
        <f>'Convênios e TCTs'!$T37+3650</f>
        <v>45488</v>
      </c>
      <c r="V37" s="188" t="s">
        <v>65</v>
      </c>
      <c r="W37" s="212" t="s">
        <v>39</v>
      </c>
      <c r="X37" s="212" t="s">
        <v>39</v>
      </c>
      <c r="Z37" s="188" t="s">
        <v>44</v>
      </c>
      <c r="AA37" s="188"/>
      <c r="AB37" s="188"/>
      <c r="AC37" s="188"/>
      <c r="AD37" s="188"/>
      <c r="AF37" s="188" t="s">
        <v>39</v>
      </c>
      <c r="AG37" s="187" t="s">
        <v>39</v>
      </c>
      <c r="AI37" s="187" t="str">
        <f t="shared" ca="1" si="1"/>
        <v/>
      </c>
      <c r="AJ37" s="187">
        <f>1</f>
        <v>1</v>
      </c>
    </row>
    <row r="38" spans="1:36" ht="75" x14ac:dyDescent="0.25">
      <c r="A38" s="188"/>
      <c r="C38" s="187" t="s">
        <v>206</v>
      </c>
      <c r="D38" s="187" t="s">
        <v>2973</v>
      </c>
      <c r="E38" s="187" t="str">
        <f t="shared" ca="1" si="2"/>
        <v>Ativo</v>
      </c>
      <c r="F38" s="192">
        <v>83</v>
      </c>
      <c r="G38" s="191">
        <v>14</v>
      </c>
      <c r="H38" s="187" t="s">
        <v>2602</v>
      </c>
      <c r="I38" s="187" t="s">
        <v>37</v>
      </c>
      <c r="J38" s="187" t="s">
        <v>247</v>
      </c>
      <c r="K38" s="187" t="s">
        <v>248</v>
      </c>
      <c r="L38" s="187" t="s">
        <v>249</v>
      </c>
      <c r="M38" s="187" t="s">
        <v>250</v>
      </c>
      <c r="N38" s="187" t="s">
        <v>39</v>
      </c>
      <c r="O38" s="188"/>
      <c r="P38" s="188"/>
      <c r="Q38" s="188"/>
      <c r="R38" s="188">
        <v>41850</v>
      </c>
      <c r="S38" s="188">
        <v>41852</v>
      </c>
      <c r="T38" s="188">
        <v>41850</v>
      </c>
      <c r="U38" s="188">
        <f>'Convênios e TCTs'!$T38+3650</f>
        <v>45500</v>
      </c>
      <c r="V38" s="188" t="s">
        <v>65</v>
      </c>
      <c r="W38" s="212" t="s">
        <v>39</v>
      </c>
      <c r="X38" s="212" t="s">
        <v>39</v>
      </c>
      <c r="Z38" s="187" t="s">
        <v>44</v>
      </c>
      <c r="AB38" s="188"/>
      <c r="AC38" s="188"/>
      <c r="AD38" s="188"/>
      <c r="AF38" s="187" t="s">
        <v>39</v>
      </c>
      <c r="AG38" s="187" t="s">
        <v>39</v>
      </c>
      <c r="AI38" s="187" t="str">
        <f t="shared" ca="1" si="1"/>
        <v/>
      </c>
      <c r="AJ38" s="187">
        <f>1</f>
        <v>1</v>
      </c>
    </row>
    <row r="39" spans="1:36" ht="105" x14ac:dyDescent="0.25">
      <c r="A39" s="188"/>
      <c r="C39" s="187" t="s">
        <v>206</v>
      </c>
      <c r="D39" s="187" t="s">
        <v>2974</v>
      </c>
      <c r="E39" s="187" t="str">
        <f t="shared" ca="1" si="2"/>
        <v>Ativo</v>
      </c>
      <c r="F39" s="192">
        <v>85</v>
      </c>
      <c r="G39" s="191">
        <v>14</v>
      </c>
      <c r="H39" s="187" t="s">
        <v>2602</v>
      </c>
      <c r="I39" s="187" t="s">
        <v>37</v>
      </c>
      <c r="J39" s="187" t="s">
        <v>251</v>
      </c>
      <c r="K39" s="187" t="s">
        <v>252</v>
      </c>
      <c r="L39" s="187" t="s">
        <v>253</v>
      </c>
      <c r="M39" s="187" t="s">
        <v>254</v>
      </c>
      <c r="N39" s="187" t="s">
        <v>128</v>
      </c>
      <c r="O39" s="188"/>
      <c r="P39" s="188"/>
      <c r="Q39" s="188"/>
      <c r="R39" s="188">
        <v>41865</v>
      </c>
      <c r="S39" s="188">
        <v>41877</v>
      </c>
      <c r="T39" s="188">
        <v>41865</v>
      </c>
      <c r="U39" s="188">
        <f>'Convênios e TCTs'!$T39+3650</f>
        <v>45515</v>
      </c>
      <c r="V39" s="188" t="s">
        <v>65</v>
      </c>
      <c r="W39" s="212" t="s">
        <v>39</v>
      </c>
      <c r="X39" s="212" t="s">
        <v>39</v>
      </c>
      <c r="Z39" s="188" t="s">
        <v>44</v>
      </c>
      <c r="AA39" s="188"/>
      <c r="AB39" s="188"/>
      <c r="AC39" s="188"/>
      <c r="AD39" s="188"/>
      <c r="AF39" s="187" t="s">
        <v>39</v>
      </c>
      <c r="AG39" s="188" t="s">
        <v>39</v>
      </c>
      <c r="AI39" s="187" t="str">
        <f t="shared" ca="1" si="1"/>
        <v/>
      </c>
      <c r="AJ39" s="187">
        <f>1</f>
        <v>1</v>
      </c>
    </row>
    <row r="40" spans="1:36" ht="60" x14ac:dyDescent="0.25">
      <c r="A40" s="188"/>
      <c r="C40" s="187" t="s">
        <v>259</v>
      </c>
      <c r="D40" s="187" t="s">
        <v>2975</v>
      </c>
      <c r="E40" s="187" t="str">
        <f t="shared" ca="1" si="2"/>
        <v>Ativo</v>
      </c>
      <c r="F40" s="192">
        <v>90</v>
      </c>
      <c r="G40" s="191">
        <v>14</v>
      </c>
      <c r="H40" s="187" t="s">
        <v>2602</v>
      </c>
      <c r="I40" s="187" t="s">
        <v>37</v>
      </c>
      <c r="J40" s="187" t="s">
        <v>255</v>
      </c>
      <c r="K40" s="187" t="s">
        <v>256</v>
      </c>
      <c r="L40" s="187" t="s">
        <v>257</v>
      </c>
      <c r="M40" s="187" t="s">
        <v>258</v>
      </c>
      <c r="N40" s="187" t="s">
        <v>260</v>
      </c>
      <c r="O40" s="188"/>
      <c r="P40" s="188"/>
      <c r="Q40" s="188"/>
      <c r="R40" s="188">
        <v>41878</v>
      </c>
      <c r="S40" s="188">
        <v>41933</v>
      </c>
      <c r="T40" s="188">
        <v>41878</v>
      </c>
      <c r="U40" s="188">
        <f>'Convênios e TCTs'!$T40+3650</f>
        <v>45528</v>
      </c>
      <c r="V40" s="188" t="s">
        <v>65</v>
      </c>
      <c r="W40" s="212" t="s">
        <v>39</v>
      </c>
      <c r="X40" s="212" t="s">
        <v>39</v>
      </c>
      <c r="Z40" s="188" t="s">
        <v>65</v>
      </c>
      <c r="AA40" s="188"/>
      <c r="AB40" s="188"/>
      <c r="AC40" s="188"/>
      <c r="AD40" s="188"/>
      <c r="AF40" s="187" t="s">
        <v>39</v>
      </c>
      <c r="AG40" s="188" t="s">
        <v>39</v>
      </c>
      <c r="AI40" s="187" t="str">
        <f t="shared" ca="1" si="1"/>
        <v/>
      </c>
      <c r="AJ40" s="187">
        <f>1</f>
        <v>1</v>
      </c>
    </row>
    <row r="41" spans="1:36" ht="105" x14ac:dyDescent="0.25">
      <c r="A41" s="188"/>
      <c r="C41" s="187" t="s">
        <v>265</v>
      </c>
      <c r="D41" s="187" t="s">
        <v>2976</v>
      </c>
      <c r="E41" s="187" t="str">
        <f t="shared" ca="1" si="2"/>
        <v>Ativo</v>
      </c>
      <c r="F41" s="192">
        <v>98</v>
      </c>
      <c r="G41" s="191">
        <v>14</v>
      </c>
      <c r="H41" s="187" t="s">
        <v>2602</v>
      </c>
      <c r="I41" s="187" t="s">
        <v>37</v>
      </c>
      <c r="J41" s="187" t="s">
        <v>261</v>
      </c>
      <c r="K41" s="187" t="s">
        <v>262</v>
      </c>
      <c r="L41" s="187" t="s">
        <v>263</v>
      </c>
      <c r="M41" s="187" t="s">
        <v>264</v>
      </c>
      <c r="N41" s="188" t="s">
        <v>266</v>
      </c>
      <c r="O41" s="188"/>
      <c r="P41" s="188"/>
      <c r="Q41" s="188"/>
      <c r="R41" s="188">
        <v>41894</v>
      </c>
      <c r="S41" s="188">
        <v>41900</v>
      </c>
      <c r="T41" s="188">
        <v>41894</v>
      </c>
      <c r="U41" s="188">
        <f>'Convênios e TCTs'!$T41+3650</f>
        <v>45544</v>
      </c>
      <c r="V41" s="188" t="s">
        <v>65</v>
      </c>
      <c r="W41" s="212" t="s">
        <v>39</v>
      </c>
      <c r="X41" s="212" t="s">
        <v>39</v>
      </c>
      <c r="Z41" s="188" t="s">
        <v>44</v>
      </c>
      <c r="AA41" s="188"/>
      <c r="AB41" s="188"/>
      <c r="AC41" s="188"/>
      <c r="AD41" s="188"/>
      <c r="AF41" s="187" t="s">
        <v>39</v>
      </c>
      <c r="AG41" s="188" t="s">
        <v>39</v>
      </c>
      <c r="AI41" s="187" t="str">
        <f t="shared" ca="1" si="1"/>
        <v/>
      </c>
      <c r="AJ41" s="187">
        <f>1</f>
        <v>1</v>
      </c>
    </row>
    <row r="42" spans="1:36" ht="90" x14ac:dyDescent="0.25">
      <c r="A42" s="188"/>
      <c r="C42" s="187" t="s">
        <v>271</v>
      </c>
      <c r="D42" s="187" t="s">
        <v>2977</v>
      </c>
      <c r="E42" s="187" t="str">
        <f t="shared" ca="1" si="2"/>
        <v>Ativo</v>
      </c>
      <c r="F42" s="192">
        <v>99</v>
      </c>
      <c r="G42" s="191">
        <v>14</v>
      </c>
      <c r="H42" s="187" t="s">
        <v>2602</v>
      </c>
      <c r="I42" s="187" t="s">
        <v>37</v>
      </c>
      <c r="J42" s="187" t="s">
        <v>267</v>
      </c>
      <c r="K42" s="187" t="s">
        <v>268</v>
      </c>
      <c r="L42" s="187" t="s">
        <v>269</v>
      </c>
      <c r="M42" s="187" t="s">
        <v>270</v>
      </c>
      <c r="N42" s="187" t="s">
        <v>272</v>
      </c>
      <c r="O42" s="188"/>
      <c r="P42" s="188"/>
      <c r="Q42" s="188"/>
      <c r="R42" s="188">
        <v>41898</v>
      </c>
      <c r="S42" s="188">
        <v>41922</v>
      </c>
      <c r="T42" s="188">
        <v>41898</v>
      </c>
      <c r="U42" s="188">
        <f>'Convênios e TCTs'!$T42+3650</f>
        <v>45548</v>
      </c>
      <c r="V42" s="188" t="s">
        <v>65</v>
      </c>
      <c r="W42" s="212" t="s">
        <v>39</v>
      </c>
      <c r="X42" s="212" t="s">
        <v>39</v>
      </c>
      <c r="Z42" s="188" t="s">
        <v>44</v>
      </c>
      <c r="AA42" s="188"/>
      <c r="AB42" s="188"/>
      <c r="AC42" s="188"/>
      <c r="AD42" s="188"/>
      <c r="AF42" s="187" t="s">
        <v>39</v>
      </c>
      <c r="AG42" s="187" t="s">
        <v>39</v>
      </c>
      <c r="AI42" s="187" t="str">
        <f t="shared" ca="1" si="1"/>
        <v/>
      </c>
      <c r="AJ42" s="187">
        <f>1</f>
        <v>1</v>
      </c>
    </row>
    <row r="43" spans="1:36" ht="105" x14ac:dyDescent="0.25">
      <c r="A43" s="188"/>
      <c r="C43" s="187" t="s">
        <v>279</v>
      </c>
      <c r="D43" s="187" t="s">
        <v>273</v>
      </c>
      <c r="E43" s="187" t="str">
        <f ca="1">IF(U43="","",IF(U43="prazo indeterminado","Ativo",IF(TODAY()-U43&gt;0,"Concluído","Ativo")))</f>
        <v>Ativo</v>
      </c>
      <c r="F43" s="192">
        <v>103</v>
      </c>
      <c r="G43" s="191">
        <v>14</v>
      </c>
      <c r="H43" s="187" t="s">
        <v>274</v>
      </c>
      <c r="I43" s="187" t="s">
        <v>37</v>
      </c>
      <c r="J43" s="187" t="s">
        <v>275</v>
      </c>
      <c r="K43" s="187" t="s">
        <v>276</v>
      </c>
      <c r="L43" s="187" t="s">
        <v>277</v>
      </c>
      <c r="M43" s="187" t="s">
        <v>278</v>
      </c>
      <c r="N43" s="187" t="s">
        <v>39</v>
      </c>
      <c r="O43" s="188"/>
      <c r="P43" s="188"/>
      <c r="Q43" s="188"/>
      <c r="R43" s="188">
        <v>41905</v>
      </c>
      <c r="S43" s="188">
        <v>41923</v>
      </c>
      <c r="T43" s="188">
        <v>41905</v>
      </c>
      <c r="U43" s="188">
        <v>45557</v>
      </c>
      <c r="V43" s="188"/>
      <c r="W43" s="212" t="s">
        <v>39</v>
      </c>
      <c r="X43" s="212" t="s">
        <v>39</v>
      </c>
      <c r="Z43" s="187" t="s">
        <v>65</v>
      </c>
      <c r="AB43" s="188"/>
      <c r="AC43" s="188"/>
      <c r="AD43" s="188"/>
      <c r="AF43" s="187" t="s">
        <v>39</v>
      </c>
      <c r="AG43" s="187" t="s">
        <v>39</v>
      </c>
      <c r="AI43" s="187" t="str">
        <f t="shared" ca="1" si="1"/>
        <v/>
      </c>
      <c r="AJ43" s="187">
        <f>1</f>
        <v>1</v>
      </c>
    </row>
    <row r="44" spans="1:36" ht="75" x14ac:dyDescent="0.25">
      <c r="A44" s="188"/>
      <c r="C44" s="187" t="s">
        <v>286</v>
      </c>
      <c r="D44" s="187" t="s">
        <v>281</v>
      </c>
      <c r="E44" s="187" t="str">
        <f ca="1">IF(U44="","",IF(U44="cancelado","Cancelado",IF(U44="prazo indeterminado","Ativo",IF(TODAY()-U44&gt;0,"Concluído","Ativo"))))</f>
        <v>Ativo</v>
      </c>
      <c r="F44" s="192">
        <v>105</v>
      </c>
      <c r="G44" s="191">
        <v>14</v>
      </c>
      <c r="H44" s="187" t="s">
        <v>2602</v>
      </c>
      <c r="I44" s="187" t="s">
        <v>37</v>
      </c>
      <c r="J44" s="187" t="s">
        <v>282</v>
      </c>
      <c r="K44" s="187" t="s">
        <v>283</v>
      </c>
      <c r="L44" s="187" t="s">
        <v>284</v>
      </c>
      <c r="M44" s="187" t="s">
        <v>285</v>
      </c>
      <c r="N44" s="187" t="s">
        <v>194</v>
      </c>
      <c r="O44" s="188"/>
      <c r="P44" s="188"/>
      <c r="Q44" s="188"/>
      <c r="R44" s="188">
        <v>41912</v>
      </c>
      <c r="S44" s="188">
        <v>41930</v>
      </c>
      <c r="T44" s="188">
        <v>41912</v>
      </c>
      <c r="U44" s="188">
        <f>'Convênios e TCTs'!$T44+3650</f>
        <v>45562</v>
      </c>
      <c r="V44" s="188" t="s">
        <v>65</v>
      </c>
      <c r="W44" s="212" t="s">
        <v>39</v>
      </c>
      <c r="X44" s="212" t="s">
        <v>39</v>
      </c>
      <c r="Z44" s="187" t="s">
        <v>44</v>
      </c>
      <c r="AB44" s="188"/>
      <c r="AC44" s="188"/>
      <c r="AD44" s="188"/>
      <c r="AF44" s="187" t="s">
        <v>39</v>
      </c>
      <c r="AG44" s="187" t="s">
        <v>39</v>
      </c>
      <c r="AI44" s="187" t="str">
        <f t="shared" ca="1" si="1"/>
        <v/>
      </c>
      <c r="AJ44" s="187">
        <f>1</f>
        <v>1</v>
      </c>
    </row>
    <row r="45" spans="1:36" ht="90" x14ac:dyDescent="0.25">
      <c r="A45" s="188"/>
      <c r="C45" s="187" t="s">
        <v>259</v>
      </c>
      <c r="D45" s="187" t="s">
        <v>287</v>
      </c>
      <c r="E45" s="187" t="str">
        <f ca="1">IF(U45="","",IF(U45="cancelado","Cancelado",IF(U45="prazo indeterminado","Ativo",IF(TODAY()-U45&gt;0,"Concluído","Ativo"))))</f>
        <v>Ativo</v>
      </c>
      <c r="F45" s="192">
        <v>106</v>
      </c>
      <c r="G45" s="191">
        <v>14</v>
      </c>
      <c r="H45" s="187" t="s">
        <v>2602</v>
      </c>
      <c r="I45" s="187" t="s">
        <v>90</v>
      </c>
      <c r="J45" s="187" t="s">
        <v>282</v>
      </c>
      <c r="K45" s="187" t="s">
        <v>288</v>
      </c>
      <c r="L45" s="187" t="s">
        <v>289</v>
      </c>
      <c r="M45" s="187" t="s">
        <v>290</v>
      </c>
      <c r="N45" s="187" t="s">
        <v>291</v>
      </c>
      <c r="O45" s="188"/>
      <c r="P45" s="188"/>
      <c r="Q45" s="188"/>
      <c r="R45" s="188">
        <v>41912</v>
      </c>
      <c r="S45" s="188">
        <v>41914</v>
      </c>
      <c r="T45" s="188">
        <v>41912</v>
      </c>
      <c r="U45" s="188">
        <f>'Convênios e TCTs'!$T45+3650</f>
        <v>45562</v>
      </c>
      <c r="V45" s="188" t="s">
        <v>65</v>
      </c>
      <c r="W45" s="212" t="s">
        <v>39</v>
      </c>
      <c r="X45" s="212" t="s">
        <v>39</v>
      </c>
      <c r="Z45" s="188" t="s">
        <v>44</v>
      </c>
      <c r="AA45" s="188"/>
      <c r="AB45" s="188"/>
      <c r="AC45" s="188"/>
      <c r="AD45" s="188"/>
      <c r="AF45" s="187" t="s">
        <v>39</v>
      </c>
      <c r="AG45" s="187" t="s">
        <v>39</v>
      </c>
      <c r="AI45" s="187" t="str">
        <f t="shared" ca="1" si="1"/>
        <v/>
      </c>
      <c r="AJ45" s="187">
        <f>1</f>
        <v>1</v>
      </c>
    </row>
    <row r="46" spans="1:36" ht="135" x14ac:dyDescent="0.25">
      <c r="A46" s="188"/>
      <c r="C46" s="187" t="s">
        <v>297</v>
      </c>
      <c r="D46" s="187" t="s">
        <v>292</v>
      </c>
      <c r="E46" s="187" t="str">
        <f ca="1">IF(U46="","",IF(U46="cancelado","Cancelado",IF(U46="prazo indeterminado","Ativo",IF(TODAY()-U46&gt;0,"Concluído","Ativo"))))</f>
        <v>Ativo</v>
      </c>
      <c r="F46" s="192">
        <v>108</v>
      </c>
      <c r="G46" s="191">
        <v>14</v>
      </c>
      <c r="H46" s="187" t="s">
        <v>2602</v>
      </c>
      <c r="I46" s="187" t="s">
        <v>90</v>
      </c>
      <c r="J46" s="187" t="s">
        <v>293</v>
      </c>
      <c r="K46" s="187" t="s">
        <v>294</v>
      </c>
      <c r="L46" s="187" t="s">
        <v>295</v>
      </c>
      <c r="M46" s="187" t="s">
        <v>296</v>
      </c>
      <c r="N46" s="187" t="s">
        <v>298</v>
      </c>
      <c r="O46" s="188"/>
      <c r="P46" s="188"/>
      <c r="Q46" s="188"/>
      <c r="R46" s="188">
        <v>41914</v>
      </c>
      <c r="S46" s="188">
        <v>41920</v>
      </c>
      <c r="T46" s="188">
        <v>41914</v>
      </c>
      <c r="U46" s="188">
        <f>'Convênios e TCTs'!$T46+3650</f>
        <v>45564</v>
      </c>
      <c r="V46" s="188" t="s">
        <v>65</v>
      </c>
      <c r="W46" s="212" t="s">
        <v>39</v>
      </c>
      <c r="X46" s="212" t="s">
        <v>39</v>
      </c>
      <c r="Z46" s="188" t="s">
        <v>65</v>
      </c>
      <c r="AA46" s="188"/>
      <c r="AB46" s="188"/>
      <c r="AC46" s="188"/>
      <c r="AD46" s="188"/>
      <c r="AE46" s="187" t="s">
        <v>39</v>
      </c>
      <c r="AF46" s="187" t="s">
        <v>39</v>
      </c>
      <c r="AG46" s="188" t="s">
        <v>39</v>
      </c>
      <c r="AI46" s="187" t="str">
        <f t="shared" ca="1" si="1"/>
        <v/>
      </c>
      <c r="AJ46" s="187">
        <f>1</f>
        <v>1</v>
      </c>
    </row>
    <row r="47" spans="1:36" ht="60" x14ac:dyDescent="0.25">
      <c r="A47" s="188"/>
      <c r="C47" s="187" t="s">
        <v>138</v>
      </c>
      <c r="D47" s="187" t="s">
        <v>2978</v>
      </c>
      <c r="E47" s="187" t="str">
        <f ca="1">IF(U47="","",IF(U47="cancelado","Cancelado",IF(U47="prazo indeterminado","Ativo",IF(TODAY()-U47&gt;0,"Concluído","Ativo"))))</f>
        <v>Ativo</v>
      </c>
      <c r="F47" s="192">
        <v>111</v>
      </c>
      <c r="G47" s="191">
        <v>14</v>
      </c>
      <c r="H47" s="187" t="s">
        <v>2602</v>
      </c>
      <c r="I47" s="187" t="s">
        <v>37</v>
      </c>
      <c r="J47" s="187" t="s">
        <v>299</v>
      </c>
      <c r="K47" s="187" t="s">
        <v>300</v>
      </c>
      <c r="L47" s="187" t="s">
        <v>301</v>
      </c>
      <c r="M47" s="187" t="s">
        <v>302</v>
      </c>
      <c r="N47" s="187" t="s">
        <v>49</v>
      </c>
      <c r="O47" s="188"/>
      <c r="P47" s="188"/>
      <c r="Q47" s="188"/>
      <c r="R47" s="188">
        <v>41925</v>
      </c>
      <c r="S47" s="188">
        <v>41927</v>
      </c>
      <c r="T47" s="188">
        <v>41925</v>
      </c>
      <c r="U47" s="188">
        <f>'Convênios e TCTs'!$T47+3650</f>
        <v>45575</v>
      </c>
      <c r="V47" s="188" t="s">
        <v>65</v>
      </c>
      <c r="W47" s="212" t="s">
        <v>39</v>
      </c>
      <c r="X47" s="212" t="s">
        <v>39</v>
      </c>
      <c r="Z47" s="188" t="s">
        <v>44</v>
      </c>
      <c r="AA47" s="188"/>
      <c r="AB47" s="188"/>
      <c r="AC47" s="188"/>
      <c r="AD47" s="188"/>
      <c r="AF47" s="187" t="s">
        <v>39</v>
      </c>
      <c r="AG47" s="187" t="s">
        <v>39</v>
      </c>
      <c r="AI47" s="187" t="str">
        <f t="shared" ca="1" si="1"/>
        <v/>
      </c>
      <c r="AJ47" s="187">
        <f>1</f>
        <v>1</v>
      </c>
    </row>
    <row r="48" spans="1:36" ht="75" x14ac:dyDescent="0.25">
      <c r="A48" s="188"/>
      <c r="C48" s="187" t="s">
        <v>187</v>
      </c>
      <c r="D48" s="187" t="s">
        <v>303</v>
      </c>
      <c r="E48" s="187" t="str">
        <f ca="1">IF(U48="","",IF(U48="cancelado","Cancelado",IF(U48="prazo indeterminado","Ativo",IF(TODAY()-U48&gt;0,"Concluído","Ativo"))))</f>
        <v>Ativo</v>
      </c>
      <c r="F48" s="192">
        <v>114</v>
      </c>
      <c r="G48" s="191">
        <v>14</v>
      </c>
      <c r="H48" s="187" t="s">
        <v>2602</v>
      </c>
      <c r="I48" s="187" t="s">
        <v>90</v>
      </c>
      <c r="J48" s="187" t="s">
        <v>282</v>
      </c>
      <c r="K48" s="187" t="s">
        <v>304</v>
      </c>
      <c r="L48" s="187" t="s">
        <v>305</v>
      </c>
      <c r="M48" s="187" t="s">
        <v>306</v>
      </c>
      <c r="N48" s="187" t="s">
        <v>307</v>
      </c>
      <c r="O48" s="188"/>
      <c r="P48" s="188"/>
      <c r="Q48" s="188"/>
      <c r="R48" s="188">
        <v>41913</v>
      </c>
      <c r="S48" s="188">
        <v>41933</v>
      </c>
      <c r="T48" s="188">
        <v>41913</v>
      </c>
      <c r="U48" s="188">
        <f>'Convênios e TCTs'!$T48+3650</f>
        <v>45563</v>
      </c>
      <c r="V48" s="188" t="s">
        <v>65</v>
      </c>
      <c r="W48" s="212" t="s">
        <v>39</v>
      </c>
      <c r="X48" s="212" t="s">
        <v>39</v>
      </c>
      <c r="Z48" s="188" t="s">
        <v>65</v>
      </c>
      <c r="AA48" s="188"/>
      <c r="AB48" s="188"/>
      <c r="AC48" s="188"/>
      <c r="AD48" s="188"/>
      <c r="AF48" s="187" t="s">
        <v>39</v>
      </c>
      <c r="AG48" s="188" t="s">
        <v>39</v>
      </c>
      <c r="AI48" s="187" t="str">
        <f t="shared" ca="1" si="1"/>
        <v/>
      </c>
      <c r="AJ48" s="187">
        <f>1</f>
        <v>1</v>
      </c>
    </row>
    <row r="49" spans="1:36" ht="90" x14ac:dyDescent="0.25">
      <c r="A49" s="188"/>
      <c r="C49" s="187" t="s">
        <v>187</v>
      </c>
      <c r="D49" s="187" t="s">
        <v>2979</v>
      </c>
      <c r="E49" s="187" t="s">
        <v>308</v>
      </c>
      <c r="F49" s="192">
        <v>117</v>
      </c>
      <c r="G49" s="191">
        <v>14</v>
      </c>
      <c r="H49" s="187" t="s">
        <v>2602</v>
      </c>
      <c r="I49" s="187" t="s">
        <v>37</v>
      </c>
      <c r="J49" s="187" t="s">
        <v>309</v>
      </c>
      <c r="K49" s="187" t="s">
        <v>310</v>
      </c>
      <c r="L49" s="187" t="s">
        <v>311</v>
      </c>
      <c r="M49" s="187" t="s">
        <v>312</v>
      </c>
      <c r="N49" s="187" t="s">
        <v>313</v>
      </c>
      <c r="O49" s="188"/>
      <c r="P49" s="188"/>
      <c r="Q49" s="188"/>
      <c r="R49" s="188">
        <v>41942</v>
      </c>
      <c r="S49" s="188">
        <v>41949</v>
      </c>
      <c r="T49" s="188">
        <v>41942</v>
      </c>
      <c r="U49" s="188">
        <f>'Convênios e TCTs'!$T49+3650</f>
        <v>45592</v>
      </c>
      <c r="V49" s="188" t="s">
        <v>65</v>
      </c>
      <c r="W49" s="212" t="s">
        <v>39</v>
      </c>
      <c r="X49" s="212" t="s">
        <v>39</v>
      </c>
      <c r="Z49" s="187" t="s">
        <v>44</v>
      </c>
      <c r="AB49" s="188"/>
      <c r="AC49" s="188"/>
      <c r="AD49" s="188"/>
      <c r="AF49" s="187" t="s">
        <v>39</v>
      </c>
      <c r="AG49" s="187" t="s">
        <v>39</v>
      </c>
      <c r="AI49" s="187" t="str">
        <f t="shared" ca="1" si="1"/>
        <v/>
      </c>
      <c r="AJ49" s="187">
        <f>1</f>
        <v>1</v>
      </c>
    </row>
    <row r="50" spans="1:36" ht="75" x14ac:dyDescent="0.25">
      <c r="A50" s="188"/>
      <c r="C50" s="187" t="s">
        <v>206</v>
      </c>
      <c r="D50" s="187" t="s">
        <v>314</v>
      </c>
      <c r="E50" s="187" t="str">
        <f t="shared" ref="E50:E113" ca="1" si="3">IF(U50="","",IF(U50="cancelado","Cancelado",IF(U50="prazo indeterminado","Ativo",IF(TODAY()-U50&gt;0,"Concluído","Ativo"))))</f>
        <v>Ativo</v>
      </c>
      <c r="F50" s="192">
        <v>125</v>
      </c>
      <c r="G50" s="191">
        <v>14</v>
      </c>
      <c r="H50" s="187" t="s">
        <v>2602</v>
      </c>
      <c r="I50" s="187" t="s">
        <v>90</v>
      </c>
      <c r="J50" s="187" t="s">
        <v>282</v>
      </c>
      <c r="K50" s="187" t="s">
        <v>315</v>
      </c>
      <c r="L50" s="187" t="s">
        <v>316</v>
      </c>
      <c r="M50" s="187" t="s">
        <v>317</v>
      </c>
      <c r="N50" s="187" t="s">
        <v>291</v>
      </c>
      <c r="O50" s="188"/>
      <c r="P50" s="188"/>
      <c r="Q50" s="188"/>
      <c r="R50" s="188">
        <v>41963</v>
      </c>
      <c r="S50" s="188">
        <v>41965</v>
      </c>
      <c r="T50" s="188">
        <v>41963</v>
      </c>
      <c r="U50" s="188">
        <f>'Convênios e TCTs'!$T50+3650</f>
        <v>45613</v>
      </c>
      <c r="V50" s="188" t="s">
        <v>65</v>
      </c>
      <c r="W50" s="212" t="s">
        <v>39</v>
      </c>
      <c r="X50" s="212" t="s">
        <v>39</v>
      </c>
      <c r="Z50" s="188" t="s">
        <v>65</v>
      </c>
      <c r="AA50" s="188"/>
      <c r="AB50" s="188"/>
      <c r="AC50" s="188"/>
      <c r="AD50" s="188"/>
      <c r="AF50" s="187" t="s">
        <v>39</v>
      </c>
      <c r="AG50" s="187" t="s">
        <v>39</v>
      </c>
      <c r="AI50" s="187" t="str">
        <f t="shared" ca="1" si="1"/>
        <v/>
      </c>
      <c r="AJ50" s="187">
        <f>1</f>
        <v>1</v>
      </c>
    </row>
    <row r="51" spans="1:36" ht="210" x14ac:dyDescent="0.25">
      <c r="A51" s="188"/>
      <c r="C51" s="187" t="s">
        <v>206</v>
      </c>
      <c r="D51" s="187" t="s">
        <v>2980</v>
      </c>
      <c r="E51" s="187" t="str">
        <f t="shared" ca="1" si="3"/>
        <v>Ativo</v>
      </c>
      <c r="F51" s="192">
        <v>134</v>
      </c>
      <c r="G51" s="191">
        <v>14</v>
      </c>
      <c r="H51" s="187" t="s">
        <v>2602</v>
      </c>
      <c r="I51" s="187" t="s">
        <v>37</v>
      </c>
      <c r="J51" s="187" t="s">
        <v>318</v>
      </c>
      <c r="K51" s="187" t="s">
        <v>319</v>
      </c>
      <c r="L51" s="187" t="s">
        <v>320</v>
      </c>
      <c r="M51" s="187" t="s">
        <v>321</v>
      </c>
      <c r="N51" s="187" t="s">
        <v>39</v>
      </c>
      <c r="O51" s="188"/>
      <c r="P51" s="188"/>
      <c r="Q51" s="188"/>
      <c r="R51" s="188">
        <v>41984</v>
      </c>
      <c r="S51" s="188">
        <v>41985</v>
      </c>
      <c r="T51" s="188">
        <v>41984</v>
      </c>
      <c r="U51" s="188">
        <f>'Convênios e TCTs'!$T51+3650</f>
        <v>45634</v>
      </c>
      <c r="V51" s="188" t="s">
        <v>65</v>
      </c>
      <c r="W51" s="212" t="s">
        <v>39</v>
      </c>
      <c r="X51" s="212" t="s">
        <v>39</v>
      </c>
      <c r="Z51" s="188" t="s">
        <v>44</v>
      </c>
      <c r="AA51" s="188"/>
      <c r="AB51" s="188"/>
      <c r="AC51" s="188"/>
      <c r="AD51" s="188"/>
      <c r="AF51" s="187" t="s">
        <v>39</v>
      </c>
      <c r="AG51" s="188" t="s">
        <v>39</v>
      </c>
      <c r="AI51" s="187" t="str">
        <f t="shared" ca="1" si="1"/>
        <v/>
      </c>
      <c r="AJ51" s="187">
        <f>1</f>
        <v>1</v>
      </c>
    </row>
    <row r="52" spans="1:36" ht="105" x14ac:dyDescent="0.25">
      <c r="A52" s="188"/>
      <c r="C52" s="187" t="s">
        <v>279</v>
      </c>
      <c r="D52" s="187" t="s">
        <v>2981</v>
      </c>
      <c r="E52" s="187" t="str">
        <f t="shared" ca="1" si="3"/>
        <v>Ativo</v>
      </c>
      <c r="F52" s="192">
        <v>135</v>
      </c>
      <c r="G52" s="191">
        <v>14</v>
      </c>
      <c r="H52" s="187" t="s">
        <v>2602</v>
      </c>
      <c r="I52" s="187" t="s">
        <v>37</v>
      </c>
      <c r="J52" s="187" t="s">
        <v>322</v>
      </c>
      <c r="K52" s="187" t="s">
        <v>323</v>
      </c>
      <c r="L52" s="187" t="s">
        <v>324</v>
      </c>
      <c r="M52" s="187" t="s">
        <v>325</v>
      </c>
      <c r="N52" s="187" t="s">
        <v>101</v>
      </c>
      <c r="O52" s="188"/>
      <c r="P52" s="188"/>
      <c r="Q52" s="188"/>
      <c r="R52" s="188">
        <v>41988</v>
      </c>
      <c r="S52" s="188">
        <v>41989</v>
      </c>
      <c r="T52" s="188">
        <v>41988</v>
      </c>
      <c r="U52" s="188">
        <f>'Convênios e TCTs'!$T52+3650</f>
        <v>45638</v>
      </c>
      <c r="V52" s="188" t="s">
        <v>65</v>
      </c>
      <c r="W52" s="212" t="s">
        <v>39</v>
      </c>
      <c r="X52" s="212" t="s">
        <v>39</v>
      </c>
      <c r="Z52" s="187" t="s">
        <v>44</v>
      </c>
      <c r="AB52" s="188"/>
      <c r="AC52" s="188"/>
      <c r="AD52" s="188"/>
      <c r="AF52" s="187" t="s">
        <v>39</v>
      </c>
      <c r="AG52" s="187" t="s">
        <v>39</v>
      </c>
      <c r="AI52" s="187" t="str">
        <f t="shared" ca="1" si="1"/>
        <v/>
      </c>
      <c r="AJ52" s="187">
        <f>1</f>
        <v>1</v>
      </c>
    </row>
    <row r="53" spans="1:36" ht="135" x14ac:dyDescent="0.25">
      <c r="A53" s="188"/>
      <c r="C53" s="187" t="s">
        <v>332</v>
      </c>
      <c r="D53" s="187" t="s">
        <v>326</v>
      </c>
      <c r="E53" s="187" t="str">
        <f t="shared" ca="1" si="3"/>
        <v>Ativo</v>
      </c>
      <c r="F53" s="192">
        <v>137</v>
      </c>
      <c r="G53" s="191">
        <v>14</v>
      </c>
      <c r="H53" s="187" t="s">
        <v>2602</v>
      </c>
      <c r="I53" s="187" t="s">
        <v>327</v>
      </c>
      <c r="J53" s="187" t="s">
        <v>328</v>
      </c>
      <c r="K53" s="187" t="s">
        <v>329</v>
      </c>
      <c r="L53" s="187" t="s">
        <v>330</v>
      </c>
      <c r="M53" s="187" t="s">
        <v>331</v>
      </c>
      <c r="N53" s="187" t="s">
        <v>333</v>
      </c>
      <c r="O53" s="188"/>
      <c r="P53" s="188"/>
      <c r="Q53" s="188"/>
      <c r="R53" s="188">
        <v>41999</v>
      </c>
      <c r="S53" s="188">
        <v>42003</v>
      </c>
      <c r="T53" s="188">
        <v>41999</v>
      </c>
      <c r="U53" s="188">
        <f>'Convênios e TCTs'!$T53+3650</f>
        <v>45649</v>
      </c>
      <c r="V53" s="188" t="s">
        <v>65</v>
      </c>
      <c r="W53" s="212" t="s">
        <v>39</v>
      </c>
      <c r="X53" s="212" t="s">
        <v>39</v>
      </c>
      <c r="Z53" s="188" t="s">
        <v>44</v>
      </c>
      <c r="AA53" s="188"/>
      <c r="AB53" s="188"/>
      <c r="AC53" s="188"/>
      <c r="AD53" s="188"/>
      <c r="AF53" s="187" t="s">
        <v>39</v>
      </c>
      <c r="AG53" s="187" t="s">
        <v>39</v>
      </c>
      <c r="AI53" s="187" t="str">
        <f t="shared" ca="1" si="1"/>
        <v/>
      </c>
      <c r="AJ53" s="187">
        <f>1</f>
        <v>1</v>
      </c>
    </row>
    <row r="54" spans="1:36" ht="135" x14ac:dyDescent="0.25">
      <c r="A54" s="188"/>
      <c r="C54" s="187" t="s">
        <v>332</v>
      </c>
      <c r="D54" s="187" t="s">
        <v>334</v>
      </c>
      <c r="E54" s="187" t="str">
        <f t="shared" ca="1" si="3"/>
        <v>Ativo</v>
      </c>
      <c r="F54" s="192">
        <v>138</v>
      </c>
      <c r="G54" s="191">
        <v>14</v>
      </c>
      <c r="H54" s="187" t="s">
        <v>2602</v>
      </c>
      <c r="I54" s="187" t="s">
        <v>327</v>
      </c>
      <c r="J54" s="187" t="s">
        <v>328</v>
      </c>
      <c r="K54" s="187" t="s">
        <v>335</v>
      </c>
      <c r="L54" s="187" t="s">
        <v>336</v>
      </c>
      <c r="M54" s="187" t="s">
        <v>337</v>
      </c>
      <c r="N54" s="187" t="s">
        <v>333</v>
      </c>
      <c r="O54" s="188"/>
      <c r="P54" s="188"/>
      <c r="Q54" s="188"/>
      <c r="R54" s="188">
        <v>41999</v>
      </c>
      <c r="S54" s="188">
        <v>42003</v>
      </c>
      <c r="T54" s="188">
        <v>41999</v>
      </c>
      <c r="U54" s="188">
        <f>'Convênios e TCTs'!$T54+3650</f>
        <v>45649</v>
      </c>
      <c r="V54" s="188" t="s">
        <v>65</v>
      </c>
      <c r="W54" s="212" t="s">
        <v>39</v>
      </c>
      <c r="X54" s="212" t="s">
        <v>39</v>
      </c>
      <c r="Z54" s="188" t="s">
        <v>44</v>
      </c>
      <c r="AA54" s="188"/>
      <c r="AB54" s="188"/>
      <c r="AC54" s="188"/>
      <c r="AD54" s="188"/>
      <c r="AF54" s="187" t="s">
        <v>39</v>
      </c>
      <c r="AG54" s="187" t="s">
        <v>39</v>
      </c>
      <c r="AI54" s="187" t="str">
        <f t="shared" ca="1" si="1"/>
        <v/>
      </c>
      <c r="AJ54" s="187">
        <f>1</f>
        <v>1</v>
      </c>
    </row>
    <row r="55" spans="1:36" ht="135" x14ac:dyDescent="0.25">
      <c r="A55" s="188"/>
      <c r="C55" s="187" t="s">
        <v>332</v>
      </c>
      <c r="D55" s="187" t="s">
        <v>338</v>
      </c>
      <c r="E55" s="187" t="str">
        <f t="shared" ca="1" si="3"/>
        <v>Ativo</v>
      </c>
      <c r="F55" s="192">
        <v>139</v>
      </c>
      <c r="G55" s="191">
        <v>14</v>
      </c>
      <c r="H55" s="187" t="s">
        <v>2602</v>
      </c>
      <c r="I55" s="187" t="s">
        <v>327</v>
      </c>
      <c r="J55" s="187" t="s">
        <v>328</v>
      </c>
      <c r="K55" s="187" t="s">
        <v>339</v>
      </c>
      <c r="L55" s="187" t="s">
        <v>340</v>
      </c>
      <c r="M55" s="187" t="s">
        <v>341</v>
      </c>
      <c r="N55" s="187" t="s">
        <v>333</v>
      </c>
      <c r="O55" s="188"/>
      <c r="P55" s="188"/>
      <c r="Q55" s="188"/>
      <c r="R55" s="188">
        <v>41999</v>
      </c>
      <c r="S55" s="188">
        <v>42003</v>
      </c>
      <c r="T55" s="188">
        <v>41999</v>
      </c>
      <c r="U55" s="188">
        <f>'Convênios e TCTs'!$T55+3650</f>
        <v>45649</v>
      </c>
      <c r="V55" s="188" t="s">
        <v>65</v>
      </c>
      <c r="W55" s="212" t="s">
        <v>39</v>
      </c>
      <c r="X55" s="212" t="s">
        <v>39</v>
      </c>
      <c r="Z55" s="188" t="s">
        <v>44</v>
      </c>
      <c r="AA55" s="188"/>
      <c r="AB55" s="188"/>
      <c r="AC55" s="188"/>
      <c r="AD55" s="188"/>
      <c r="AF55" s="187" t="s">
        <v>39</v>
      </c>
      <c r="AG55" s="187" t="s">
        <v>39</v>
      </c>
      <c r="AI55" s="187" t="str">
        <f t="shared" ca="1" si="1"/>
        <v/>
      </c>
      <c r="AJ55" s="187">
        <f>1</f>
        <v>1</v>
      </c>
    </row>
    <row r="56" spans="1:36" ht="135" x14ac:dyDescent="0.25">
      <c r="A56" s="188"/>
      <c r="C56" s="187" t="s">
        <v>332</v>
      </c>
      <c r="D56" s="187" t="s">
        <v>342</v>
      </c>
      <c r="E56" s="187" t="str">
        <f t="shared" ca="1" si="3"/>
        <v>Ativo</v>
      </c>
      <c r="F56" s="192">
        <v>140</v>
      </c>
      <c r="G56" s="191">
        <v>14</v>
      </c>
      <c r="H56" s="187" t="s">
        <v>2602</v>
      </c>
      <c r="I56" s="187" t="s">
        <v>327</v>
      </c>
      <c r="J56" s="187" t="s">
        <v>328</v>
      </c>
      <c r="K56" s="187" t="s">
        <v>343</v>
      </c>
      <c r="L56" s="187" t="s">
        <v>344</v>
      </c>
      <c r="M56" s="187" t="s">
        <v>345</v>
      </c>
      <c r="N56" s="187" t="s">
        <v>333</v>
      </c>
      <c r="O56" s="188"/>
      <c r="P56" s="188"/>
      <c r="Q56" s="188"/>
      <c r="R56" s="188">
        <v>41999</v>
      </c>
      <c r="S56" s="188">
        <v>42003</v>
      </c>
      <c r="T56" s="188">
        <v>41999</v>
      </c>
      <c r="U56" s="188">
        <f>'Convênios e TCTs'!$T56+3650</f>
        <v>45649</v>
      </c>
      <c r="V56" s="188" t="s">
        <v>65</v>
      </c>
      <c r="W56" s="212" t="s">
        <v>39</v>
      </c>
      <c r="X56" s="212" t="s">
        <v>39</v>
      </c>
      <c r="Z56" s="188" t="s">
        <v>44</v>
      </c>
      <c r="AA56" s="188"/>
      <c r="AB56" s="188"/>
      <c r="AC56" s="188"/>
      <c r="AD56" s="188"/>
      <c r="AF56" s="187" t="s">
        <v>39</v>
      </c>
      <c r="AG56" s="187" t="s">
        <v>39</v>
      </c>
      <c r="AI56" s="187" t="str">
        <f t="shared" ca="1" si="1"/>
        <v/>
      </c>
      <c r="AJ56" s="187">
        <f>1</f>
        <v>1</v>
      </c>
    </row>
    <row r="57" spans="1:36" ht="135" x14ac:dyDescent="0.25">
      <c r="A57" s="188"/>
      <c r="C57" s="187" t="s">
        <v>332</v>
      </c>
      <c r="D57" s="187" t="s">
        <v>346</v>
      </c>
      <c r="E57" s="187" t="str">
        <f t="shared" ca="1" si="3"/>
        <v>Ativo</v>
      </c>
      <c r="F57" s="192">
        <v>141</v>
      </c>
      <c r="G57" s="191">
        <v>14</v>
      </c>
      <c r="H57" s="187" t="s">
        <v>2602</v>
      </c>
      <c r="I57" s="187" t="s">
        <v>327</v>
      </c>
      <c r="J57" s="187" t="s">
        <v>328</v>
      </c>
      <c r="K57" s="187" t="s">
        <v>347</v>
      </c>
      <c r="L57" s="187" t="s">
        <v>348</v>
      </c>
      <c r="M57" s="187" t="s">
        <v>349</v>
      </c>
      <c r="N57" s="187" t="s">
        <v>333</v>
      </c>
      <c r="O57" s="188"/>
      <c r="P57" s="188"/>
      <c r="Q57" s="188"/>
      <c r="R57" s="188">
        <v>41999</v>
      </c>
      <c r="S57" s="188">
        <v>42003</v>
      </c>
      <c r="T57" s="188">
        <v>41999</v>
      </c>
      <c r="U57" s="188">
        <f>'Convênios e TCTs'!$T57+3650</f>
        <v>45649</v>
      </c>
      <c r="V57" s="188" t="s">
        <v>65</v>
      </c>
      <c r="W57" s="212" t="s">
        <v>39</v>
      </c>
      <c r="X57" s="212" t="s">
        <v>39</v>
      </c>
      <c r="Z57" s="188" t="s">
        <v>44</v>
      </c>
      <c r="AA57" s="188"/>
      <c r="AB57" s="188"/>
      <c r="AC57" s="188"/>
      <c r="AD57" s="188"/>
      <c r="AF57" s="187" t="s">
        <v>39</v>
      </c>
      <c r="AG57" s="187" t="s">
        <v>39</v>
      </c>
      <c r="AI57" s="187" t="str">
        <f t="shared" ca="1" si="1"/>
        <v/>
      </c>
      <c r="AJ57" s="187">
        <f>1</f>
        <v>1</v>
      </c>
    </row>
    <row r="58" spans="1:36" ht="135" x14ac:dyDescent="0.25">
      <c r="A58" s="188"/>
      <c r="C58" s="187" t="s">
        <v>332</v>
      </c>
      <c r="D58" s="187" t="s">
        <v>350</v>
      </c>
      <c r="E58" s="187" t="str">
        <f t="shared" ca="1" si="3"/>
        <v>Ativo</v>
      </c>
      <c r="F58" s="192">
        <v>142</v>
      </c>
      <c r="G58" s="191">
        <v>14</v>
      </c>
      <c r="H58" s="187" t="s">
        <v>2602</v>
      </c>
      <c r="I58" s="187" t="s">
        <v>327</v>
      </c>
      <c r="J58" s="187" t="s">
        <v>328</v>
      </c>
      <c r="K58" s="187" t="s">
        <v>351</v>
      </c>
      <c r="L58" s="187" t="s">
        <v>352</v>
      </c>
      <c r="M58" s="187" t="s">
        <v>353</v>
      </c>
      <c r="N58" s="187" t="s">
        <v>333</v>
      </c>
      <c r="O58" s="188"/>
      <c r="P58" s="188"/>
      <c r="Q58" s="188"/>
      <c r="R58" s="188">
        <v>41999</v>
      </c>
      <c r="S58" s="188">
        <v>42003</v>
      </c>
      <c r="T58" s="188">
        <v>41999</v>
      </c>
      <c r="U58" s="188">
        <f>'Convênios e TCTs'!$T58+3650</f>
        <v>45649</v>
      </c>
      <c r="V58" s="188" t="s">
        <v>65</v>
      </c>
      <c r="W58" s="212" t="s">
        <v>39</v>
      </c>
      <c r="X58" s="212" t="s">
        <v>39</v>
      </c>
      <c r="Z58" s="188" t="s">
        <v>44</v>
      </c>
      <c r="AA58" s="188"/>
      <c r="AB58" s="188"/>
      <c r="AC58" s="188"/>
      <c r="AD58" s="188"/>
      <c r="AF58" s="187" t="s">
        <v>39</v>
      </c>
      <c r="AG58" s="187" t="s">
        <v>39</v>
      </c>
      <c r="AI58" s="187" t="str">
        <f t="shared" ca="1" si="1"/>
        <v/>
      </c>
      <c r="AJ58" s="187">
        <f>1</f>
        <v>1</v>
      </c>
    </row>
    <row r="59" spans="1:36" ht="135" x14ac:dyDescent="0.25">
      <c r="A59" s="188"/>
      <c r="C59" s="187" t="s">
        <v>332</v>
      </c>
      <c r="D59" s="187" t="s">
        <v>354</v>
      </c>
      <c r="E59" s="187" t="str">
        <f t="shared" ca="1" si="3"/>
        <v>Ativo</v>
      </c>
      <c r="F59" s="192">
        <v>143</v>
      </c>
      <c r="G59" s="191">
        <v>14</v>
      </c>
      <c r="H59" s="187" t="s">
        <v>2602</v>
      </c>
      <c r="I59" s="187" t="s">
        <v>327</v>
      </c>
      <c r="J59" s="187" t="s">
        <v>328</v>
      </c>
      <c r="K59" s="187" t="s">
        <v>355</v>
      </c>
      <c r="L59" s="187" t="s">
        <v>356</v>
      </c>
      <c r="M59" s="187" t="s">
        <v>357</v>
      </c>
      <c r="N59" s="187" t="s">
        <v>333</v>
      </c>
      <c r="O59" s="188"/>
      <c r="P59" s="188"/>
      <c r="Q59" s="188"/>
      <c r="R59" s="188">
        <v>41999</v>
      </c>
      <c r="S59" s="188">
        <v>42003</v>
      </c>
      <c r="T59" s="188">
        <v>41999</v>
      </c>
      <c r="U59" s="188">
        <f>'Convênios e TCTs'!$T59+3650</f>
        <v>45649</v>
      </c>
      <c r="V59" s="188" t="s">
        <v>65</v>
      </c>
      <c r="W59" s="212" t="s">
        <v>39</v>
      </c>
      <c r="X59" s="212" t="s">
        <v>39</v>
      </c>
      <c r="Z59" s="188" t="s">
        <v>44</v>
      </c>
      <c r="AA59" s="188"/>
      <c r="AB59" s="188"/>
      <c r="AC59" s="188"/>
      <c r="AD59" s="188"/>
      <c r="AF59" s="187" t="s">
        <v>39</v>
      </c>
      <c r="AG59" s="187" t="s">
        <v>39</v>
      </c>
      <c r="AI59" s="187" t="str">
        <f t="shared" ca="1" si="1"/>
        <v/>
      </c>
      <c r="AJ59" s="187">
        <f>1</f>
        <v>1</v>
      </c>
    </row>
    <row r="60" spans="1:36" ht="135" x14ac:dyDescent="0.25">
      <c r="A60" s="188"/>
      <c r="C60" s="187" t="s">
        <v>332</v>
      </c>
      <c r="D60" s="187" t="s">
        <v>358</v>
      </c>
      <c r="E60" s="187" t="str">
        <f t="shared" ca="1" si="3"/>
        <v>Ativo</v>
      </c>
      <c r="F60" s="192">
        <v>144</v>
      </c>
      <c r="G60" s="191">
        <v>14</v>
      </c>
      <c r="H60" s="187" t="s">
        <v>2602</v>
      </c>
      <c r="I60" s="187" t="s">
        <v>327</v>
      </c>
      <c r="J60" s="187" t="s">
        <v>328</v>
      </c>
      <c r="K60" s="187" t="s">
        <v>359</v>
      </c>
      <c r="L60" s="187" t="s">
        <v>360</v>
      </c>
      <c r="M60" s="187" t="s">
        <v>361</v>
      </c>
      <c r="N60" s="187" t="s">
        <v>333</v>
      </c>
      <c r="O60" s="188"/>
      <c r="P60" s="188"/>
      <c r="Q60" s="188"/>
      <c r="R60" s="188">
        <v>41999</v>
      </c>
      <c r="S60" s="188">
        <v>42003</v>
      </c>
      <c r="T60" s="188">
        <v>41999</v>
      </c>
      <c r="U60" s="188">
        <f>'Convênios e TCTs'!$T60+3650</f>
        <v>45649</v>
      </c>
      <c r="V60" s="188" t="s">
        <v>65</v>
      </c>
      <c r="W60" s="212" t="s">
        <v>39</v>
      </c>
      <c r="X60" s="212" t="s">
        <v>39</v>
      </c>
      <c r="Z60" s="188" t="s">
        <v>44</v>
      </c>
      <c r="AA60" s="188"/>
      <c r="AB60" s="188"/>
      <c r="AC60" s="188"/>
      <c r="AD60" s="188"/>
      <c r="AF60" s="187" t="s">
        <v>39</v>
      </c>
      <c r="AG60" s="187" t="s">
        <v>39</v>
      </c>
      <c r="AI60" s="187" t="str">
        <f t="shared" ca="1" si="1"/>
        <v/>
      </c>
      <c r="AJ60" s="187">
        <f>1</f>
        <v>1</v>
      </c>
    </row>
    <row r="61" spans="1:36" ht="135" x14ac:dyDescent="0.25">
      <c r="A61" s="188"/>
      <c r="C61" s="187" t="s">
        <v>332</v>
      </c>
      <c r="D61" s="187" t="s">
        <v>362</v>
      </c>
      <c r="E61" s="187" t="str">
        <f t="shared" ca="1" si="3"/>
        <v>Ativo</v>
      </c>
      <c r="F61" s="192">
        <v>145</v>
      </c>
      <c r="G61" s="191">
        <v>14</v>
      </c>
      <c r="H61" s="187" t="s">
        <v>2602</v>
      </c>
      <c r="I61" s="187" t="s">
        <v>327</v>
      </c>
      <c r="J61" s="187" t="s">
        <v>328</v>
      </c>
      <c r="K61" s="187" t="s">
        <v>363</v>
      </c>
      <c r="L61" s="187" t="s">
        <v>364</v>
      </c>
      <c r="M61" s="187" t="s">
        <v>365</v>
      </c>
      <c r="N61" s="187" t="s">
        <v>333</v>
      </c>
      <c r="O61" s="188"/>
      <c r="P61" s="188"/>
      <c r="Q61" s="188"/>
      <c r="R61" s="188">
        <v>41905</v>
      </c>
      <c r="S61" s="188">
        <v>42003</v>
      </c>
      <c r="T61" s="188">
        <v>41905</v>
      </c>
      <c r="U61" s="188">
        <f>'Convênios e TCTs'!$T61+3650</f>
        <v>45555</v>
      </c>
      <c r="V61" s="188" t="s">
        <v>65</v>
      </c>
      <c r="W61" s="212" t="s">
        <v>39</v>
      </c>
      <c r="X61" s="212" t="s">
        <v>39</v>
      </c>
      <c r="Z61" s="188" t="s">
        <v>44</v>
      </c>
      <c r="AA61" s="188"/>
      <c r="AB61" s="188"/>
      <c r="AC61" s="188"/>
      <c r="AD61" s="188"/>
      <c r="AF61" s="187" t="s">
        <v>39</v>
      </c>
      <c r="AG61" s="187" t="s">
        <v>39</v>
      </c>
      <c r="AI61" s="187" t="str">
        <f t="shared" ca="1" si="1"/>
        <v/>
      </c>
      <c r="AJ61" s="187">
        <f>1</f>
        <v>1</v>
      </c>
    </row>
    <row r="62" spans="1:36" ht="135" x14ac:dyDescent="0.25">
      <c r="A62" s="188"/>
      <c r="C62" s="187" t="s">
        <v>332</v>
      </c>
      <c r="D62" s="187" t="s">
        <v>366</v>
      </c>
      <c r="E62" s="187" t="str">
        <f t="shared" ca="1" si="3"/>
        <v>Ativo</v>
      </c>
      <c r="F62" s="192">
        <v>146</v>
      </c>
      <c r="G62" s="191">
        <v>14</v>
      </c>
      <c r="H62" s="187" t="s">
        <v>2602</v>
      </c>
      <c r="I62" s="187" t="s">
        <v>327</v>
      </c>
      <c r="J62" s="187" t="s">
        <v>328</v>
      </c>
      <c r="K62" s="187" t="s">
        <v>367</v>
      </c>
      <c r="L62" s="187" t="s">
        <v>368</v>
      </c>
      <c r="M62" s="187" t="s">
        <v>369</v>
      </c>
      <c r="N62" s="187" t="s">
        <v>333</v>
      </c>
      <c r="O62" s="188"/>
      <c r="P62" s="188"/>
      <c r="Q62" s="188"/>
      <c r="R62" s="188">
        <v>41999</v>
      </c>
      <c r="S62" s="188">
        <v>42010</v>
      </c>
      <c r="T62" s="188">
        <v>41999</v>
      </c>
      <c r="U62" s="188">
        <f>'Convênios e TCTs'!$T62+3650</f>
        <v>45649</v>
      </c>
      <c r="V62" s="188" t="s">
        <v>65</v>
      </c>
      <c r="W62" s="212" t="s">
        <v>39</v>
      </c>
      <c r="X62" s="212" t="s">
        <v>39</v>
      </c>
      <c r="Z62" s="188" t="s">
        <v>44</v>
      </c>
      <c r="AA62" s="188"/>
      <c r="AB62" s="188"/>
      <c r="AC62" s="188"/>
      <c r="AD62" s="188"/>
      <c r="AE62" s="187" t="s">
        <v>39</v>
      </c>
      <c r="AF62" s="187" t="s">
        <v>39</v>
      </c>
      <c r="AG62" s="187" t="s">
        <v>39</v>
      </c>
      <c r="AI62" s="187" t="str">
        <f t="shared" ca="1" si="1"/>
        <v/>
      </c>
      <c r="AJ62" s="187">
        <f>1</f>
        <v>1</v>
      </c>
    </row>
    <row r="63" spans="1:36" ht="135" x14ac:dyDescent="0.25">
      <c r="A63" s="188"/>
      <c r="C63" s="187" t="s">
        <v>332</v>
      </c>
      <c r="D63" s="187" t="s">
        <v>370</v>
      </c>
      <c r="E63" s="187" t="str">
        <f t="shared" ca="1" si="3"/>
        <v>Ativo</v>
      </c>
      <c r="F63" s="192">
        <v>147</v>
      </c>
      <c r="G63" s="191">
        <v>14</v>
      </c>
      <c r="H63" s="187" t="s">
        <v>2602</v>
      </c>
      <c r="I63" s="187" t="s">
        <v>327</v>
      </c>
      <c r="J63" s="187" t="s">
        <v>328</v>
      </c>
      <c r="K63" s="187" t="s">
        <v>371</v>
      </c>
      <c r="L63" s="187" t="s">
        <v>372</v>
      </c>
      <c r="M63" s="187" t="s">
        <v>373</v>
      </c>
      <c r="N63" s="187" t="s">
        <v>333</v>
      </c>
      <c r="O63" s="188"/>
      <c r="P63" s="188"/>
      <c r="Q63" s="188"/>
      <c r="R63" s="188">
        <v>41999</v>
      </c>
      <c r="S63" s="188">
        <v>42010</v>
      </c>
      <c r="T63" s="188">
        <v>41999</v>
      </c>
      <c r="U63" s="188">
        <f>'Convênios e TCTs'!$T63+3650</f>
        <v>45649</v>
      </c>
      <c r="V63" s="188" t="s">
        <v>65</v>
      </c>
      <c r="W63" s="212" t="s">
        <v>39</v>
      </c>
      <c r="X63" s="212" t="s">
        <v>39</v>
      </c>
      <c r="Z63" s="188" t="s">
        <v>44</v>
      </c>
      <c r="AA63" s="188"/>
      <c r="AB63" s="188"/>
      <c r="AC63" s="188"/>
      <c r="AD63" s="188"/>
      <c r="AE63" s="189" t="s">
        <v>39</v>
      </c>
      <c r="AF63" s="187" t="s">
        <v>39</v>
      </c>
      <c r="AG63" s="187" t="s">
        <v>39</v>
      </c>
      <c r="AI63" s="187" t="str">
        <f t="shared" ca="1" si="1"/>
        <v/>
      </c>
      <c r="AJ63" s="187">
        <f>1</f>
        <v>1</v>
      </c>
    </row>
    <row r="64" spans="1:36" ht="135" x14ac:dyDescent="0.25">
      <c r="A64" s="188"/>
      <c r="C64" s="187" t="s">
        <v>332</v>
      </c>
      <c r="D64" s="187" t="s">
        <v>374</v>
      </c>
      <c r="E64" s="187" t="str">
        <f t="shared" ca="1" si="3"/>
        <v>Ativo</v>
      </c>
      <c r="F64" s="192">
        <v>148</v>
      </c>
      <c r="G64" s="191">
        <v>14</v>
      </c>
      <c r="H64" s="187" t="s">
        <v>2602</v>
      </c>
      <c r="I64" s="187" t="s">
        <v>327</v>
      </c>
      <c r="J64" s="187" t="s">
        <v>328</v>
      </c>
      <c r="K64" s="187" t="s">
        <v>375</v>
      </c>
      <c r="L64" s="187" t="s">
        <v>376</v>
      </c>
      <c r="M64" s="187" t="s">
        <v>377</v>
      </c>
      <c r="N64" s="187" t="s">
        <v>333</v>
      </c>
      <c r="O64" s="188"/>
      <c r="P64" s="188"/>
      <c r="Q64" s="188"/>
      <c r="R64" s="188">
        <v>41999</v>
      </c>
      <c r="S64" s="188">
        <v>42010</v>
      </c>
      <c r="T64" s="188">
        <v>41999</v>
      </c>
      <c r="U64" s="188">
        <f>'Convênios e TCTs'!$T64+3650</f>
        <v>45649</v>
      </c>
      <c r="V64" s="188" t="s">
        <v>65</v>
      </c>
      <c r="W64" s="212" t="s">
        <v>39</v>
      </c>
      <c r="X64" s="212" t="s">
        <v>39</v>
      </c>
      <c r="Z64" s="188" t="s">
        <v>44</v>
      </c>
      <c r="AA64" s="188"/>
      <c r="AB64" s="188"/>
      <c r="AC64" s="188"/>
      <c r="AD64" s="188"/>
      <c r="AE64" s="189" t="s">
        <v>39</v>
      </c>
      <c r="AF64" s="187" t="s">
        <v>39</v>
      </c>
      <c r="AG64" s="187" t="s">
        <v>39</v>
      </c>
      <c r="AI64" s="187" t="str">
        <f t="shared" ca="1" si="1"/>
        <v/>
      </c>
      <c r="AJ64" s="187">
        <f>1</f>
        <v>1</v>
      </c>
    </row>
    <row r="65" spans="1:36" ht="135" x14ac:dyDescent="0.25">
      <c r="A65" s="188"/>
      <c r="C65" s="187" t="s">
        <v>332</v>
      </c>
      <c r="D65" s="187" t="s">
        <v>378</v>
      </c>
      <c r="E65" s="187" t="str">
        <f t="shared" ca="1" si="3"/>
        <v>Ativo</v>
      </c>
      <c r="F65" s="192">
        <v>149</v>
      </c>
      <c r="G65" s="191">
        <v>14</v>
      </c>
      <c r="H65" s="187" t="s">
        <v>2602</v>
      </c>
      <c r="I65" s="187" t="s">
        <v>327</v>
      </c>
      <c r="J65" s="187" t="s">
        <v>328</v>
      </c>
      <c r="K65" s="187" t="s">
        <v>379</v>
      </c>
      <c r="L65" s="187" t="s">
        <v>380</v>
      </c>
      <c r="M65" s="187" t="s">
        <v>381</v>
      </c>
      <c r="N65" s="187" t="s">
        <v>333</v>
      </c>
      <c r="O65" s="188"/>
      <c r="P65" s="188"/>
      <c r="Q65" s="188"/>
      <c r="R65" s="188">
        <v>41999</v>
      </c>
      <c r="S65" s="188">
        <v>42010</v>
      </c>
      <c r="T65" s="188">
        <v>41999</v>
      </c>
      <c r="U65" s="188">
        <f>'Convênios e TCTs'!$T65+3650</f>
        <v>45649</v>
      </c>
      <c r="V65" s="188" t="s">
        <v>65</v>
      </c>
      <c r="W65" s="212" t="s">
        <v>39</v>
      </c>
      <c r="X65" s="212" t="s">
        <v>39</v>
      </c>
      <c r="Z65" s="188" t="s">
        <v>44</v>
      </c>
      <c r="AA65" s="188"/>
      <c r="AB65" s="188"/>
      <c r="AC65" s="188"/>
      <c r="AD65" s="188"/>
      <c r="AE65" s="189" t="s">
        <v>39</v>
      </c>
      <c r="AF65" s="187" t="s">
        <v>39</v>
      </c>
      <c r="AG65" s="187" t="s">
        <v>39</v>
      </c>
      <c r="AI65" s="187" t="str">
        <f t="shared" ca="1" si="1"/>
        <v/>
      </c>
      <c r="AJ65" s="187">
        <f>1</f>
        <v>1</v>
      </c>
    </row>
    <row r="66" spans="1:36" ht="135" x14ac:dyDescent="0.25">
      <c r="A66" s="188"/>
      <c r="C66" s="187" t="s">
        <v>332</v>
      </c>
      <c r="D66" s="187" t="s">
        <v>382</v>
      </c>
      <c r="E66" s="187" t="str">
        <f t="shared" ca="1" si="3"/>
        <v>Ativo</v>
      </c>
      <c r="F66" s="192">
        <v>150</v>
      </c>
      <c r="G66" s="191">
        <v>14</v>
      </c>
      <c r="H66" s="187" t="s">
        <v>2602</v>
      </c>
      <c r="I66" s="187" t="s">
        <v>327</v>
      </c>
      <c r="J66" s="187" t="s">
        <v>328</v>
      </c>
      <c r="K66" s="187" t="s">
        <v>383</v>
      </c>
      <c r="L66" s="187" t="s">
        <v>384</v>
      </c>
      <c r="M66" s="187" t="s">
        <v>385</v>
      </c>
      <c r="N66" s="187" t="s">
        <v>386</v>
      </c>
      <c r="O66" s="188"/>
      <c r="P66" s="188"/>
      <c r="Q66" s="188"/>
      <c r="R66" s="188">
        <v>41999</v>
      </c>
      <c r="S66" s="188">
        <v>42013</v>
      </c>
      <c r="T66" s="188">
        <v>41999</v>
      </c>
      <c r="U66" s="188">
        <f>'Convênios e TCTs'!$T66+3650</f>
        <v>45649</v>
      </c>
      <c r="V66" s="188" t="s">
        <v>65</v>
      </c>
      <c r="W66" s="212" t="s">
        <v>39</v>
      </c>
      <c r="X66" s="212" t="s">
        <v>39</v>
      </c>
      <c r="Z66" s="188" t="s">
        <v>44</v>
      </c>
      <c r="AA66" s="188"/>
      <c r="AB66" s="188"/>
      <c r="AC66" s="188"/>
      <c r="AD66" s="188"/>
      <c r="AE66" s="189" t="s">
        <v>39</v>
      </c>
      <c r="AF66" s="187" t="s">
        <v>39</v>
      </c>
      <c r="AG66" s="187" t="s">
        <v>39</v>
      </c>
      <c r="AI66" s="187" t="str">
        <f t="shared" ref="AI66:AI129" ca="1" si="4">IF(A66="","",IF(S66="",_xlfn.DAYS(TODAY(),A66),_xlfn.DAYS(S66,A66)))</f>
        <v/>
      </c>
      <c r="AJ66" s="187">
        <f>1</f>
        <v>1</v>
      </c>
    </row>
    <row r="67" spans="1:36" ht="135" x14ac:dyDescent="0.25">
      <c r="A67" s="188"/>
      <c r="C67" s="187" t="s">
        <v>332</v>
      </c>
      <c r="D67" s="187" t="s">
        <v>387</v>
      </c>
      <c r="E67" s="187" t="str">
        <f t="shared" ca="1" si="3"/>
        <v>Ativo</v>
      </c>
      <c r="F67" s="192">
        <v>151</v>
      </c>
      <c r="G67" s="191">
        <v>14</v>
      </c>
      <c r="H67" s="187" t="s">
        <v>2602</v>
      </c>
      <c r="I67" s="187" t="s">
        <v>327</v>
      </c>
      <c r="J67" s="187" t="s">
        <v>328</v>
      </c>
      <c r="K67" s="187" t="s">
        <v>388</v>
      </c>
      <c r="L67" s="187" t="s">
        <v>389</v>
      </c>
      <c r="M67" s="187" t="s">
        <v>390</v>
      </c>
      <c r="N67" s="187" t="s">
        <v>333</v>
      </c>
      <c r="O67" s="188"/>
      <c r="P67" s="188"/>
      <c r="Q67" s="188"/>
      <c r="R67" s="188">
        <v>41999</v>
      </c>
      <c r="S67" s="188">
        <v>42013</v>
      </c>
      <c r="T67" s="188">
        <v>41999</v>
      </c>
      <c r="U67" s="188">
        <f>'Convênios e TCTs'!$T67+3650</f>
        <v>45649</v>
      </c>
      <c r="V67" s="188" t="s">
        <v>65</v>
      </c>
      <c r="W67" s="212" t="s">
        <v>39</v>
      </c>
      <c r="X67" s="212" t="s">
        <v>39</v>
      </c>
      <c r="Z67" s="188" t="s">
        <v>44</v>
      </c>
      <c r="AA67" s="188"/>
      <c r="AB67" s="188"/>
      <c r="AC67" s="188"/>
      <c r="AD67" s="188"/>
      <c r="AE67" s="189" t="s">
        <v>39</v>
      </c>
      <c r="AF67" s="187" t="s">
        <v>39</v>
      </c>
      <c r="AG67" s="187" t="s">
        <v>39</v>
      </c>
      <c r="AI67" s="187" t="str">
        <f t="shared" ca="1" si="4"/>
        <v/>
      </c>
      <c r="AJ67" s="187">
        <f>1</f>
        <v>1</v>
      </c>
    </row>
    <row r="68" spans="1:36" ht="135" x14ac:dyDescent="0.25">
      <c r="A68" s="188"/>
      <c r="C68" s="187" t="s">
        <v>332</v>
      </c>
      <c r="D68" s="187" t="s">
        <v>391</v>
      </c>
      <c r="E68" s="187" t="str">
        <f t="shared" ca="1" si="3"/>
        <v>Ativo</v>
      </c>
      <c r="F68" s="192">
        <v>152</v>
      </c>
      <c r="G68" s="191">
        <v>14</v>
      </c>
      <c r="H68" s="187" t="s">
        <v>2602</v>
      </c>
      <c r="I68" s="187" t="s">
        <v>327</v>
      </c>
      <c r="J68" s="187" t="s">
        <v>328</v>
      </c>
      <c r="K68" s="187" t="s">
        <v>392</v>
      </c>
      <c r="L68" s="187" t="s">
        <v>393</v>
      </c>
      <c r="M68" s="187" t="s">
        <v>394</v>
      </c>
      <c r="N68" s="187" t="s">
        <v>333</v>
      </c>
      <c r="O68" s="188"/>
      <c r="P68" s="188"/>
      <c r="Q68" s="188"/>
      <c r="R68" s="188">
        <v>41999</v>
      </c>
      <c r="S68" s="188">
        <v>42013</v>
      </c>
      <c r="T68" s="188">
        <v>41999</v>
      </c>
      <c r="U68" s="188">
        <f>'Convênios e TCTs'!$T68+3650</f>
        <v>45649</v>
      </c>
      <c r="V68" s="188" t="s">
        <v>65</v>
      </c>
      <c r="W68" s="212" t="s">
        <v>39</v>
      </c>
      <c r="X68" s="212" t="s">
        <v>39</v>
      </c>
      <c r="Z68" s="188" t="s">
        <v>44</v>
      </c>
      <c r="AA68" s="188"/>
      <c r="AB68" s="188"/>
      <c r="AC68" s="188"/>
      <c r="AD68" s="188"/>
      <c r="AE68" s="189" t="s">
        <v>39</v>
      </c>
      <c r="AF68" s="187" t="s">
        <v>39</v>
      </c>
      <c r="AG68" s="187" t="s">
        <v>39</v>
      </c>
      <c r="AI68" s="187" t="str">
        <f t="shared" ca="1" si="4"/>
        <v/>
      </c>
      <c r="AJ68" s="187">
        <f>1</f>
        <v>1</v>
      </c>
    </row>
    <row r="69" spans="1:36" ht="135" x14ac:dyDescent="0.25">
      <c r="A69" s="188"/>
      <c r="C69" s="187" t="s">
        <v>332</v>
      </c>
      <c r="D69" s="187" t="s">
        <v>395</v>
      </c>
      <c r="E69" s="187" t="str">
        <f t="shared" ca="1" si="3"/>
        <v>Ativo</v>
      </c>
      <c r="F69" s="192">
        <v>153</v>
      </c>
      <c r="G69" s="191">
        <v>14</v>
      </c>
      <c r="H69" s="187" t="s">
        <v>2602</v>
      </c>
      <c r="I69" s="187" t="s">
        <v>327</v>
      </c>
      <c r="J69" s="187" t="s">
        <v>328</v>
      </c>
      <c r="K69" s="187" t="s">
        <v>396</v>
      </c>
      <c r="L69" s="187" t="s">
        <v>397</v>
      </c>
      <c r="M69" s="187" t="s">
        <v>398</v>
      </c>
      <c r="N69" s="187" t="s">
        <v>333</v>
      </c>
      <c r="O69" s="188"/>
      <c r="P69" s="188"/>
      <c r="Q69" s="188"/>
      <c r="R69" s="188">
        <v>41999</v>
      </c>
      <c r="S69" s="188">
        <v>42013</v>
      </c>
      <c r="T69" s="188">
        <v>41999</v>
      </c>
      <c r="U69" s="188">
        <f>'Convênios e TCTs'!$T69+3650</f>
        <v>45649</v>
      </c>
      <c r="V69" s="188" t="s">
        <v>65</v>
      </c>
      <c r="W69" s="212" t="s">
        <v>39</v>
      </c>
      <c r="X69" s="212" t="s">
        <v>39</v>
      </c>
      <c r="Z69" s="188" t="s">
        <v>44</v>
      </c>
      <c r="AA69" s="188"/>
      <c r="AB69" s="188"/>
      <c r="AC69" s="188"/>
      <c r="AD69" s="188"/>
      <c r="AE69" s="189" t="s">
        <v>39</v>
      </c>
      <c r="AF69" s="187" t="s">
        <v>39</v>
      </c>
      <c r="AG69" s="187" t="s">
        <v>39</v>
      </c>
      <c r="AI69" s="187" t="str">
        <f t="shared" ca="1" si="4"/>
        <v/>
      </c>
      <c r="AJ69" s="187">
        <f>1</f>
        <v>1</v>
      </c>
    </row>
    <row r="70" spans="1:36" ht="45" x14ac:dyDescent="0.25">
      <c r="A70" s="188"/>
      <c r="C70" s="187" t="s">
        <v>332</v>
      </c>
      <c r="D70" s="187" t="s">
        <v>2982</v>
      </c>
      <c r="E70" s="187" t="str">
        <f t="shared" ca="1" si="3"/>
        <v>Ativo</v>
      </c>
      <c r="F70" s="192">
        <v>154</v>
      </c>
      <c r="G70" s="191">
        <v>14</v>
      </c>
      <c r="H70" s="187" t="s">
        <v>2602</v>
      </c>
      <c r="I70" s="187" t="s">
        <v>37</v>
      </c>
      <c r="J70" s="187" t="s">
        <v>399</v>
      </c>
      <c r="K70" s="187" t="s">
        <v>400</v>
      </c>
      <c r="L70" s="187" t="s">
        <v>401</v>
      </c>
      <c r="M70" s="187" t="s">
        <v>402</v>
      </c>
      <c r="N70" s="187" t="s">
        <v>333</v>
      </c>
      <c r="O70" s="188"/>
      <c r="P70" s="188"/>
      <c r="Q70" s="188"/>
      <c r="R70" s="188">
        <v>41974</v>
      </c>
      <c r="S70" s="188">
        <v>42013</v>
      </c>
      <c r="T70" s="188">
        <v>41974</v>
      </c>
      <c r="U70" s="188">
        <f>'Convênios e TCTs'!$T70+3650</f>
        <v>45624</v>
      </c>
      <c r="V70" s="188" t="s">
        <v>65</v>
      </c>
      <c r="W70" s="212" t="s">
        <v>39</v>
      </c>
      <c r="X70" s="212" t="s">
        <v>39</v>
      </c>
      <c r="Z70" s="187" t="s">
        <v>44</v>
      </c>
      <c r="AB70" s="188"/>
      <c r="AC70" s="188"/>
      <c r="AD70" s="188"/>
      <c r="AE70" s="189" t="s">
        <v>39</v>
      </c>
      <c r="AF70" s="187" t="s">
        <v>39</v>
      </c>
      <c r="AG70" s="187" t="s">
        <v>39</v>
      </c>
      <c r="AI70" s="187" t="str">
        <f t="shared" ca="1" si="4"/>
        <v/>
      </c>
      <c r="AJ70" s="187">
        <f>1</f>
        <v>1</v>
      </c>
    </row>
    <row r="71" spans="1:36" ht="90" x14ac:dyDescent="0.25">
      <c r="A71" s="188"/>
      <c r="C71" s="187" t="s">
        <v>271</v>
      </c>
      <c r="D71" s="187" t="s">
        <v>2983</v>
      </c>
      <c r="E71" s="187" t="str">
        <f t="shared" ca="1" si="3"/>
        <v>Ativo</v>
      </c>
      <c r="F71" s="192">
        <v>155</v>
      </c>
      <c r="G71" s="191">
        <v>14</v>
      </c>
      <c r="H71" s="187" t="s">
        <v>2602</v>
      </c>
      <c r="I71" s="187" t="s">
        <v>37</v>
      </c>
      <c r="J71" s="187" t="s">
        <v>403</v>
      </c>
      <c r="K71" s="187" t="s">
        <v>404</v>
      </c>
      <c r="L71" s="187" t="s">
        <v>405</v>
      </c>
      <c r="M71" s="187" t="s">
        <v>406</v>
      </c>
      <c r="N71" s="187" t="s">
        <v>407</v>
      </c>
      <c r="O71" s="188"/>
      <c r="P71" s="188"/>
      <c r="Q71" s="188"/>
      <c r="R71" s="188">
        <v>41999</v>
      </c>
      <c r="S71" s="188">
        <v>42025</v>
      </c>
      <c r="T71" s="188">
        <v>41999</v>
      </c>
      <c r="U71" s="188">
        <f>'Convênios e TCTs'!$T71+3650</f>
        <v>45649</v>
      </c>
      <c r="V71" s="188" t="s">
        <v>65</v>
      </c>
      <c r="W71" s="212" t="s">
        <v>39</v>
      </c>
      <c r="X71" s="212" t="s">
        <v>39</v>
      </c>
      <c r="Z71" s="188" t="s">
        <v>44</v>
      </c>
      <c r="AA71" s="188"/>
      <c r="AB71" s="188"/>
      <c r="AC71" s="188"/>
      <c r="AD71" s="188"/>
      <c r="AE71" s="189" t="s">
        <v>39</v>
      </c>
      <c r="AF71" s="187" t="s">
        <v>39</v>
      </c>
      <c r="AG71" s="187" t="s">
        <v>39</v>
      </c>
      <c r="AI71" s="187" t="str">
        <f t="shared" ca="1" si="4"/>
        <v/>
      </c>
      <c r="AJ71" s="187">
        <f>1</f>
        <v>1</v>
      </c>
    </row>
    <row r="72" spans="1:36" ht="90" x14ac:dyDescent="0.25">
      <c r="A72" s="188"/>
      <c r="C72" s="190" t="s">
        <v>133</v>
      </c>
      <c r="D72" s="187" t="s">
        <v>221</v>
      </c>
      <c r="E72" s="187" t="str">
        <f t="shared" ca="1" si="3"/>
        <v>Ativo</v>
      </c>
      <c r="F72" s="192" t="s">
        <v>222</v>
      </c>
      <c r="G72" s="191">
        <v>14</v>
      </c>
      <c r="H72" s="190" t="s">
        <v>2602</v>
      </c>
      <c r="I72" s="190" t="s">
        <v>37</v>
      </c>
      <c r="J72" s="187" t="s">
        <v>223</v>
      </c>
      <c r="K72" s="190" t="s">
        <v>224</v>
      </c>
      <c r="L72" s="190" t="s">
        <v>225</v>
      </c>
      <c r="M72" s="190" t="s">
        <v>226</v>
      </c>
      <c r="N72" s="190" t="s">
        <v>39</v>
      </c>
      <c r="O72" s="188"/>
      <c r="P72" s="188"/>
      <c r="Q72" s="188"/>
      <c r="R72" s="188">
        <v>41775</v>
      </c>
      <c r="S72" s="188">
        <v>41776</v>
      </c>
      <c r="T72" s="188">
        <v>41775</v>
      </c>
      <c r="U72" s="188">
        <v>45427</v>
      </c>
      <c r="V72" s="188"/>
      <c r="W72" s="212" t="s">
        <v>39</v>
      </c>
      <c r="X72" s="212" t="s">
        <v>39</v>
      </c>
      <c r="Z72" s="190" t="s">
        <v>65</v>
      </c>
      <c r="AA72" s="190"/>
      <c r="AB72" s="188"/>
      <c r="AC72" s="188"/>
      <c r="AD72" s="188"/>
      <c r="AF72" s="190" t="s">
        <v>39</v>
      </c>
      <c r="AG72" s="190" t="s">
        <v>39</v>
      </c>
      <c r="AI72" s="187" t="str">
        <f t="shared" ca="1" si="4"/>
        <v/>
      </c>
      <c r="AJ72" s="187">
        <f>1</f>
        <v>1</v>
      </c>
    </row>
    <row r="73" spans="1:36" ht="45" x14ac:dyDescent="0.25">
      <c r="A73" s="188"/>
      <c r="C73" s="190" t="s">
        <v>187</v>
      </c>
      <c r="D73" s="187" t="s">
        <v>2984</v>
      </c>
      <c r="E73" s="187" t="str">
        <f t="shared" ca="1" si="3"/>
        <v>Ativo</v>
      </c>
      <c r="F73" s="192" t="s">
        <v>229</v>
      </c>
      <c r="G73" s="191">
        <v>14</v>
      </c>
      <c r="H73" s="190" t="s">
        <v>2602</v>
      </c>
      <c r="I73" s="190" t="s">
        <v>37</v>
      </c>
      <c r="J73" s="190" t="s">
        <v>230</v>
      </c>
      <c r="K73" s="190" t="s">
        <v>231</v>
      </c>
      <c r="L73" s="190" t="s">
        <v>232</v>
      </c>
      <c r="M73" s="190" t="s">
        <v>233</v>
      </c>
      <c r="N73" s="190" t="s">
        <v>55</v>
      </c>
      <c r="O73" s="188"/>
      <c r="P73" s="188"/>
      <c r="Q73" s="188"/>
      <c r="R73" s="188">
        <v>41753</v>
      </c>
      <c r="S73" s="188">
        <v>41779</v>
      </c>
      <c r="T73" s="188">
        <v>41753</v>
      </c>
      <c r="U73" s="188">
        <f>'Convênios e TCTs'!$T73+3650</f>
        <v>45403</v>
      </c>
      <c r="V73" s="188" t="s">
        <v>65</v>
      </c>
      <c r="W73" s="212" t="s">
        <v>39</v>
      </c>
      <c r="X73" s="212" t="s">
        <v>39</v>
      </c>
      <c r="Z73" s="190" t="s">
        <v>44</v>
      </c>
      <c r="AA73" s="190"/>
      <c r="AB73" s="188"/>
      <c r="AC73" s="188"/>
      <c r="AD73" s="188"/>
      <c r="AE73" s="187" t="s">
        <v>39</v>
      </c>
      <c r="AF73" s="190" t="s">
        <v>39</v>
      </c>
      <c r="AG73" s="190" t="s">
        <v>39</v>
      </c>
      <c r="AI73" s="187" t="str">
        <f t="shared" ca="1" si="4"/>
        <v/>
      </c>
      <c r="AJ73" s="187">
        <f>1</f>
        <v>1</v>
      </c>
    </row>
    <row r="74" spans="1:36" ht="150" x14ac:dyDescent="0.25">
      <c r="A74" s="188"/>
      <c r="C74" s="187" t="s">
        <v>138</v>
      </c>
      <c r="D74" s="187" t="s">
        <v>2985</v>
      </c>
      <c r="E74" s="187" t="str">
        <f t="shared" ca="1" si="3"/>
        <v>Ativo</v>
      </c>
      <c r="F74" s="192">
        <v>5</v>
      </c>
      <c r="G74" s="191">
        <v>15</v>
      </c>
      <c r="H74" s="187" t="s">
        <v>2602</v>
      </c>
      <c r="I74" s="187" t="s">
        <v>37</v>
      </c>
      <c r="J74" s="187" t="s">
        <v>408</v>
      </c>
      <c r="K74" s="187" t="s">
        <v>409</v>
      </c>
      <c r="L74" s="187" t="s">
        <v>410</v>
      </c>
      <c r="M74" s="187" t="s">
        <v>411</v>
      </c>
      <c r="N74" s="187" t="s">
        <v>412</v>
      </c>
      <c r="O74" s="188"/>
      <c r="P74" s="188"/>
      <c r="Q74" s="188"/>
      <c r="R74" s="188">
        <v>42059</v>
      </c>
      <c r="S74" s="188">
        <v>42074</v>
      </c>
      <c r="T74" s="188">
        <v>42059</v>
      </c>
      <c r="U74" s="188">
        <f>'Convênios e TCTs'!$T74+3650</f>
        <v>45709</v>
      </c>
      <c r="V74" s="188" t="s">
        <v>65</v>
      </c>
      <c r="W74" s="212" t="s">
        <v>39</v>
      </c>
      <c r="X74" s="212" t="s">
        <v>39</v>
      </c>
      <c r="Z74" s="188" t="s">
        <v>44</v>
      </c>
      <c r="AA74" s="188"/>
      <c r="AB74" s="188"/>
      <c r="AC74" s="188"/>
      <c r="AD74" s="188"/>
      <c r="AE74" s="189" t="s">
        <v>39</v>
      </c>
      <c r="AF74" s="187" t="s">
        <v>39</v>
      </c>
      <c r="AG74" s="187" t="s">
        <v>39</v>
      </c>
      <c r="AI74" s="187" t="str">
        <f t="shared" ca="1" si="4"/>
        <v/>
      </c>
      <c r="AJ74" s="187">
        <f>1</f>
        <v>1</v>
      </c>
    </row>
    <row r="75" spans="1:36" ht="45" x14ac:dyDescent="0.25">
      <c r="A75" s="188"/>
      <c r="C75" s="187" t="s">
        <v>279</v>
      </c>
      <c r="D75" s="187" t="s">
        <v>2986</v>
      </c>
      <c r="E75" s="187" t="str">
        <f t="shared" ca="1" si="3"/>
        <v>Ativo</v>
      </c>
      <c r="F75" s="192">
        <v>6</v>
      </c>
      <c r="G75" s="191">
        <v>15</v>
      </c>
      <c r="H75" s="187" t="s">
        <v>2602</v>
      </c>
      <c r="I75" s="187" t="s">
        <v>37</v>
      </c>
      <c r="J75" s="187" t="s">
        <v>413</v>
      </c>
      <c r="K75" s="187" t="s">
        <v>414</v>
      </c>
      <c r="L75" s="187" t="s">
        <v>415</v>
      </c>
      <c r="M75" s="187" t="s">
        <v>416</v>
      </c>
      <c r="N75" s="187" t="s">
        <v>101</v>
      </c>
      <c r="O75" s="188"/>
      <c r="P75" s="188"/>
      <c r="Q75" s="188"/>
      <c r="R75" s="188">
        <v>42020</v>
      </c>
      <c r="S75" s="188">
        <v>42066</v>
      </c>
      <c r="T75" s="188">
        <v>42020</v>
      </c>
      <c r="U75" s="188">
        <f>'Convênios e TCTs'!$T75+3650</f>
        <v>45670</v>
      </c>
      <c r="V75" s="188" t="s">
        <v>65</v>
      </c>
      <c r="W75" s="212" t="s">
        <v>39</v>
      </c>
      <c r="X75" s="212" t="s">
        <v>39</v>
      </c>
      <c r="Z75" s="187" t="s">
        <v>44</v>
      </c>
      <c r="AB75" s="188"/>
      <c r="AC75" s="188"/>
      <c r="AD75" s="188"/>
      <c r="AF75" s="187" t="s">
        <v>39</v>
      </c>
      <c r="AG75" s="187" t="s">
        <v>39</v>
      </c>
      <c r="AI75" s="187" t="str">
        <f t="shared" ca="1" si="4"/>
        <v/>
      </c>
      <c r="AJ75" s="187">
        <f>1</f>
        <v>1</v>
      </c>
    </row>
    <row r="76" spans="1:36" ht="105" x14ac:dyDescent="0.25">
      <c r="A76" s="188"/>
      <c r="C76" s="187" t="s">
        <v>259</v>
      </c>
      <c r="D76" s="187" t="s">
        <v>417</v>
      </c>
      <c r="E76" s="187" t="str">
        <f t="shared" ca="1" si="3"/>
        <v>Ativo</v>
      </c>
      <c r="F76" s="192">
        <v>11</v>
      </c>
      <c r="G76" s="191">
        <v>15</v>
      </c>
      <c r="H76" s="187" t="s">
        <v>2602</v>
      </c>
      <c r="I76" s="187" t="s">
        <v>37</v>
      </c>
      <c r="J76" s="187" t="s">
        <v>418</v>
      </c>
      <c r="K76" s="187" t="s">
        <v>419</v>
      </c>
      <c r="L76" s="187" t="s">
        <v>420</v>
      </c>
      <c r="M76" s="187" t="s">
        <v>421</v>
      </c>
      <c r="N76" s="187" t="s">
        <v>422</v>
      </c>
      <c r="O76" s="188"/>
      <c r="P76" s="188"/>
      <c r="Q76" s="188"/>
      <c r="R76" s="188">
        <v>42080</v>
      </c>
      <c r="S76" s="188">
        <v>42082</v>
      </c>
      <c r="T76" s="188">
        <v>42080</v>
      </c>
      <c r="U76" s="188">
        <f>'Convênios e TCTs'!$T76+3650</f>
        <v>45730</v>
      </c>
      <c r="V76" s="188" t="s">
        <v>65</v>
      </c>
      <c r="W76" s="212" t="s">
        <v>39</v>
      </c>
      <c r="X76" s="212" t="s">
        <v>39</v>
      </c>
      <c r="Z76" s="188" t="s">
        <v>44</v>
      </c>
      <c r="AA76" s="188"/>
      <c r="AB76" s="188"/>
      <c r="AC76" s="188"/>
      <c r="AD76" s="188"/>
      <c r="AF76" s="187" t="s">
        <v>39</v>
      </c>
      <c r="AG76" s="187" t="s">
        <v>39</v>
      </c>
      <c r="AI76" s="187" t="str">
        <f t="shared" ca="1" si="4"/>
        <v/>
      </c>
      <c r="AJ76" s="187">
        <f>1</f>
        <v>1</v>
      </c>
    </row>
    <row r="77" spans="1:36" ht="90" x14ac:dyDescent="0.25">
      <c r="A77" s="188"/>
      <c r="C77" s="187" t="s">
        <v>138</v>
      </c>
      <c r="D77" s="187" t="s">
        <v>2987</v>
      </c>
      <c r="E77" s="187" t="str">
        <f t="shared" ca="1" si="3"/>
        <v>Ativo</v>
      </c>
      <c r="F77" s="192">
        <v>15</v>
      </c>
      <c r="G77" s="191">
        <v>15</v>
      </c>
      <c r="H77" s="187" t="s">
        <v>2602</v>
      </c>
      <c r="I77" s="187" t="s">
        <v>37</v>
      </c>
      <c r="J77" s="187" t="s">
        <v>423</v>
      </c>
      <c r="K77" s="187" t="s">
        <v>184</v>
      </c>
      <c r="L77" s="187" t="s">
        <v>185</v>
      </c>
      <c r="M77" s="187" t="s">
        <v>424</v>
      </c>
      <c r="N77" s="187" t="s">
        <v>425</v>
      </c>
      <c r="O77" s="188"/>
      <c r="P77" s="188"/>
      <c r="Q77" s="188"/>
      <c r="R77" s="188">
        <v>42090</v>
      </c>
      <c r="S77" s="188">
        <v>42104</v>
      </c>
      <c r="T77" s="188">
        <v>42090</v>
      </c>
      <c r="U77" s="188">
        <f>'Convênios e TCTs'!$T77+3650</f>
        <v>45740</v>
      </c>
      <c r="V77" s="188" t="s">
        <v>65</v>
      </c>
      <c r="W77" s="212" t="s">
        <v>39</v>
      </c>
      <c r="X77" s="212" t="s">
        <v>39</v>
      </c>
      <c r="Z77" s="188" t="s">
        <v>44</v>
      </c>
      <c r="AA77" s="188"/>
      <c r="AB77" s="188"/>
      <c r="AC77" s="188"/>
      <c r="AD77" s="188"/>
      <c r="AE77" s="187" t="s">
        <v>39</v>
      </c>
      <c r="AF77" s="187" t="s">
        <v>39</v>
      </c>
      <c r="AG77" s="187" t="s">
        <v>39</v>
      </c>
      <c r="AI77" s="187" t="str">
        <f t="shared" ca="1" si="4"/>
        <v/>
      </c>
      <c r="AJ77" s="187">
        <f>1</f>
        <v>1</v>
      </c>
    </row>
    <row r="78" spans="1:36" ht="135" x14ac:dyDescent="0.25">
      <c r="A78" s="188"/>
      <c r="C78" s="187" t="s">
        <v>430</v>
      </c>
      <c r="D78" s="187" t="s">
        <v>2988</v>
      </c>
      <c r="E78" s="187" t="str">
        <f t="shared" ca="1" si="3"/>
        <v>Ativo</v>
      </c>
      <c r="F78" s="192">
        <v>19</v>
      </c>
      <c r="G78" s="191">
        <v>15</v>
      </c>
      <c r="H78" s="187" t="s">
        <v>2602</v>
      </c>
      <c r="I78" s="187" t="s">
        <v>327</v>
      </c>
      <c r="J78" s="187" t="s">
        <v>426</v>
      </c>
      <c r="K78" s="187" t="s">
        <v>427</v>
      </c>
      <c r="L78" s="187" t="s">
        <v>428</v>
      </c>
      <c r="M78" s="187" t="s">
        <v>429</v>
      </c>
      <c r="N78" s="187" t="s">
        <v>431</v>
      </c>
      <c r="O78" s="188"/>
      <c r="P78" s="188"/>
      <c r="Q78" s="188"/>
      <c r="R78" s="188">
        <v>42067</v>
      </c>
      <c r="S78" s="188">
        <v>42119</v>
      </c>
      <c r="T78" s="188">
        <v>42067</v>
      </c>
      <c r="U78" s="188">
        <f>'Convênios e TCTs'!$T78+3650</f>
        <v>45717</v>
      </c>
      <c r="V78" s="188" t="s">
        <v>65</v>
      </c>
      <c r="W78" s="212" t="s">
        <v>39</v>
      </c>
      <c r="X78" s="212" t="s">
        <v>39</v>
      </c>
      <c r="Z78" s="188" t="s">
        <v>44</v>
      </c>
      <c r="AA78" s="188"/>
      <c r="AB78" s="188"/>
      <c r="AC78" s="188"/>
      <c r="AD78" s="188"/>
      <c r="AE78" s="189" t="s">
        <v>39</v>
      </c>
      <c r="AF78" s="187" t="s">
        <v>39</v>
      </c>
      <c r="AG78" s="187" t="s">
        <v>39</v>
      </c>
      <c r="AI78" s="187" t="str">
        <f t="shared" ca="1" si="4"/>
        <v/>
      </c>
      <c r="AJ78" s="187">
        <f>1</f>
        <v>1</v>
      </c>
    </row>
    <row r="79" spans="1:36" ht="135" x14ac:dyDescent="0.25">
      <c r="A79" s="188"/>
      <c r="C79" s="187" t="s">
        <v>435</v>
      </c>
      <c r="D79" s="187" t="s">
        <v>2989</v>
      </c>
      <c r="E79" s="187" t="str">
        <f t="shared" ca="1" si="3"/>
        <v>Ativo</v>
      </c>
      <c r="F79" s="192">
        <v>20</v>
      </c>
      <c r="G79" s="191">
        <v>15</v>
      </c>
      <c r="H79" s="187" t="s">
        <v>2602</v>
      </c>
      <c r="I79" s="187" t="s">
        <v>327</v>
      </c>
      <c r="J79" s="187" t="s">
        <v>426</v>
      </c>
      <c r="K79" s="187" t="s">
        <v>432</v>
      </c>
      <c r="L79" s="187" t="s">
        <v>433</v>
      </c>
      <c r="M79" s="187" t="s">
        <v>434</v>
      </c>
      <c r="N79" s="187" t="s">
        <v>431</v>
      </c>
      <c r="O79" s="188"/>
      <c r="P79" s="188"/>
      <c r="Q79" s="188"/>
      <c r="R79" s="188">
        <v>42116</v>
      </c>
      <c r="S79" s="188">
        <v>42118</v>
      </c>
      <c r="T79" s="188">
        <v>42116</v>
      </c>
      <c r="U79" s="188">
        <f>'Convênios e TCTs'!$T79+3650</f>
        <v>45766</v>
      </c>
      <c r="V79" s="188" t="s">
        <v>65</v>
      </c>
      <c r="W79" s="212" t="s">
        <v>39</v>
      </c>
      <c r="X79" s="212" t="s">
        <v>39</v>
      </c>
      <c r="Z79" s="188" t="s">
        <v>65</v>
      </c>
      <c r="AA79" s="188"/>
      <c r="AB79" s="188"/>
      <c r="AC79" s="188"/>
      <c r="AD79" s="188"/>
      <c r="AE79" s="189" t="s">
        <v>39</v>
      </c>
      <c r="AF79" s="187" t="s">
        <v>39</v>
      </c>
      <c r="AG79" s="187" t="s">
        <v>39</v>
      </c>
      <c r="AI79" s="187" t="str">
        <f t="shared" ca="1" si="4"/>
        <v/>
      </c>
      <c r="AJ79" s="187">
        <f>1</f>
        <v>1</v>
      </c>
    </row>
    <row r="80" spans="1:36" ht="135" x14ac:dyDescent="0.25">
      <c r="A80" s="188"/>
      <c r="C80" s="187" t="s">
        <v>101</v>
      </c>
      <c r="D80" s="187" t="s">
        <v>436</v>
      </c>
      <c r="E80" s="187" t="str">
        <f t="shared" ca="1" si="3"/>
        <v>Ativo</v>
      </c>
      <c r="F80" s="192">
        <v>21</v>
      </c>
      <c r="G80" s="191">
        <v>15</v>
      </c>
      <c r="H80" s="187" t="s">
        <v>2602</v>
      </c>
      <c r="I80" s="187" t="s">
        <v>327</v>
      </c>
      <c r="J80" s="187" t="s">
        <v>426</v>
      </c>
      <c r="K80" s="187" t="s">
        <v>437</v>
      </c>
      <c r="L80" s="187" t="s">
        <v>438</v>
      </c>
      <c r="M80" s="187" t="s">
        <v>439</v>
      </c>
      <c r="N80" s="187" t="s">
        <v>431</v>
      </c>
      <c r="O80" s="188"/>
      <c r="P80" s="188"/>
      <c r="Q80" s="188"/>
      <c r="R80" s="188">
        <v>42117</v>
      </c>
      <c r="S80" s="188">
        <v>42118</v>
      </c>
      <c r="T80" s="188">
        <v>42117</v>
      </c>
      <c r="U80" s="188">
        <f>'Convênios e TCTs'!$T80+3650</f>
        <v>45767</v>
      </c>
      <c r="V80" s="188" t="s">
        <v>65</v>
      </c>
      <c r="W80" s="212" t="s">
        <v>39</v>
      </c>
      <c r="X80" s="212" t="s">
        <v>39</v>
      </c>
      <c r="Z80" s="188" t="s">
        <v>44</v>
      </c>
      <c r="AA80" s="188"/>
      <c r="AB80" s="188"/>
      <c r="AC80" s="188"/>
      <c r="AD80" s="188"/>
      <c r="AE80" s="189" t="s">
        <v>39</v>
      </c>
      <c r="AF80" s="187" t="s">
        <v>39</v>
      </c>
      <c r="AG80" s="187" t="s">
        <v>39</v>
      </c>
      <c r="AI80" s="187" t="str">
        <f t="shared" ca="1" si="4"/>
        <v/>
      </c>
      <c r="AJ80" s="187">
        <f>1</f>
        <v>1</v>
      </c>
    </row>
    <row r="81" spans="1:36" ht="75" x14ac:dyDescent="0.25">
      <c r="A81" s="188"/>
      <c r="C81" s="188" t="s">
        <v>206</v>
      </c>
      <c r="D81" s="187" t="s">
        <v>2990</v>
      </c>
      <c r="E81" s="187" t="str">
        <f t="shared" ca="1" si="3"/>
        <v>Ativo</v>
      </c>
      <c r="F81" s="192">
        <v>22</v>
      </c>
      <c r="G81" s="191">
        <v>15</v>
      </c>
      <c r="H81" s="187" t="s">
        <v>2602</v>
      </c>
      <c r="I81" s="187" t="s">
        <v>37</v>
      </c>
      <c r="J81" s="187" t="s">
        <v>440</v>
      </c>
      <c r="K81" s="187" t="s">
        <v>441</v>
      </c>
      <c r="L81" s="187" t="s">
        <v>442</v>
      </c>
      <c r="M81" s="187" t="s">
        <v>443</v>
      </c>
      <c r="N81" s="187" t="s">
        <v>444</v>
      </c>
      <c r="O81" s="188"/>
      <c r="P81" s="188"/>
      <c r="Q81" s="188"/>
      <c r="R81" s="188">
        <v>42117</v>
      </c>
      <c r="S81" s="188">
        <v>42118</v>
      </c>
      <c r="T81" s="188">
        <v>42117</v>
      </c>
      <c r="U81" s="188">
        <f>'Convênios e TCTs'!$T81+3650</f>
        <v>45767</v>
      </c>
      <c r="V81" s="188" t="s">
        <v>65</v>
      </c>
      <c r="W81" s="212" t="s">
        <v>39</v>
      </c>
      <c r="X81" s="212" t="s">
        <v>39</v>
      </c>
      <c r="Z81" s="188" t="s">
        <v>44</v>
      </c>
      <c r="AA81" s="188"/>
      <c r="AB81" s="188"/>
      <c r="AC81" s="188"/>
      <c r="AD81" s="188"/>
      <c r="AE81" s="188" t="s">
        <v>39</v>
      </c>
      <c r="AF81" s="187" t="s">
        <v>39</v>
      </c>
      <c r="AG81" s="187" t="s">
        <v>39</v>
      </c>
      <c r="AI81" s="187" t="str">
        <f t="shared" ca="1" si="4"/>
        <v/>
      </c>
      <c r="AJ81" s="187">
        <f>1</f>
        <v>1</v>
      </c>
    </row>
    <row r="82" spans="1:36" ht="135" x14ac:dyDescent="0.25">
      <c r="A82" s="188"/>
      <c r="C82" s="187" t="s">
        <v>101</v>
      </c>
      <c r="D82" s="187" t="s">
        <v>2991</v>
      </c>
      <c r="E82" s="187" t="str">
        <f t="shared" ca="1" si="3"/>
        <v>Ativo</v>
      </c>
      <c r="F82" s="192">
        <v>23</v>
      </c>
      <c r="G82" s="191">
        <v>15</v>
      </c>
      <c r="H82" s="187" t="s">
        <v>2602</v>
      </c>
      <c r="I82" s="187" t="s">
        <v>327</v>
      </c>
      <c r="J82" s="187" t="s">
        <v>445</v>
      </c>
      <c r="K82" s="187" t="s">
        <v>446</v>
      </c>
      <c r="L82" s="187" t="s">
        <v>447</v>
      </c>
      <c r="M82" s="187" t="s">
        <v>448</v>
      </c>
      <c r="N82" s="187" t="s">
        <v>431</v>
      </c>
      <c r="O82" s="188"/>
      <c r="P82" s="188"/>
      <c r="Q82" s="188"/>
      <c r="R82" s="188">
        <v>42117</v>
      </c>
      <c r="S82" s="188">
        <v>42118</v>
      </c>
      <c r="T82" s="188">
        <v>41752</v>
      </c>
      <c r="U82" s="188">
        <f>'Convênios e TCTs'!$T82+3650</f>
        <v>45402</v>
      </c>
      <c r="V82" s="188" t="s">
        <v>65</v>
      </c>
      <c r="W82" s="212" t="s">
        <v>39</v>
      </c>
      <c r="X82" s="212" t="s">
        <v>39</v>
      </c>
      <c r="Z82" s="188" t="s">
        <v>44</v>
      </c>
      <c r="AA82" s="188"/>
      <c r="AB82" s="188"/>
      <c r="AC82" s="188"/>
      <c r="AD82" s="188"/>
      <c r="AE82" s="189" t="s">
        <v>39</v>
      </c>
      <c r="AF82" s="187" t="s">
        <v>39</v>
      </c>
      <c r="AG82" s="187" t="s">
        <v>39</v>
      </c>
      <c r="AI82" s="187" t="str">
        <f t="shared" ca="1" si="4"/>
        <v/>
      </c>
      <c r="AJ82" s="187">
        <f>1</f>
        <v>1</v>
      </c>
    </row>
    <row r="83" spans="1:36" ht="135" x14ac:dyDescent="0.25">
      <c r="A83" s="188"/>
      <c r="C83" s="187" t="s">
        <v>332</v>
      </c>
      <c r="D83" s="187" t="s">
        <v>2992</v>
      </c>
      <c r="E83" s="187" t="str">
        <f t="shared" ca="1" si="3"/>
        <v>Ativo</v>
      </c>
      <c r="F83" s="192">
        <v>24</v>
      </c>
      <c r="G83" s="191">
        <v>15</v>
      </c>
      <c r="H83" s="187" t="s">
        <v>2602</v>
      </c>
      <c r="I83" s="187" t="s">
        <v>327</v>
      </c>
      <c r="J83" s="187" t="s">
        <v>328</v>
      </c>
      <c r="K83" s="187" t="s">
        <v>449</v>
      </c>
      <c r="L83" s="187" t="s">
        <v>450</v>
      </c>
      <c r="M83" s="187" t="s">
        <v>451</v>
      </c>
      <c r="N83" s="187" t="s">
        <v>431</v>
      </c>
      <c r="O83" s="188"/>
      <c r="P83" s="188"/>
      <c r="Q83" s="188"/>
      <c r="R83" s="188">
        <v>42117</v>
      </c>
      <c r="S83" s="188">
        <v>42118</v>
      </c>
      <c r="T83" s="188">
        <v>42117</v>
      </c>
      <c r="U83" s="188">
        <f>'Convênios e TCTs'!$T83+3650</f>
        <v>45767</v>
      </c>
      <c r="V83" s="188" t="s">
        <v>65</v>
      </c>
      <c r="W83" s="212" t="s">
        <v>39</v>
      </c>
      <c r="X83" s="212" t="s">
        <v>39</v>
      </c>
      <c r="Z83" s="188" t="s">
        <v>44</v>
      </c>
      <c r="AA83" s="188"/>
      <c r="AB83" s="188"/>
      <c r="AC83" s="188"/>
      <c r="AD83" s="188"/>
      <c r="AE83" s="189" t="s">
        <v>39</v>
      </c>
      <c r="AF83" s="187" t="s">
        <v>39</v>
      </c>
      <c r="AG83" s="187" t="s">
        <v>39</v>
      </c>
      <c r="AI83" s="187" t="str">
        <f t="shared" ca="1" si="4"/>
        <v/>
      </c>
      <c r="AJ83" s="187">
        <f>1</f>
        <v>1</v>
      </c>
    </row>
    <row r="84" spans="1:36" ht="135" x14ac:dyDescent="0.25">
      <c r="A84" s="188"/>
      <c r="C84" s="187" t="s">
        <v>455</v>
      </c>
      <c r="D84" s="187" t="s">
        <v>2993</v>
      </c>
      <c r="E84" s="187" t="str">
        <f t="shared" ca="1" si="3"/>
        <v>Ativo</v>
      </c>
      <c r="F84" s="192">
        <v>25</v>
      </c>
      <c r="G84" s="191">
        <v>15</v>
      </c>
      <c r="H84" s="187" t="s">
        <v>2602</v>
      </c>
      <c r="I84" s="187" t="s">
        <v>327</v>
      </c>
      <c r="J84" s="187" t="s">
        <v>328</v>
      </c>
      <c r="K84" s="187" t="s">
        <v>452</v>
      </c>
      <c r="L84" s="187" t="s">
        <v>453</v>
      </c>
      <c r="M84" s="187" t="s">
        <v>454</v>
      </c>
      <c r="N84" s="187" t="s">
        <v>431</v>
      </c>
      <c r="O84" s="188"/>
      <c r="P84" s="188"/>
      <c r="Q84" s="188"/>
      <c r="R84" s="188">
        <v>42117</v>
      </c>
      <c r="S84" s="188">
        <v>42119</v>
      </c>
      <c r="T84" s="188">
        <v>42117</v>
      </c>
      <c r="U84" s="188">
        <f>'Convênios e TCTs'!$T84+3650</f>
        <v>45767</v>
      </c>
      <c r="V84" s="188" t="s">
        <v>65</v>
      </c>
      <c r="W84" s="212" t="s">
        <v>39</v>
      </c>
      <c r="X84" s="212" t="s">
        <v>39</v>
      </c>
      <c r="Z84" s="188" t="s">
        <v>44</v>
      </c>
      <c r="AA84" s="188"/>
      <c r="AB84" s="188"/>
      <c r="AC84" s="188"/>
      <c r="AD84" s="188"/>
      <c r="AE84" s="189" t="s">
        <v>39</v>
      </c>
      <c r="AF84" s="187" t="s">
        <v>39</v>
      </c>
      <c r="AG84" s="187" t="s">
        <v>39</v>
      </c>
      <c r="AI84" s="187" t="str">
        <f t="shared" ca="1" si="4"/>
        <v/>
      </c>
      <c r="AJ84" s="187">
        <f>1</f>
        <v>1</v>
      </c>
    </row>
    <row r="85" spans="1:36" ht="135" x14ac:dyDescent="0.25">
      <c r="A85" s="188"/>
      <c r="C85" s="187" t="s">
        <v>455</v>
      </c>
      <c r="D85" s="187" t="s">
        <v>2994</v>
      </c>
      <c r="E85" s="187" t="str">
        <f t="shared" ca="1" si="3"/>
        <v>Ativo</v>
      </c>
      <c r="F85" s="192">
        <v>26</v>
      </c>
      <c r="G85" s="191">
        <v>15</v>
      </c>
      <c r="H85" s="187" t="s">
        <v>2602</v>
      </c>
      <c r="I85" s="187" t="s">
        <v>327</v>
      </c>
      <c r="J85" s="187" t="s">
        <v>328</v>
      </c>
      <c r="K85" s="187" t="s">
        <v>456</v>
      </c>
      <c r="L85" s="187" t="s">
        <v>457</v>
      </c>
      <c r="M85" s="187" t="s">
        <v>458</v>
      </c>
      <c r="N85" s="187" t="s">
        <v>431</v>
      </c>
      <c r="O85" s="188"/>
      <c r="P85" s="188"/>
      <c r="Q85" s="188"/>
      <c r="R85" s="188">
        <v>42117</v>
      </c>
      <c r="S85" s="188">
        <v>42119</v>
      </c>
      <c r="T85" s="188">
        <v>42117</v>
      </c>
      <c r="U85" s="188">
        <f>'Convênios e TCTs'!$T85+3650</f>
        <v>45767</v>
      </c>
      <c r="V85" s="188" t="s">
        <v>65</v>
      </c>
      <c r="W85" s="212" t="s">
        <v>39</v>
      </c>
      <c r="X85" s="212" t="s">
        <v>39</v>
      </c>
      <c r="Z85" s="188" t="s">
        <v>44</v>
      </c>
      <c r="AA85" s="188"/>
      <c r="AB85" s="188"/>
      <c r="AC85" s="188"/>
      <c r="AD85" s="188"/>
      <c r="AE85" s="189" t="s">
        <v>39</v>
      </c>
      <c r="AF85" s="187" t="s">
        <v>39</v>
      </c>
      <c r="AG85" s="187" t="s">
        <v>39</v>
      </c>
      <c r="AI85" s="187" t="str">
        <f t="shared" ca="1" si="4"/>
        <v/>
      </c>
      <c r="AJ85" s="187">
        <f>1</f>
        <v>1</v>
      </c>
    </row>
    <row r="86" spans="1:36" ht="135" x14ac:dyDescent="0.25">
      <c r="A86" s="188"/>
      <c r="C86" s="187" t="s">
        <v>332</v>
      </c>
      <c r="D86" s="187" t="s">
        <v>2995</v>
      </c>
      <c r="E86" s="187" t="str">
        <f t="shared" ca="1" si="3"/>
        <v>Ativo</v>
      </c>
      <c r="F86" s="192">
        <v>27</v>
      </c>
      <c r="G86" s="191">
        <v>15</v>
      </c>
      <c r="H86" s="187" t="s">
        <v>2602</v>
      </c>
      <c r="I86" s="187" t="s">
        <v>327</v>
      </c>
      <c r="J86" s="187" t="s">
        <v>328</v>
      </c>
      <c r="K86" s="187" t="s">
        <v>459</v>
      </c>
      <c r="L86" s="187" t="s">
        <v>460</v>
      </c>
      <c r="M86" s="187" t="s">
        <v>461</v>
      </c>
      <c r="N86" s="187" t="s">
        <v>431</v>
      </c>
      <c r="O86" s="188"/>
      <c r="P86" s="188"/>
      <c r="Q86" s="188"/>
      <c r="R86" s="188">
        <v>42118</v>
      </c>
      <c r="S86" s="188">
        <v>42119</v>
      </c>
      <c r="T86" s="188">
        <v>42118</v>
      </c>
      <c r="U86" s="188">
        <f>'Convênios e TCTs'!$T86+3650</f>
        <v>45768</v>
      </c>
      <c r="V86" s="188" t="s">
        <v>65</v>
      </c>
      <c r="W86" s="212" t="s">
        <v>39</v>
      </c>
      <c r="X86" s="212" t="s">
        <v>39</v>
      </c>
      <c r="Z86" s="188" t="s">
        <v>44</v>
      </c>
      <c r="AA86" s="188"/>
      <c r="AB86" s="188"/>
      <c r="AC86" s="188"/>
      <c r="AD86" s="188"/>
      <c r="AE86" s="189" t="s">
        <v>39</v>
      </c>
      <c r="AF86" s="187" t="s">
        <v>39</v>
      </c>
      <c r="AG86" s="187" t="s">
        <v>39</v>
      </c>
      <c r="AI86" s="187" t="str">
        <f t="shared" ca="1" si="4"/>
        <v/>
      </c>
      <c r="AJ86" s="187">
        <f>1</f>
        <v>1</v>
      </c>
    </row>
    <row r="87" spans="1:36" ht="135" x14ac:dyDescent="0.25">
      <c r="A87" s="188"/>
      <c r="C87" s="187" t="s">
        <v>332</v>
      </c>
      <c r="D87" s="187" t="s">
        <v>462</v>
      </c>
      <c r="E87" s="187" t="str">
        <f t="shared" ca="1" si="3"/>
        <v>Ativo</v>
      </c>
      <c r="F87" s="192">
        <v>28</v>
      </c>
      <c r="G87" s="191">
        <v>15</v>
      </c>
      <c r="H87" s="187" t="s">
        <v>2602</v>
      </c>
      <c r="I87" s="187" t="s">
        <v>327</v>
      </c>
      <c r="J87" s="187" t="s">
        <v>328</v>
      </c>
      <c r="K87" s="187" t="s">
        <v>463</v>
      </c>
      <c r="L87" s="187" t="s">
        <v>464</v>
      </c>
      <c r="M87" s="187" t="s">
        <v>465</v>
      </c>
      <c r="N87" s="187" t="s">
        <v>431</v>
      </c>
      <c r="O87" s="188"/>
      <c r="P87" s="188"/>
      <c r="Q87" s="188"/>
      <c r="R87" s="188">
        <v>42118</v>
      </c>
      <c r="S87" s="188">
        <v>42119</v>
      </c>
      <c r="T87" s="188">
        <v>42118</v>
      </c>
      <c r="U87" s="188">
        <f>'Convênios e TCTs'!$T87+3650</f>
        <v>45768</v>
      </c>
      <c r="V87" s="188" t="s">
        <v>65</v>
      </c>
      <c r="W87" s="212" t="s">
        <v>39</v>
      </c>
      <c r="X87" s="212" t="s">
        <v>39</v>
      </c>
      <c r="Z87" s="188" t="s">
        <v>44</v>
      </c>
      <c r="AA87" s="188"/>
      <c r="AB87" s="188"/>
      <c r="AC87" s="188"/>
      <c r="AD87" s="188"/>
      <c r="AE87" s="189" t="s">
        <v>39</v>
      </c>
      <c r="AF87" s="187" t="s">
        <v>39</v>
      </c>
      <c r="AG87" s="187" t="s">
        <v>39</v>
      </c>
      <c r="AI87" s="187" t="str">
        <f t="shared" ca="1" si="4"/>
        <v/>
      </c>
      <c r="AJ87" s="187">
        <f>1</f>
        <v>1</v>
      </c>
    </row>
    <row r="88" spans="1:36" ht="135" x14ac:dyDescent="0.25">
      <c r="A88" s="188"/>
      <c r="C88" s="187" t="s">
        <v>469</v>
      </c>
      <c r="D88" s="187" t="s">
        <v>2996</v>
      </c>
      <c r="E88" s="187" t="str">
        <f t="shared" ca="1" si="3"/>
        <v>Ativo</v>
      </c>
      <c r="F88" s="192">
        <v>33</v>
      </c>
      <c r="G88" s="191">
        <v>15</v>
      </c>
      <c r="H88" s="187" t="s">
        <v>2602</v>
      </c>
      <c r="I88" s="187" t="s">
        <v>327</v>
      </c>
      <c r="J88" s="187" t="s">
        <v>328</v>
      </c>
      <c r="K88" s="187" t="s">
        <v>466</v>
      </c>
      <c r="L88" s="187" t="s">
        <v>467</v>
      </c>
      <c r="M88" s="187" t="s">
        <v>468</v>
      </c>
      <c r="N88" s="187" t="s">
        <v>431</v>
      </c>
      <c r="O88" s="188"/>
      <c r="P88" s="188"/>
      <c r="Q88" s="188"/>
      <c r="R88" s="188">
        <v>42118</v>
      </c>
      <c r="S88" s="188">
        <v>42122</v>
      </c>
      <c r="T88" s="188">
        <v>42118</v>
      </c>
      <c r="U88" s="188">
        <f>'Convênios e TCTs'!$T88+3650</f>
        <v>45768</v>
      </c>
      <c r="V88" s="188" t="s">
        <v>65</v>
      </c>
      <c r="W88" s="212" t="s">
        <v>39</v>
      </c>
      <c r="X88" s="212" t="s">
        <v>39</v>
      </c>
      <c r="Z88" s="188" t="s">
        <v>44</v>
      </c>
      <c r="AA88" s="188"/>
      <c r="AB88" s="188"/>
      <c r="AC88" s="188"/>
      <c r="AD88" s="188"/>
      <c r="AE88" s="189" t="s">
        <v>39</v>
      </c>
      <c r="AF88" s="187" t="s">
        <v>39</v>
      </c>
      <c r="AG88" s="187" t="s">
        <v>39</v>
      </c>
      <c r="AI88" s="187" t="str">
        <f t="shared" ca="1" si="4"/>
        <v/>
      </c>
      <c r="AJ88" s="187">
        <f>1</f>
        <v>1</v>
      </c>
    </row>
    <row r="89" spans="1:36" ht="135" x14ac:dyDescent="0.25">
      <c r="A89" s="188"/>
      <c r="C89" s="187" t="s">
        <v>469</v>
      </c>
      <c r="D89" s="187" t="s">
        <v>470</v>
      </c>
      <c r="E89" s="187" t="str">
        <f t="shared" ca="1" si="3"/>
        <v>Ativo</v>
      </c>
      <c r="F89" s="192">
        <v>34</v>
      </c>
      <c r="G89" s="191">
        <v>15</v>
      </c>
      <c r="H89" s="187" t="s">
        <v>2602</v>
      </c>
      <c r="I89" s="187" t="s">
        <v>327</v>
      </c>
      <c r="J89" s="187" t="s">
        <v>328</v>
      </c>
      <c r="K89" s="187" t="s">
        <v>471</v>
      </c>
      <c r="L89" s="187" t="s">
        <v>472</v>
      </c>
      <c r="M89" s="187" t="s">
        <v>473</v>
      </c>
      <c r="N89" s="187" t="s">
        <v>431</v>
      </c>
      <c r="O89" s="188"/>
      <c r="P89" s="188"/>
      <c r="Q89" s="188"/>
      <c r="R89" s="188">
        <v>42118</v>
      </c>
      <c r="S89" s="188">
        <v>42123</v>
      </c>
      <c r="T89" s="188">
        <v>42118</v>
      </c>
      <c r="U89" s="188">
        <f>'Convênios e TCTs'!$T89+3650</f>
        <v>45768</v>
      </c>
      <c r="V89" s="188" t="s">
        <v>65</v>
      </c>
      <c r="W89" s="212" t="s">
        <v>39</v>
      </c>
      <c r="X89" s="212" t="s">
        <v>39</v>
      </c>
      <c r="Z89" s="188" t="s">
        <v>44</v>
      </c>
      <c r="AA89" s="188"/>
      <c r="AB89" s="188"/>
      <c r="AC89" s="188"/>
      <c r="AD89" s="188"/>
      <c r="AE89" s="189" t="s">
        <v>39</v>
      </c>
      <c r="AF89" s="187" t="s">
        <v>39</v>
      </c>
      <c r="AG89" s="187" t="s">
        <v>39</v>
      </c>
      <c r="AI89" s="187" t="str">
        <f t="shared" ca="1" si="4"/>
        <v/>
      </c>
      <c r="AJ89" s="187">
        <f>1</f>
        <v>1</v>
      </c>
    </row>
    <row r="90" spans="1:36" ht="135" x14ac:dyDescent="0.25">
      <c r="A90" s="188"/>
      <c r="C90" s="187" t="s">
        <v>469</v>
      </c>
      <c r="D90" s="187" t="s">
        <v>2997</v>
      </c>
      <c r="E90" s="187" t="str">
        <f t="shared" ca="1" si="3"/>
        <v>Ativo</v>
      </c>
      <c r="F90" s="192">
        <v>35</v>
      </c>
      <c r="G90" s="191">
        <v>15</v>
      </c>
      <c r="H90" s="187" t="s">
        <v>2602</v>
      </c>
      <c r="I90" s="187" t="s">
        <v>327</v>
      </c>
      <c r="J90" s="187" t="s">
        <v>328</v>
      </c>
      <c r="K90" s="187" t="s">
        <v>474</v>
      </c>
      <c r="L90" s="187" t="s">
        <v>475</v>
      </c>
      <c r="M90" s="187" t="s">
        <v>476</v>
      </c>
      <c r="N90" s="187" t="s">
        <v>431</v>
      </c>
      <c r="O90" s="188"/>
      <c r="P90" s="188"/>
      <c r="Q90" s="188"/>
      <c r="R90" s="188">
        <v>42121</v>
      </c>
      <c r="S90" s="188">
        <v>42122</v>
      </c>
      <c r="T90" s="188">
        <v>42121</v>
      </c>
      <c r="U90" s="188">
        <f>'Convênios e TCTs'!$T90+3650</f>
        <v>45771</v>
      </c>
      <c r="V90" s="188" t="s">
        <v>65</v>
      </c>
      <c r="W90" s="212" t="s">
        <v>39</v>
      </c>
      <c r="X90" s="212" t="s">
        <v>39</v>
      </c>
      <c r="Z90" s="188" t="s">
        <v>44</v>
      </c>
      <c r="AA90" s="188"/>
      <c r="AB90" s="188"/>
      <c r="AC90" s="188"/>
      <c r="AD90" s="188"/>
      <c r="AE90" s="189" t="s">
        <v>39</v>
      </c>
      <c r="AF90" s="187" t="s">
        <v>39</v>
      </c>
      <c r="AG90" s="187" t="s">
        <v>39</v>
      </c>
      <c r="AI90" s="187" t="str">
        <f t="shared" ca="1" si="4"/>
        <v/>
      </c>
      <c r="AJ90" s="187">
        <f>1</f>
        <v>1</v>
      </c>
    </row>
    <row r="91" spans="1:36" ht="135" x14ac:dyDescent="0.25">
      <c r="A91" s="188"/>
      <c r="C91" s="187" t="s">
        <v>297</v>
      </c>
      <c r="D91" s="187" t="s">
        <v>2998</v>
      </c>
      <c r="E91" s="187" t="str">
        <f t="shared" ca="1" si="3"/>
        <v>Ativo</v>
      </c>
      <c r="F91" s="192">
        <v>36</v>
      </c>
      <c r="G91" s="191">
        <v>15</v>
      </c>
      <c r="H91" s="187" t="s">
        <v>2602</v>
      </c>
      <c r="I91" s="187" t="s">
        <v>327</v>
      </c>
      <c r="J91" s="187" t="s">
        <v>328</v>
      </c>
      <c r="K91" s="187" t="s">
        <v>477</v>
      </c>
      <c r="L91" s="187" t="s">
        <v>478</v>
      </c>
      <c r="M91" s="187" t="s">
        <v>479</v>
      </c>
      <c r="N91" s="187" t="s">
        <v>431</v>
      </c>
      <c r="O91" s="188"/>
      <c r="P91" s="188"/>
      <c r="Q91" s="188"/>
      <c r="R91" s="188">
        <v>42122</v>
      </c>
      <c r="S91" s="188">
        <v>42123</v>
      </c>
      <c r="T91" s="188">
        <v>42122</v>
      </c>
      <c r="U91" s="188">
        <f>'Convênios e TCTs'!$T91+3650</f>
        <v>45772</v>
      </c>
      <c r="V91" s="188" t="s">
        <v>65</v>
      </c>
      <c r="W91" s="212" t="s">
        <v>39</v>
      </c>
      <c r="X91" s="212" t="s">
        <v>39</v>
      </c>
      <c r="Z91" s="188" t="s">
        <v>44</v>
      </c>
      <c r="AA91" s="188"/>
      <c r="AB91" s="188"/>
      <c r="AC91" s="188"/>
      <c r="AD91" s="188"/>
      <c r="AE91" s="189" t="s">
        <v>39</v>
      </c>
      <c r="AF91" s="187" t="s">
        <v>39</v>
      </c>
      <c r="AG91" s="187" t="s">
        <v>39</v>
      </c>
      <c r="AI91" s="187" t="str">
        <f t="shared" ca="1" si="4"/>
        <v/>
      </c>
      <c r="AJ91" s="187">
        <f>1</f>
        <v>1</v>
      </c>
    </row>
    <row r="92" spans="1:36" ht="135" x14ac:dyDescent="0.25">
      <c r="A92" s="188"/>
      <c r="C92" s="187" t="s">
        <v>297</v>
      </c>
      <c r="D92" s="187" t="s">
        <v>2999</v>
      </c>
      <c r="E92" s="187" t="str">
        <f t="shared" ca="1" si="3"/>
        <v>Ativo</v>
      </c>
      <c r="F92" s="192">
        <v>37</v>
      </c>
      <c r="G92" s="191">
        <v>15</v>
      </c>
      <c r="H92" s="187" t="s">
        <v>2602</v>
      </c>
      <c r="I92" s="187" t="s">
        <v>327</v>
      </c>
      <c r="J92" s="187" t="s">
        <v>328</v>
      </c>
      <c r="K92" s="187" t="s">
        <v>480</v>
      </c>
      <c r="L92" s="187" t="s">
        <v>481</v>
      </c>
      <c r="M92" s="187" t="s">
        <v>482</v>
      </c>
      <c r="N92" s="187" t="s">
        <v>431</v>
      </c>
      <c r="O92" s="188"/>
      <c r="P92" s="188"/>
      <c r="Q92" s="188"/>
      <c r="R92" s="188">
        <v>42122</v>
      </c>
      <c r="S92" s="188">
        <v>42123</v>
      </c>
      <c r="T92" s="188">
        <v>42122</v>
      </c>
      <c r="U92" s="188">
        <f>'Convênios e TCTs'!$T92+3650</f>
        <v>45772</v>
      </c>
      <c r="V92" s="188" t="s">
        <v>65</v>
      </c>
      <c r="W92" s="212" t="s">
        <v>39</v>
      </c>
      <c r="X92" s="212" t="s">
        <v>39</v>
      </c>
      <c r="Z92" s="188" t="s">
        <v>44</v>
      </c>
      <c r="AA92" s="188"/>
      <c r="AB92" s="188"/>
      <c r="AC92" s="188"/>
      <c r="AD92" s="188"/>
      <c r="AE92" s="189" t="s">
        <v>39</v>
      </c>
      <c r="AF92" s="187" t="s">
        <v>39</v>
      </c>
      <c r="AG92" s="187" t="s">
        <v>39</v>
      </c>
      <c r="AI92" s="187" t="str">
        <f t="shared" ca="1" si="4"/>
        <v/>
      </c>
      <c r="AJ92" s="187">
        <f>1</f>
        <v>1</v>
      </c>
    </row>
    <row r="93" spans="1:36" ht="135" x14ac:dyDescent="0.25">
      <c r="A93" s="188"/>
      <c r="C93" s="187" t="s">
        <v>488</v>
      </c>
      <c r="D93" s="187" t="s">
        <v>483</v>
      </c>
      <c r="E93" s="187" t="str">
        <f t="shared" ca="1" si="3"/>
        <v>Ativo</v>
      </c>
      <c r="F93" s="192">
        <v>38</v>
      </c>
      <c r="G93" s="191">
        <v>15</v>
      </c>
      <c r="H93" s="187" t="s">
        <v>2602</v>
      </c>
      <c r="I93" s="187" t="s">
        <v>327</v>
      </c>
      <c r="J93" s="187" t="s">
        <v>484</v>
      </c>
      <c r="K93" s="187" t="s">
        <v>485</v>
      </c>
      <c r="L93" s="187" t="s">
        <v>486</v>
      </c>
      <c r="M93" s="187" t="s">
        <v>487</v>
      </c>
      <c r="N93" s="187" t="s">
        <v>489</v>
      </c>
      <c r="O93" s="188"/>
      <c r="P93" s="188"/>
      <c r="Q93" s="188"/>
      <c r="R93" s="188">
        <v>42122</v>
      </c>
      <c r="S93" s="188">
        <v>42124</v>
      </c>
      <c r="T93" s="188">
        <v>42122</v>
      </c>
      <c r="U93" s="188">
        <f>'Convênios e TCTs'!$T93+3650</f>
        <v>45772</v>
      </c>
      <c r="V93" s="188" t="s">
        <v>65</v>
      </c>
      <c r="W93" s="212" t="s">
        <v>39</v>
      </c>
      <c r="X93" s="212" t="s">
        <v>39</v>
      </c>
      <c r="Z93" s="188" t="s">
        <v>44</v>
      </c>
      <c r="AA93" s="188"/>
      <c r="AB93" s="188"/>
      <c r="AC93" s="188"/>
      <c r="AD93" s="188"/>
      <c r="AE93" s="189" t="s">
        <v>39</v>
      </c>
      <c r="AF93" s="187" t="s">
        <v>39</v>
      </c>
      <c r="AG93" s="187" t="s">
        <v>39</v>
      </c>
      <c r="AI93" s="187" t="str">
        <f t="shared" ca="1" si="4"/>
        <v/>
      </c>
      <c r="AJ93" s="187">
        <f>1</f>
        <v>1</v>
      </c>
    </row>
    <row r="94" spans="1:36" ht="135" x14ac:dyDescent="0.25">
      <c r="A94" s="188"/>
      <c r="C94" s="187" t="s">
        <v>494</v>
      </c>
      <c r="D94" s="187" t="s">
        <v>490</v>
      </c>
      <c r="E94" s="187" t="str">
        <f t="shared" ca="1" si="3"/>
        <v>Ativo</v>
      </c>
      <c r="F94" s="192">
        <v>39</v>
      </c>
      <c r="G94" s="191">
        <v>15</v>
      </c>
      <c r="H94" s="187" t="s">
        <v>2602</v>
      </c>
      <c r="I94" s="187" t="s">
        <v>327</v>
      </c>
      <c r="J94" s="187" t="s">
        <v>484</v>
      </c>
      <c r="K94" s="187" t="s">
        <v>491</v>
      </c>
      <c r="L94" s="187" t="s">
        <v>492</v>
      </c>
      <c r="M94" s="187" t="s">
        <v>493</v>
      </c>
      <c r="N94" s="187" t="s">
        <v>431</v>
      </c>
      <c r="O94" s="188"/>
      <c r="P94" s="188"/>
      <c r="Q94" s="188"/>
      <c r="R94" s="188">
        <v>42122</v>
      </c>
      <c r="S94" s="188">
        <v>42124</v>
      </c>
      <c r="T94" s="188">
        <v>42122</v>
      </c>
      <c r="U94" s="188">
        <f>'Convênios e TCTs'!$T94+3650</f>
        <v>45772</v>
      </c>
      <c r="V94" s="188" t="s">
        <v>65</v>
      </c>
      <c r="W94" s="212" t="s">
        <v>39</v>
      </c>
      <c r="X94" s="212" t="s">
        <v>39</v>
      </c>
      <c r="Z94" s="188" t="s">
        <v>44</v>
      </c>
      <c r="AA94" s="188"/>
      <c r="AB94" s="188"/>
      <c r="AC94" s="188"/>
      <c r="AD94" s="188"/>
      <c r="AE94" s="189" t="s">
        <v>39</v>
      </c>
      <c r="AF94" s="187" t="s">
        <v>39</v>
      </c>
      <c r="AG94" s="187" t="s">
        <v>39</v>
      </c>
      <c r="AI94" s="187" t="str">
        <f t="shared" ca="1" si="4"/>
        <v/>
      </c>
      <c r="AJ94" s="187">
        <f>1</f>
        <v>1</v>
      </c>
    </row>
    <row r="95" spans="1:36" ht="135" x14ac:dyDescent="0.25">
      <c r="A95" s="188"/>
      <c r="C95" s="187" t="s">
        <v>488</v>
      </c>
      <c r="D95" s="187" t="s">
        <v>3000</v>
      </c>
      <c r="E95" s="187" t="str">
        <f t="shared" ca="1" si="3"/>
        <v>Ativo</v>
      </c>
      <c r="F95" s="192">
        <v>40</v>
      </c>
      <c r="G95" s="191">
        <v>15</v>
      </c>
      <c r="H95" s="187" t="s">
        <v>2602</v>
      </c>
      <c r="I95" s="187" t="s">
        <v>327</v>
      </c>
      <c r="J95" s="187" t="s">
        <v>484</v>
      </c>
      <c r="K95" s="187" t="s">
        <v>495</v>
      </c>
      <c r="L95" s="187" t="s">
        <v>496</v>
      </c>
      <c r="M95" s="187" t="s">
        <v>497</v>
      </c>
      <c r="N95" s="187" t="s">
        <v>489</v>
      </c>
      <c r="O95" s="188"/>
      <c r="P95" s="188"/>
      <c r="Q95" s="188"/>
      <c r="R95" s="188">
        <v>42124</v>
      </c>
      <c r="S95" s="188">
        <v>42125</v>
      </c>
      <c r="T95" s="188">
        <v>42124</v>
      </c>
      <c r="U95" s="188">
        <f>'Convênios e TCTs'!$T95+3650</f>
        <v>45774</v>
      </c>
      <c r="V95" s="188" t="s">
        <v>65</v>
      </c>
      <c r="W95" s="212" t="s">
        <v>39</v>
      </c>
      <c r="X95" s="212" t="s">
        <v>39</v>
      </c>
      <c r="Z95" s="188" t="s">
        <v>44</v>
      </c>
      <c r="AA95" s="188"/>
      <c r="AB95" s="188"/>
      <c r="AC95" s="188"/>
      <c r="AD95" s="188"/>
      <c r="AE95" s="189" t="s">
        <v>39</v>
      </c>
      <c r="AF95" s="187" t="s">
        <v>39</v>
      </c>
      <c r="AG95" s="187" t="s">
        <v>39</v>
      </c>
      <c r="AI95" s="187" t="str">
        <f t="shared" ca="1" si="4"/>
        <v/>
      </c>
      <c r="AJ95" s="187">
        <f>1</f>
        <v>1</v>
      </c>
    </row>
    <row r="96" spans="1:36" ht="120" x14ac:dyDescent="0.25">
      <c r="A96" s="188"/>
      <c r="C96" s="187" t="s">
        <v>503</v>
      </c>
      <c r="D96" s="187" t="s">
        <v>498</v>
      </c>
      <c r="E96" s="187" t="str">
        <f t="shared" ca="1" si="3"/>
        <v>Ativo</v>
      </c>
      <c r="F96" s="192">
        <v>45</v>
      </c>
      <c r="G96" s="191">
        <v>15</v>
      </c>
      <c r="H96" s="187" t="s">
        <v>2602</v>
      </c>
      <c r="I96" s="187" t="s">
        <v>37</v>
      </c>
      <c r="J96" s="187" t="s">
        <v>499</v>
      </c>
      <c r="K96" s="187" t="s">
        <v>500</v>
      </c>
      <c r="L96" s="187" t="s">
        <v>501</v>
      </c>
      <c r="M96" s="187" t="s">
        <v>502</v>
      </c>
      <c r="N96" s="187" t="s">
        <v>504</v>
      </c>
      <c r="O96" s="188"/>
      <c r="P96" s="188"/>
      <c r="Q96" s="188"/>
      <c r="R96" s="188">
        <v>42124</v>
      </c>
      <c r="S96" s="188">
        <v>42131</v>
      </c>
      <c r="T96" s="188">
        <v>42131</v>
      </c>
      <c r="U96" s="188">
        <v>45783</v>
      </c>
      <c r="V96" s="188" t="s">
        <v>65</v>
      </c>
      <c r="W96" s="212" t="s">
        <v>39</v>
      </c>
      <c r="X96" s="212" t="s">
        <v>39</v>
      </c>
      <c r="Z96" s="188" t="s">
        <v>44</v>
      </c>
      <c r="AA96" s="188"/>
      <c r="AB96" s="188"/>
      <c r="AC96" s="188"/>
      <c r="AD96" s="188"/>
      <c r="AE96" s="188" t="s">
        <v>39</v>
      </c>
      <c r="AF96" s="187" t="s">
        <v>39</v>
      </c>
      <c r="AG96" s="187" t="s">
        <v>39</v>
      </c>
      <c r="AI96" s="187" t="str">
        <f t="shared" ca="1" si="4"/>
        <v/>
      </c>
      <c r="AJ96" s="187">
        <f>1</f>
        <v>1</v>
      </c>
    </row>
    <row r="97" spans="1:36" ht="135" x14ac:dyDescent="0.25">
      <c r="A97" s="188"/>
      <c r="C97" s="187" t="s">
        <v>508</v>
      </c>
      <c r="D97" s="187" t="s">
        <v>3001</v>
      </c>
      <c r="E97" s="187" t="str">
        <f t="shared" ca="1" si="3"/>
        <v>Ativo</v>
      </c>
      <c r="F97" s="192">
        <v>46</v>
      </c>
      <c r="G97" s="191">
        <v>15</v>
      </c>
      <c r="H97" s="187" t="s">
        <v>2602</v>
      </c>
      <c r="I97" s="187" t="s">
        <v>327</v>
      </c>
      <c r="J97" s="187" t="s">
        <v>484</v>
      </c>
      <c r="K97" s="187" t="s">
        <v>505</v>
      </c>
      <c r="L97" s="187" t="s">
        <v>506</v>
      </c>
      <c r="M97" s="187" t="s">
        <v>507</v>
      </c>
      <c r="N97" s="187" t="s">
        <v>101</v>
      </c>
      <c r="O97" s="188"/>
      <c r="P97" s="188"/>
      <c r="Q97" s="188"/>
      <c r="R97" s="188">
        <v>42123</v>
      </c>
      <c r="S97" s="188">
        <v>42125</v>
      </c>
      <c r="T97" s="188">
        <v>42123</v>
      </c>
      <c r="U97" s="188">
        <f>'Convênios e TCTs'!$T97+3650</f>
        <v>45773</v>
      </c>
      <c r="V97" s="188" t="s">
        <v>65</v>
      </c>
      <c r="W97" s="212" t="s">
        <v>39</v>
      </c>
      <c r="X97" s="212" t="s">
        <v>39</v>
      </c>
      <c r="Z97" s="188" t="s">
        <v>44</v>
      </c>
      <c r="AA97" s="188"/>
      <c r="AB97" s="188"/>
      <c r="AC97" s="188"/>
      <c r="AD97" s="188"/>
      <c r="AE97" s="189" t="s">
        <v>39</v>
      </c>
      <c r="AF97" s="187" t="s">
        <v>39</v>
      </c>
      <c r="AG97" s="187" t="s">
        <v>39</v>
      </c>
      <c r="AI97" s="187" t="str">
        <f t="shared" ca="1" si="4"/>
        <v/>
      </c>
      <c r="AJ97" s="187">
        <f>1</f>
        <v>1</v>
      </c>
    </row>
    <row r="98" spans="1:36" ht="135" x14ac:dyDescent="0.25">
      <c r="A98" s="188"/>
      <c r="C98" s="187" t="s">
        <v>513</v>
      </c>
      <c r="D98" s="187" t="s">
        <v>509</v>
      </c>
      <c r="E98" s="187" t="str">
        <f t="shared" ca="1" si="3"/>
        <v>Ativo</v>
      </c>
      <c r="F98" s="192">
        <v>47</v>
      </c>
      <c r="G98" s="191">
        <v>15</v>
      </c>
      <c r="H98" s="187" t="s">
        <v>2602</v>
      </c>
      <c r="I98" s="187" t="s">
        <v>327</v>
      </c>
      <c r="J98" s="187" t="s">
        <v>484</v>
      </c>
      <c r="K98" s="187" t="s">
        <v>510</v>
      </c>
      <c r="L98" s="187" t="s">
        <v>511</v>
      </c>
      <c r="M98" s="187" t="s">
        <v>512</v>
      </c>
      <c r="N98" s="187" t="s">
        <v>101</v>
      </c>
      <c r="O98" s="188"/>
      <c r="P98" s="188"/>
      <c r="Q98" s="188"/>
      <c r="R98" s="188">
        <v>42123</v>
      </c>
      <c r="S98" s="188">
        <v>42125</v>
      </c>
      <c r="T98" s="188">
        <v>42123</v>
      </c>
      <c r="U98" s="188">
        <f>'Convênios e TCTs'!$T98+3650</f>
        <v>45773</v>
      </c>
      <c r="V98" s="188" t="s">
        <v>65</v>
      </c>
      <c r="W98" s="212" t="s">
        <v>39</v>
      </c>
      <c r="X98" s="212" t="s">
        <v>39</v>
      </c>
      <c r="Z98" s="188" t="s">
        <v>44</v>
      </c>
      <c r="AA98" s="188"/>
      <c r="AB98" s="188"/>
      <c r="AC98" s="188"/>
      <c r="AD98" s="188"/>
      <c r="AE98" s="189" t="s">
        <v>39</v>
      </c>
      <c r="AF98" s="187" t="s">
        <v>39</v>
      </c>
      <c r="AG98" s="187" t="s">
        <v>39</v>
      </c>
      <c r="AI98" s="187" t="str">
        <f t="shared" ca="1" si="4"/>
        <v/>
      </c>
      <c r="AJ98" s="187">
        <f>1</f>
        <v>1</v>
      </c>
    </row>
    <row r="99" spans="1:36" ht="135" x14ac:dyDescent="0.25">
      <c r="A99" s="188"/>
      <c r="C99" s="187" t="s">
        <v>508</v>
      </c>
      <c r="D99" s="187" t="s">
        <v>514</v>
      </c>
      <c r="E99" s="187" t="str">
        <f t="shared" ca="1" si="3"/>
        <v>Ativo</v>
      </c>
      <c r="F99" s="192">
        <v>48</v>
      </c>
      <c r="G99" s="191">
        <v>15</v>
      </c>
      <c r="H99" s="187" t="s">
        <v>2602</v>
      </c>
      <c r="I99" s="187" t="s">
        <v>327</v>
      </c>
      <c r="J99" s="187" t="s">
        <v>484</v>
      </c>
      <c r="K99" s="187" t="s">
        <v>515</v>
      </c>
      <c r="L99" s="187" t="s">
        <v>516</v>
      </c>
      <c r="M99" s="187" t="s">
        <v>517</v>
      </c>
      <c r="N99" s="187" t="s">
        <v>101</v>
      </c>
      <c r="O99" s="188"/>
      <c r="P99" s="188"/>
      <c r="Q99" s="188"/>
      <c r="R99" s="188">
        <v>42123</v>
      </c>
      <c r="S99" s="188">
        <v>42125</v>
      </c>
      <c r="T99" s="188">
        <v>42123</v>
      </c>
      <c r="U99" s="188">
        <f>'Convênios e TCTs'!$T99+3650</f>
        <v>45773</v>
      </c>
      <c r="V99" s="188" t="s">
        <v>65</v>
      </c>
      <c r="W99" s="212" t="s">
        <v>39</v>
      </c>
      <c r="X99" s="212" t="s">
        <v>39</v>
      </c>
      <c r="Z99" s="188" t="s">
        <v>44</v>
      </c>
      <c r="AA99" s="188"/>
      <c r="AB99" s="188"/>
      <c r="AC99" s="188"/>
      <c r="AD99" s="188"/>
      <c r="AE99" s="189" t="s">
        <v>39</v>
      </c>
      <c r="AF99" s="187" t="s">
        <v>39</v>
      </c>
      <c r="AG99" s="187" t="s">
        <v>39</v>
      </c>
      <c r="AI99" s="187" t="str">
        <f t="shared" ca="1" si="4"/>
        <v/>
      </c>
      <c r="AJ99" s="187">
        <f>1</f>
        <v>1</v>
      </c>
    </row>
    <row r="100" spans="1:36" ht="90" x14ac:dyDescent="0.25">
      <c r="A100" s="188"/>
      <c r="C100" s="189" t="s">
        <v>187</v>
      </c>
      <c r="D100" s="187" t="s">
        <v>3002</v>
      </c>
      <c r="E100" s="187" t="str">
        <f t="shared" ca="1" si="3"/>
        <v>Ativo</v>
      </c>
      <c r="F100" s="192">
        <v>49</v>
      </c>
      <c r="G100" s="191">
        <v>15</v>
      </c>
      <c r="H100" s="187" t="s">
        <v>2602</v>
      </c>
      <c r="I100" s="187" t="s">
        <v>37</v>
      </c>
      <c r="J100" s="187" t="s">
        <v>518</v>
      </c>
      <c r="K100" s="187" t="s">
        <v>519</v>
      </c>
      <c r="L100" s="187" t="s">
        <v>520</v>
      </c>
      <c r="M100" s="187" t="s">
        <v>521</v>
      </c>
      <c r="N100" s="187" t="s">
        <v>522</v>
      </c>
      <c r="O100" s="188"/>
      <c r="P100" s="188"/>
      <c r="Q100" s="188"/>
      <c r="R100" s="188">
        <v>42124</v>
      </c>
      <c r="S100" s="188">
        <v>42129</v>
      </c>
      <c r="T100" s="188">
        <v>42124</v>
      </c>
      <c r="U100" s="188">
        <v>45776</v>
      </c>
      <c r="V100" s="188" t="s">
        <v>65</v>
      </c>
      <c r="W100" s="212" t="s">
        <v>39</v>
      </c>
      <c r="X100" s="212" t="s">
        <v>39</v>
      </c>
      <c r="Z100" s="188" t="s">
        <v>44</v>
      </c>
      <c r="AA100" s="188"/>
      <c r="AB100" s="188"/>
      <c r="AC100" s="188"/>
      <c r="AD100" s="188"/>
      <c r="AE100" s="189" t="s">
        <v>39</v>
      </c>
      <c r="AF100" s="187" t="s">
        <v>39</v>
      </c>
      <c r="AG100" s="187" t="s">
        <v>39</v>
      </c>
      <c r="AI100" s="187" t="str">
        <f t="shared" ca="1" si="4"/>
        <v/>
      </c>
      <c r="AJ100" s="187">
        <f>1</f>
        <v>1</v>
      </c>
    </row>
    <row r="101" spans="1:36" ht="135" x14ac:dyDescent="0.25">
      <c r="A101" s="188"/>
      <c r="C101" s="187" t="s">
        <v>101</v>
      </c>
      <c r="D101" s="187" t="s">
        <v>523</v>
      </c>
      <c r="E101" s="187" t="str">
        <f t="shared" ca="1" si="3"/>
        <v>Ativo</v>
      </c>
      <c r="F101" s="192">
        <v>62</v>
      </c>
      <c r="G101" s="191">
        <v>15</v>
      </c>
      <c r="H101" s="187" t="s">
        <v>2602</v>
      </c>
      <c r="I101" s="187" t="s">
        <v>327</v>
      </c>
      <c r="J101" s="187" t="s">
        <v>484</v>
      </c>
      <c r="K101" s="187" t="s">
        <v>524</v>
      </c>
      <c r="L101" s="187" t="s">
        <v>525</v>
      </c>
      <c r="M101" s="187" t="s">
        <v>526</v>
      </c>
      <c r="N101" s="187" t="s">
        <v>101</v>
      </c>
      <c r="O101" s="188"/>
      <c r="P101" s="188"/>
      <c r="Q101" s="188"/>
      <c r="R101" s="188">
        <v>42131</v>
      </c>
      <c r="S101" s="188">
        <v>42136</v>
      </c>
      <c r="T101" s="188">
        <v>42131</v>
      </c>
      <c r="U101" s="188">
        <f>'Convênios e TCTs'!$T101+3650</f>
        <v>45781</v>
      </c>
      <c r="V101" s="188" t="s">
        <v>65</v>
      </c>
      <c r="W101" s="212" t="s">
        <v>39</v>
      </c>
      <c r="X101" s="212" t="s">
        <v>39</v>
      </c>
      <c r="Z101" s="187" t="s">
        <v>44</v>
      </c>
      <c r="AB101" s="188"/>
      <c r="AC101" s="188"/>
      <c r="AD101" s="188"/>
      <c r="AE101" s="187" t="s">
        <v>39</v>
      </c>
      <c r="AF101" s="187" t="s">
        <v>39</v>
      </c>
      <c r="AG101" s="187" t="s">
        <v>39</v>
      </c>
      <c r="AI101" s="187" t="str">
        <f t="shared" ca="1" si="4"/>
        <v/>
      </c>
      <c r="AJ101" s="187">
        <f>1</f>
        <v>1</v>
      </c>
    </row>
    <row r="102" spans="1:36" ht="135" x14ac:dyDescent="0.25">
      <c r="A102" s="188"/>
      <c r="C102" s="187" t="s">
        <v>297</v>
      </c>
      <c r="D102" s="187" t="s">
        <v>3003</v>
      </c>
      <c r="E102" s="187" t="str">
        <f t="shared" ca="1" si="3"/>
        <v>Ativo</v>
      </c>
      <c r="F102" s="192">
        <v>64</v>
      </c>
      <c r="G102" s="191">
        <v>15</v>
      </c>
      <c r="H102" s="187" t="s">
        <v>2602</v>
      </c>
      <c r="I102" s="187" t="s">
        <v>327</v>
      </c>
      <c r="J102" s="187" t="s">
        <v>484</v>
      </c>
      <c r="K102" s="187" t="s">
        <v>527</v>
      </c>
      <c r="L102" s="187" t="s">
        <v>528</v>
      </c>
      <c r="M102" s="187" t="s">
        <v>529</v>
      </c>
      <c r="N102" s="187" t="s">
        <v>431</v>
      </c>
      <c r="O102" s="188"/>
      <c r="P102" s="188"/>
      <c r="Q102" s="188"/>
      <c r="R102" s="188">
        <v>42143</v>
      </c>
      <c r="S102" s="188">
        <v>42144</v>
      </c>
      <c r="T102" s="188">
        <v>42143</v>
      </c>
      <c r="U102" s="188">
        <f>'Convênios e TCTs'!$T102+3650</f>
        <v>45793</v>
      </c>
      <c r="V102" s="188" t="s">
        <v>65</v>
      </c>
      <c r="W102" s="212" t="s">
        <v>39</v>
      </c>
      <c r="X102" s="212" t="s">
        <v>39</v>
      </c>
      <c r="Z102" s="188" t="s">
        <v>44</v>
      </c>
      <c r="AA102" s="188"/>
      <c r="AB102" s="188"/>
      <c r="AC102" s="188"/>
      <c r="AD102" s="188"/>
      <c r="AE102" s="189" t="s">
        <v>39</v>
      </c>
      <c r="AF102" s="187" t="s">
        <v>39</v>
      </c>
      <c r="AG102" s="187" t="s">
        <v>39</v>
      </c>
      <c r="AI102" s="187" t="str">
        <f t="shared" ca="1" si="4"/>
        <v/>
      </c>
      <c r="AJ102" s="187">
        <f>1</f>
        <v>1</v>
      </c>
    </row>
    <row r="103" spans="1:36" ht="90" x14ac:dyDescent="0.25">
      <c r="A103" s="188"/>
      <c r="C103" s="187" t="s">
        <v>297</v>
      </c>
      <c r="D103" s="187" t="s">
        <v>530</v>
      </c>
      <c r="E103" s="187" t="str">
        <f t="shared" ca="1" si="3"/>
        <v>Ativo</v>
      </c>
      <c r="F103" s="192">
        <v>65</v>
      </c>
      <c r="G103" s="191">
        <v>15</v>
      </c>
      <c r="H103" s="187" t="s">
        <v>2602</v>
      </c>
      <c r="I103" s="187" t="s">
        <v>327</v>
      </c>
      <c r="J103" s="187" t="s">
        <v>531</v>
      </c>
      <c r="K103" s="187" t="s">
        <v>532</v>
      </c>
      <c r="L103" s="187" t="s">
        <v>533</v>
      </c>
      <c r="M103" s="187" t="s">
        <v>534</v>
      </c>
      <c r="N103" s="187" t="s">
        <v>431</v>
      </c>
      <c r="O103" s="188"/>
      <c r="P103" s="188"/>
      <c r="Q103" s="188"/>
      <c r="R103" s="188">
        <v>42143</v>
      </c>
      <c r="S103" s="188">
        <v>42144</v>
      </c>
      <c r="T103" s="188">
        <v>42143</v>
      </c>
      <c r="U103" s="188">
        <f>'Convênios e TCTs'!$T103+3650</f>
        <v>45793</v>
      </c>
      <c r="V103" s="188" t="s">
        <v>65</v>
      </c>
      <c r="W103" s="212" t="s">
        <v>39</v>
      </c>
      <c r="X103" s="212" t="s">
        <v>39</v>
      </c>
      <c r="Z103" s="188" t="s">
        <v>44</v>
      </c>
      <c r="AA103" s="188"/>
      <c r="AB103" s="188"/>
      <c r="AC103" s="188"/>
      <c r="AD103" s="188"/>
      <c r="AE103" s="189" t="s">
        <v>39</v>
      </c>
      <c r="AF103" s="187" t="s">
        <v>39</v>
      </c>
      <c r="AG103" s="187" t="s">
        <v>39</v>
      </c>
      <c r="AI103" s="187" t="str">
        <f t="shared" ca="1" si="4"/>
        <v/>
      </c>
      <c r="AJ103" s="187">
        <f>1</f>
        <v>1</v>
      </c>
    </row>
    <row r="104" spans="1:36" ht="30" x14ac:dyDescent="0.25">
      <c r="A104" s="188"/>
      <c r="C104" s="187" t="s">
        <v>540</v>
      </c>
      <c r="D104" s="187" t="s">
        <v>535</v>
      </c>
      <c r="E104" s="187" t="str">
        <f t="shared" ca="1" si="3"/>
        <v>Ativo</v>
      </c>
      <c r="F104" s="192">
        <v>66</v>
      </c>
      <c r="G104" s="191">
        <v>15</v>
      </c>
      <c r="H104" s="187" t="s">
        <v>2602</v>
      </c>
      <c r="I104" s="187" t="s">
        <v>327</v>
      </c>
      <c r="J104" s="187" t="s">
        <v>536</v>
      </c>
      <c r="K104" s="187" t="s">
        <v>537</v>
      </c>
      <c r="L104" s="187" t="s">
        <v>538</v>
      </c>
      <c r="M104" s="187" t="s">
        <v>539</v>
      </c>
      <c r="N104" s="187" t="s">
        <v>101</v>
      </c>
      <c r="O104" s="188"/>
      <c r="P104" s="188"/>
      <c r="Q104" s="188"/>
      <c r="R104" s="188">
        <v>42143</v>
      </c>
      <c r="S104" s="188">
        <v>42144</v>
      </c>
      <c r="T104" s="188">
        <v>42143</v>
      </c>
      <c r="U104" s="188">
        <f>'Convênios e TCTs'!$T104+3650</f>
        <v>45793</v>
      </c>
      <c r="V104" s="188" t="s">
        <v>65</v>
      </c>
      <c r="W104" s="212" t="s">
        <v>39</v>
      </c>
      <c r="X104" s="212" t="s">
        <v>39</v>
      </c>
      <c r="Z104" s="188" t="s">
        <v>44</v>
      </c>
      <c r="AA104" s="188"/>
      <c r="AB104" s="188"/>
      <c r="AC104" s="188"/>
      <c r="AD104" s="188"/>
      <c r="AE104" s="189" t="s">
        <v>39</v>
      </c>
      <c r="AF104" s="187" t="s">
        <v>39</v>
      </c>
      <c r="AG104" s="187" t="s">
        <v>39</v>
      </c>
      <c r="AI104" s="187" t="str">
        <f t="shared" ca="1" si="4"/>
        <v/>
      </c>
      <c r="AJ104" s="187">
        <f>1</f>
        <v>1</v>
      </c>
    </row>
    <row r="105" spans="1:36" ht="30" x14ac:dyDescent="0.25">
      <c r="A105" s="188"/>
      <c r="C105" s="187" t="s">
        <v>546</v>
      </c>
      <c r="D105" s="187" t="s">
        <v>541</v>
      </c>
      <c r="E105" s="187" t="str">
        <f t="shared" ca="1" si="3"/>
        <v>Ativo</v>
      </c>
      <c r="F105" s="192">
        <v>67</v>
      </c>
      <c r="G105" s="191">
        <v>15</v>
      </c>
      <c r="H105" s="187" t="s">
        <v>2602</v>
      </c>
      <c r="I105" s="187" t="s">
        <v>327</v>
      </c>
      <c r="J105" s="187" t="s">
        <v>542</v>
      </c>
      <c r="K105" s="187" t="s">
        <v>543</v>
      </c>
      <c r="L105" s="187" t="s">
        <v>544</v>
      </c>
      <c r="M105" s="187" t="s">
        <v>545</v>
      </c>
      <c r="N105" s="187" t="s">
        <v>101</v>
      </c>
      <c r="O105" s="188"/>
      <c r="P105" s="188"/>
      <c r="Q105" s="188"/>
      <c r="R105" s="188">
        <v>42143</v>
      </c>
      <c r="S105" s="188">
        <v>42144</v>
      </c>
      <c r="T105" s="188">
        <v>42143</v>
      </c>
      <c r="U105" s="188">
        <f>'Convênios e TCTs'!$T105+3650</f>
        <v>45793</v>
      </c>
      <c r="V105" s="188" t="s">
        <v>65</v>
      </c>
      <c r="W105" s="212" t="s">
        <v>39</v>
      </c>
      <c r="X105" s="212" t="s">
        <v>39</v>
      </c>
      <c r="Z105" s="188" t="s">
        <v>44</v>
      </c>
      <c r="AA105" s="188"/>
      <c r="AB105" s="188"/>
      <c r="AC105" s="188"/>
      <c r="AD105" s="188"/>
      <c r="AE105" s="189" t="s">
        <v>39</v>
      </c>
      <c r="AF105" s="187" t="s">
        <v>39</v>
      </c>
      <c r="AG105" s="187" t="s">
        <v>39</v>
      </c>
      <c r="AI105" s="187" t="str">
        <f t="shared" ca="1" si="4"/>
        <v/>
      </c>
      <c r="AJ105" s="187">
        <f>1</f>
        <v>1</v>
      </c>
    </row>
    <row r="106" spans="1:36" ht="30" x14ac:dyDescent="0.25">
      <c r="A106" s="188"/>
      <c r="C106" s="187" t="s">
        <v>552</v>
      </c>
      <c r="D106" s="187" t="s">
        <v>547</v>
      </c>
      <c r="E106" s="187" t="str">
        <f t="shared" ca="1" si="3"/>
        <v>Ativo</v>
      </c>
      <c r="F106" s="192">
        <v>68</v>
      </c>
      <c r="G106" s="191">
        <v>15</v>
      </c>
      <c r="H106" s="187" t="s">
        <v>2602</v>
      </c>
      <c r="I106" s="187" t="s">
        <v>327</v>
      </c>
      <c r="J106" s="187" t="s">
        <v>548</v>
      </c>
      <c r="K106" s="187" t="s">
        <v>549</v>
      </c>
      <c r="L106" s="187" t="s">
        <v>550</v>
      </c>
      <c r="M106" s="187" t="s">
        <v>551</v>
      </c>
      <c r="N106" s="187" t="s">
        <v>101</v>
      </c>
      <c r="O106" s="188"/>
      <c r="P106" s="188"/>
      <c r="Q106" s="188"/>
      <c r="R106" s="188">
        <v>42143</v>
      </c>
      <c r="S106" s="188">
        <v>42144</v>
      </c>
      <c r="T106" s="188">
        <v>42143</v>
      </c>
      <c r="U106" s="188">
        <f>'Convênios e TCTs'!$T106+3650</f>
        <v>45793</v>
      </c>
      <c r="V106" s="188" t="s">
        <v>65</v>
      </c>
      <c r="W106" s="212" t="s">
        <v>39</v>
      </c>
      <c r="X106" s="212" t="s">
        <v>39</v>
      </c>
      <c r="Z106" s="188" t="s">
        <v>44</v>
      </c>
      <c r="AA106" s="188"/>
      <c r="AB106" s="188"/>
      <c r="AC106" s="188"/>
      <c r="AD106" s="188"/>
      <c r="AE106" s="189" t="s">
        <v>39</v>
      </c>
      <c r="AF106" s="187" t="s">
        <v>39</v>
      </c>
      <c r="AG106" s="187" t="s">
        <v>39</v>
      </c>
      <c r="AI106" s="187" t="str">
        <f t="shared" ca="1" si="4"/>
        <v/>
      </c>
      <c r="AJ106" s="187">
        <f>1</f>
        <v>1</v>
      </c>
    </row>
    <row r="107" spans="1:36" ht="30" x14ac:dyDescent="0.25">
      <c r="A107" s="188"/>
      <c r="C107" s="187" t="s">
        <v>552</v>
      </c>
      <c r="D107" s="187" t="s">
        <v>553</v>
      </c>
      <c r="E107" s="187" t="str">
        <f t="shared" ca="1" si="3"/>
        <v>Ativo</v>
      </c>
      <c r="F107" s="192">
        <v>69</v>
      </c>
      <c r="G107" s="191">
        <v>15</v>
      </c>
      <c r="H107" s="187" t="s">
        <v>2602</v>
      </c>
      <c r="I107" s="187" t="s">
        <v>327</v>
      </c>
      <c r="J107" s="187" t="s">
        <v>554</v>
      </c>
      <c r="K107" s="187" t="s">
        <v>555</v>
      </c>
      <c r="L107" s="187" t="s">
        <v>556</v>
      </c>
      <c r="M107" s="187" t="s">
        <v>557</v>
      </c>
      <c r="N107" s="187" t="s">
        <v>101</v>
      </c>
      <c r="O107" s="188"/>
      <c r="P107" s="188"/>
      <c r="Q107" s="188"/>
      <c r="R107" s="188">
        <v>42143</v>
      </c>
      <c r="S107" s="188">
        <v>42144</v>
      </c>
      <c r="T107" s="188">
        <v>42143</v>
      </c>
      <c r="U107" s="188">
        <f>'Convênios e TCTs'!$T107+3650</f>
        <v>45793</v>
      </c>
      <c r="V107" s="188" t="s">
        <v>65</v>
      </c>
      <c r="W107" s="212" t="s">
        <v>39</v>
      </c>
      <c r="X107" s="212" t="s">
        <v>39</v>
      </c>
      <c r="Z107" s="188" t="s">
        <v>44</v>
      </c>
      <c r="AA107" s="188"/>
      <c r="AB107" s="188"/>
      <c r="AC107" s="188"/>
      <c r="AD107" s="188"/>
      <c r="AE107" s="189" t="s">
        <v>39</v>
      </c>
      <c r="AF107" s="187" t="s">
        <v>39</v>
      </c>
      <c r="AG107" s="187" t="s">
        <v>39</v>
      </c>
      <c r="AI107" s="187" t="str">
        <f t="shared" ca="1" si="4"/>
        <v/>
      </c>
      <c r="AJ107" s="187">
        <f>1</f>
        <v>1</v>
      </c>
    </row>
    <row r="108" spans="1:36" ht="30" x14ac:dyDescent="0.25">
      <c r="A108" s="188"/>
      <c r="C108" s="187" t="s">
        <v>552</v>
      </c>
      <c r="D108" s="187" t="s">
        <v>558</v>
      </c>
      <c r="E108" s="187" t="str">
        <f t="shared" ca="1" si="3"/>
        <v>Ativo</v>
      </c>
      <c r="F108" s="192">
        <v>70</v>
      </c>
      <c r="G108" s="191">
        <v>15</v>
      </c>
      <c r="H108" s="187" t="s">
        <v>2602</v>
      </c>
      <c r="I108" s="187" t="s">
        <v>327</v>
      </c>
      <c r="J108" s="187" t="s">
        <v>559</v>
      </c>
      <c r="K108" s="187" t="s">
        <v>560</v>
      </c>
      <c r="L108" s="187" t="s">
        <v>561</v>
      </c>
      <c r="M108" s="187" t="s">
        <v>562</v>
      </c>
      <c r="N108" s="187" t="s">
        <v>101</v>
      </c>
      <c r="O108" s="188"/>
      <c r="P108" s="188"/>
      <c r="Q108" s="188"/>
      <c r="R108" s="188">
        <v>42143</v>
      </c>
      <c r="S108" s="188">
        <v>42144</v>
      </c>
      <c r="T108" s="188">
        <v>42143</v>
      </c>
      <c r="U108" s="188">
        <f>'Convênios e TCTs'!$T108+3650</f>
        <v>45793</v>
      </c>
      <c r="V108" s="188" t="s">
        <v>65</v>
      </c>
      <c r="W108" s="212" t="s">
        <v>39</v>
      </c>
      <c r="X108" s="212" t="s">
        <v>39</v>
      </c>
      <c r="Z108" s="188" t="s">
        <v>44</v>
      </c>
      <c r="AA108" s="188"/>
      <c r="AB108" s="188"/>
      <c r="AC108" s="188"/>
      <c r="AD108" s="188"/>
      <c r="AE108" s="189" t="s">
        <v>39</v>
      </c>
      <c r="AF108" s="187" t="s">
        <v>39</v>
      </c>
      <c r="AG108" s="187" t="s">
        <v>39</v>
      </c>
      <c r="AI108" s="187" t="str">
        <f t="shared" ca="1" si="4"/>
        <v/>
      </c>
      <c r="AJ108" s="187">
        <f>1</f>
        <v>1</v>
      </c>
    </row>
    <row r="109" spans="1:36" ht="30" x14ac:dyDescent="0.25">
      <c r="A109" s="188"/>
      <c r="C109" s="187" t="s">
        <v>568</v>
      </c>
      <c r="D109" s="187" t="s">
        <v>563</v>
      </c>
      <c r="E109" s="187" t="str">
        <f t="shared" ca="1" si="3"/>
        <v>Ativo</v>
      </c>
      <c r="F109" s="192">
        <v>73</v>
      </c>
      <c r="G109" s="191">
        <v>15</v>
      </c>
      <c r="H109" s="187" t="s">
        <v>2602</v>
      </c>
      <c r="I109" s="187" t="s">
        <v>327</v>
      </c>
      <c r="J109" s="187" t="s">
        <v>564</v>
      </c>
      <c r="K109" s="187" t="s">
        <v>565</v>
      </c>
      <c r="L109" s="187" t="s">
        <v>566</v>
      </c>
      <c r="M109" s="187" t="s">
        <v>567</v>
      </c>
      <c r="N109" s="187" t="s">
        <v>569</v>
      </c>
      <c r="O109" s="188"/>
      <c r="P109" s="188"/>
      <c r="Q109" s="188"/>
      <c r="R109" s="188">
        <v>42146</v>
      </c>
      <c r="S109" s="188">
        <v>42151</v>
      </c>
      <c r="T109" s="188">
        <v>42146</v>
      </c>
      <c r="U109" s="188">
        <f>'Convênios e TCTs'!$T109+3650</f>
        <v>45796</v>
      </c>
      <c r="V109" s="188" t="s">
        <v>65</v>
      </c>
      <c r="W109" s="212" t="s">
        <v>39</v>
      </c>
      <c r="X109" s="212" t="s">
        <v>39</v>
      </c>
      <c r="Z109" s="188" t="s">
        <v>44</v>
      </c>
      <c r="AA109" s="188"/>
      <c r="AB109" s="188"/>
      <c r="AC109" s="188"/>
      <c r="AD109" s="188"/>
      <c r="AE109" s="189" t="s">
        <v>39</v>
      </c>
      <c r="AF109" s="187" t="s">
        <v>39</v>
      </c>
      <c r="AG109" s="187" t="s">
        <v>39</v>
      </c>
      <c r="AI109" s="187" t="str">
        <f t="shared" ca="1" si="4"/>
        <v/>
      </c>
      <c r="AJ109" s="187">
        <f>1</f>
        <v>1</v>
      </c>
    </row>
    <row r="110" spans="1:36" ht="90" x14ac:dyDescent="0.25">
      <c r="A110" s="188"/>
      <c r="C110" s="187" t="s">
        <v>187</v>
      </c>
      <c r="D110" s="187" t="s">
        <v>570</v>
      </c>
      <c r="E110" s="187" t="str">
        <f t="shared" ca="1" si="3"/>
        <v>Ativo</v>
      </c>
      <c r="F110" s="192">
        <v>74</v>
      </c>
      <c r="G110" s="191">
        <v>15</v>
      </c>
      <c r="H110" s="187" t="s">
        <v>2602</v>
      </c>
      <c r="I110" s="187" t="s">
        <v>37</v>
      </c>
      <c r="J110" s="187" t="s">
        <v>571</v>
      </c>
      <c r="K110" s="187" t="s">
        <v>572</v>
      </c>
      <c r="L110" s="187" t="s">
        <v>573</v>
      </c>
      <c r="M110" s="187" t="s">
        <v>574</v>
      </c>
      <c r="N110" s="187" t="s">
        <v>575</v>
      </c>
      <c r="O110" s="188"/>
      <c r="P110" s="188"/>
      <c r="Q110" s="188"/>
      <c r="R110" s="188">
        <v>42149</v>
      </c>
      <c r="S110" s="188">
        <v>42152</v>
      </c>
      <c r="T110" s="188">
        <v>42149</v>
      </c>
      <c r="U110" s="188">
        <f>'Convênios e TCTs'!$T110+3650</f>
        <v>45799</v>
      </c>
      <c r="V110" s="188" t="s">
        <v>65</v>
      </c>
      <c r="W110" s="212" t="s">
        <v>39</v>
      </c>
      <c r="X110" s="212" t="s">
        <v>39</v>
      </c>
      <c r="Z110" s="188" t="s">
        <v>44</v>
      </c>
      <c r="AA110" s="188"/>
      <c r="AB110" s="188"/>
      <c r="AC110" s="188"/>
      <c r="AD110" s="188"/>
      <c r="AE110" s="188" t="s">
        <v>65</v>
      </c>
      <c r="AF110" s="187" t="s">
        <v>39</v>
      </c>
      <c r="AG110" s="187" t="s">
        <v>39</v>
      </c>
      <c r="AI110" s="187" t="str">
        <f t="shared" ca="1" si="4"/>
        <v/>
      </c>
      <c r="AJ110" s="187">
        <f>1</f>
        <v>1</v>
      </c>
    </row>
    <row r="111" spans="1:36" ht="135" x14ac:dyDescent="0.25">
      <c r="A111" s="188"/>
      <c r="C111" s="187" t="s">
        <v>206</v>
      </c>
      <c r="D111" s="187" t="s">
        <v>3004</v>
      </c>
      <c r="E111" s="187" t="str">
        <f t="shared" ca="1" si="3"/>
        <v>Ativo</v>
      </c>
      <c r="F111" s="192">
        <v>75</v>
      </c>
      <c r="G111" s="191">
        <v>15</v>
      </c>
      <c r="H111" s="187" t="s">
        <v>2602</v>
      </c>
      <c r="I111" s="187" t="s">
        <v>37</v>
      </c>
      <c r="J111" s="187" t="s">
        <v>576</v>
      </c>
      <c r="K111" s="187" t="s">
        <v>577</v>
      </c>
      <c r="L111" s="187" t="s">
        <v>578</v>
      </c>
      <c r="M111" s="187" t="s">
        <v>579</v>
      </c>
      <c r="N111" s="187" t="s">
        <v>580</v>
      </c>
      <c r="O111" s="188"/>
      <c r="P111" s="188"/>
      <c r="Q111" s="188"/>
      <c r="R111" s="188">
        <v>42150</v>
      </c>
      <c r="S111" s="188">
        <v>42151</v>
      </c>
      <c r="T111" s="188">
        <v>42150</v>
      </c>
      <c r="U111" s="188">
        <f>'Convênios e TCTs'!$T111+3650</f>
        <v>45800</v>
      </c>
      <c r="V111" s="188" t="s">
        <v>65</v>
      </c>
      <c r="W111" s="212" t="s">
        <v>39</v>
      </c>
      <c r="X111" s="212" t="s">
        <v>39</v>
      </c>
      <c r="Z111" s="188" t="s">
        <v>44</v>
      </c>
      <c r="AA111" s="188"/>
      <c r="AB111" s="188"/>
      <c r="AC111" s="188"/>
      <c r="AD111" s="188"/>
      <c r="AE111" s="188" t="s">
        <v>39</v>
      </c>
      <c r="AF111" s="187" t="s">
        <v>39</v>
      </c>
      <c r="AG111" s="187" t="s">
        <v>39</v>
      </c>
      <c r="AI111" s="187" t="str">
        <f t="shared" ca="1" si="4"/>
        <v/>
      </c>
      <c r="AJ111" s="187">
        <f>1</f>
        <v>1</v>
      </c>
    </row>
    <row r="112" spans="1:36" ht="75" x14ac:dyDescent="0.25">
      <c r="A112" s="188"/>
      <c r="C112" s="188"/>
      <c r="D112" s="187" t="s">
        <v>581</v>
      </c>
      <c r="E112" s="187" t="str">
        <f t="shared" ca="1" si="3"/>
        <v>Ativo</v>
      </c>
      <c r="F112" s="192">
        <v>76</v>
      </c>
      <c r="G112" s="191">
        <v>15</v>
      </c>
      <c r="H112" s="187" t="s">
        <v>2602</v>
      </c>
      <c r="I112" s="187" t="s">
        <v>90</v>
      </c>
      <c r="J112" s="187" t="s">
        <v>582</v>
      </c>
      <c r="K112" s="187" t="s">
        <v>583</v>
      </c>
      <c r="L112" s="187" t="s">
        <v>116</v>
      </c>
      <c r="M112" s="187" t="s">
        <v>584</v>
      </c>
      <c r="N112" s="187" t="s">
        <v>291</v>
      </c>
      <c r="O112" s="188"/>
      <c r="P112" s="188"/>
      <c r="Q112" s="188"/>
      <c r="R112" s="188">
        <v>42152</v>
      </c>
      <c r="S112" s="188">
        <v>42154</v>
      </c>
      <c r="T112" s="188">
        <v>42152</v>
      </c>
      <c r="U112" s="188">
        <f>'Convênios e TCTs'!$T112+3650</f>
        <v>45802</v>
      </c>
      <c r="V112" s="188" t="s">
        <v>65</v>
      </c>
      <c r="W112" s="212" t="s">
        <v>39</v>
      </c>
      <c r="X112" s="212" t="s">
        <v>39</v>
      </c>
      <c r="Z112" s="188" t="s">
        <v>65</v>
      </c>
      <c r="AA112" s="188"/>
      <c r="AB112" s="188"/>
      <c r="AC112" s="188"/>
      <c r="AD112" s="188"/>
      <c r="AE112" s="188" t="s">
        <v>39</v>
      </c>
      <c r="AF112" s="187" t="s">
        <v>39</v>
      </c>
      <c r="AG112" s="187" t="s">
        <v>39</v>
      </c>
      <c r="AI112" s="187" t="str">
        <f t="shared" ca="1" si="4"/>
        <v/>
      </c>
      <c r="AJ112" s="187">
        <f>1</f>
        <v>1</v>
      </c>
    </row>
    <row r="113" spans="1:36" ht="135" x14ac:dyDescent="0.25">
      <c r="A113" s="188"/>
      <c r="C113" s="187" t="s">
        <v>589</v>
      </c>
      <c r="D113" s="187" t="s">
        <v>585</v>
      </c>
      <c r="E113" s="187" t="str">
        <f t="shared" ca="1" si="3"/>
        <v>Ativo</v>
      </c>
      <c r="F113" s="192">
        <v>80</v>
      </c>
      <c r="G113" s="191">
        <v>15</v>
      </c>
      <c r="H113" s="187" t="s">
        <v>2602</v>
      </c>
      <c r="I113" s="187" t="s">
        <v>327</v>
      </c>
      <c r="J113" s="187" t="s">
        <v>328</v>
      </c>
      <c r="K113" s="187" t="s">
        <v>586</v>
      </c>
      <c r="L113" s="187" t="s">
        <v>587</v>
      </c>
      <c r="M113" s="187" t="s">
        <v>588</v>
      </c>
      <c r="N113" s="187" t="s">
        <v>431</v>
      </c>
      <c r="O113" s="188"/>
      <c r="P113" s="188"/>
      <c r="Q113" s="188"/>
      <c r="R113" s="188">
        <v>42132</v>
      </c>
      <c r="S113" s="188">
        <v>42172</v>
      </c>
      <c r="T113" s="188">
        <v>42132</v>
      </c>
      <c r="U113" s="188">
        <f>'Convênios e TCTs'!$T113+3650</f>
        <v>45782</v>
      </c>
      <c r="V113" s="188" t="s">
        <v>65</v>
      </c>
      <c r="W113" s="212" t="s">
        <v>39</v>
      </c>
      <c r="X113" s="212" t="s">
        <v>39</v>
      </c>
      <c r="Z113" s="188" t="s">
        <v>44</v>
      </c>
      <c r="AA113" s="188"/>
      <c r="AB113" s="188"/>
      <c r="AC113" s="188"/>
      <c r="AD113" s="188"/>
      <c r="AE113" s="189" t="s">
        <v>39</v>
      </c>
      <c r="AF113" s="187" t="s">
        <v>39</v>
      </c>
      <c r="AG113" s="187" t="s">
        <v>39</v>
      </c>
      <c r="AI113" s="187" t="str">
        <f t="shared" ca="1" si="4"/>
        <v/>
      </c>
      <c r="AJ113" s="187">
        <f>1</f>
        <v>1</v>
      </c>
    </row>
    <row r="114" spans="1:36" ht="135" x14ac:dyDescent="0.25">
      <c r="A114" s="188"/>
      <c r="C114" s="187" t="s">
        <v>552</v>
      </c>
      <c r="D114" s="187" t="s">
        <v>3005</v>
      </c>
      <c r="E114" s="187" t="str">
        <f t="shared" ref="E114:E177" ca="1" si="5">IF(U114="","",IF(U114="cancelado","Cancelado",IF(U114="prazo indeterminado","Ativo",IF(TODAY()-U114&gt;0,"Concluído","Ativo"))))</f>
        <v>Ativo</v>
      </c>
      <c r="F114" s="192">
        <v>81</v>
      </c>
      <c r="G114" s="191">
        <v>15</v>
      </c>
      <c r="H114" s="187" t="s">
        <v>2602</v>
      </c>
      <c r="I114" s="187" t="s">
        <v>327</v>
      </c>
      <c r="J114" s="187" t="s">
        <v>328</v>
      </c>
      <c r="K114" s="187" t="s">
        <v>590</v>
      </c>
      <c r="L114" s="187" t="s">
        <v>591</v>
      </c>
      <c r="M114" s="187" t="s">
        <v>592</v>
      </c>
      <c r="N114" s="187" t="s">
        <v>101</v>
      </c>
      <c r="O114" s="188"/>
      <c r="P114" s="188"/>
      <c r="Q114" s="188"/>
      <c r="R114" s="188">
        <v>42171</v>
      </c>
      <c r="S114" s="188">
        <v>42172</v>
      </c>
      <c r="T114" s="188">
        <v>42171</v>
      </c>
      <c r="U114" s="188">
        <f>'Convênios e TCTs'!$T114+3650</f>
        <v>45821</v>
      </c>
      <c r="V114" s="188" t="s">
        <v>65</v>
      </c>
      <c r="W114" s="212" t="s">
        <v>39</v>
      </c>
      <c r="X114" s="212" t="s">
        <v>39</v>
      </c>
      <c r="Z114" s="188" t="s">
        <v>44</v>
      </c>
      <c r="AA114" s="188"/>
      <c r="AB114" s="188"/>
      <c r="AC114" s="188"/>
      <c r="AD114" s="188"/>
      <c r="AE114" s="189" t="s">
        <v>39</v>
      </c>
      <c r="AF114" s="187" t="s">
        <v>39</v>
      </c>
      <c r="AG114" s="187" t="s">
        <v>39</v>
      </c>
      <c r="AI114" s="187" t="str">
        <f t="shared" ca="1" si="4"/>
        <v/>
      </c>
      <c r="AJ114" s="187">
        <f>1</f>
        <v>1</v>
      </c>
    </row>
    <row r="115" spans="1:36" ht="135" x14ac:dyDescent="0.25">
      <c r="A115" s="188"/>
      <c r="C115" s="187" t="s">
        <v>597</v>
      </c>
      <c r="D115" s="187" t="s">
        <v>593</v>
      </c>
      <c r="E115" s="187" t="str">
        <f t="shared" ca="1" si="5"/>
        <v>Ativo</v>
      </c>
      <c r="F115" s="192">
        <v>82</v>
      </c>
      <c r="G115" s="191">
        <v>15</v>
      </c>
      <c r="H115" s="187" t="s">
        <v>2602</v>
      </c>
      <c r="I115" s="187" t="s">
        <v>327</v>
      </c>
      <c r="J115" s="187" t="s">
        <v>328</v>
      </c>
      <c r="K115" s="187" t="s">
        <v>594</v>
      </c>
      <c r="L115" s="187" t="s">
        <v>595</v>
      </c>
      <c r="M115" s="187" t="s">
        <v>596</v>
      </c>
      <c r="N115" s="187" t="s">
        <v>101</v>
      </c>
      <c r="O115" s="188"/>
      <c r="P115" s="188"/>
      <c r="Q115" s="188"/>
      <c r="R115" s="188">
        <v>42171</v>
      </c>
      <c r="S115" s="188">
        <v>42172</v>
      </c>
      <c r="T115" s="188">
        <v>42171</v>
      </c>
      <c r="U115" s="188">
        <f>'Convênios e TCTs'!$T115+3650</f>
        <v>45821</v>
      </c>
      <c r="V115" s="188" t="s">
        <v>65</v>
      </c>
      <c r="W115" s="212" t="s">
        <v>39</v>
      </c>
      <c r="X115" s="212" t="s">
        <v>39</v>
      </c>
      <c r="Z115" s="188" t="s">
        <v>44</v>
      </c>
      <c r="AA115" s="188"/>
      <c r="AB115" s="188"/>
      <c r="AC115" s="188"/>
      <c r="AD115" s="188"/>
      <c r="AE115" s="189" t="s">
        <v>39</v>
      </c>
      <c r="AF115" s="187" t="s">
        <v>39</v>
      </c>
      <c r="AG115" s="187" t="s">
        <v>39</v>
      </c>
      <c r="AI115" s="187" t="str">
        <f t="shared" ca="1" si="4"/>
        <v/>
      </c>
      <c r="AJ115" s="187">
        <f>1</f>
        <v>1</v>
      </c>
    </row>
    <row r="116" spans="1:36" ht="135" x14ac:dyDescent="0.25">
      <c r="A116" s="188"/>
      <c r="C116" s="187" t="s">
        <v>469</v>
      </c>
      <c r="D116" s="187" t="s">
        <v>3006</v>
      </c>
      <c r="E116" s="187" t="str">
        <f t="shared" ca="1" si="5"/>
        <v>Ativo</v>
      </c>
      <c r="F116" s="192">
        <v>83</v>
      </c>
      <c r="G116" s="191">
        <v>15</v>
      </c>
      <c r="H116" s="187" t="s">
        <v>2602</v>
      </c>
      <c r="I116" s="187" t="s">
        <v>327</v>
      </c>
      <c r="J116" s="187" t="s">
        <v>328</v>
      </c>
      <c r="K116" s="187" t="s">
        <v>598</v>
      </c>
      <c r="L116" s="187" t="s">
        <v>599</v>
      </c>
      <c r="M116" s="187" t="s">
        <v>600</v>
      </c>
      <c r="N116" s="187" t="s">
        <v>431</v>
      </c>
      <c r="O116" s="188"/>
      <c r="P116" s="188"/>
      <c r="Q116" s="188"/>
      <c r="R116" s="188">
        <v>42173</v>
      </c>
      <c r="S116" s="188">
        <v>42175</v>
      </c>
      <c r="T116" s="188">
        <v>42173</v>
      </c>
      <c r="U116" s="188">
        <f>'Convênios e TCTs'!$T116+3650</f>
        <v>45823</v>
      </c>
      <c r="V116" s="188" t="s">
        <v>65</v>
      </c>
      <c r="W116" s="212" t="s">
        <v>39</v>
      </c>
      <c r="X116" s="212" t="s">
        <v>39</v>
      </c>
      <c r="Z116" s="188" t="s">
        <v>44</v>
      </c>
      <c r="AA116" s="188"/>
      <c r="AB116" s="188"/>
      <c r="AC116" s="188"/>
      <c r="AD116" s="188"/>
      <c r="AE116" s="189" t="s">
        <v>39</v>
      </c>
      <c r="AF116" s="187" t="s">
        <v>39</v>
      </c>
      <c r="AG116" s="187" t="s">
        <v>39</v>
      </c>
      <c r="AI116" s="187" t="str">
        <f t="shared" ca="1" si="4"/>
        <v/>
      </c>
      <c r="AJ116" s="187">
        <f>1</f>
        <v>1</v>
      </c>
    </row>
    <row r="117" spans="1:36" ht="135" x14ac:dyDescent="0.25">
      <c r="A117" s="188"/>
      <c r="C117" s="187" t="s">
        <v>469</v>
      </c>
      <c r="D117" s="187" t="s">
        <v>601</v>
      </c>
      <c r="E117" s="187" t="str">
        <f t="shared" ca="1" si="5"/>
        <v>Ativo</v>
      </c>
      <c r="F117" s="192">
        <v>84</v>
      </c>
      <c r="G117" s="191">
        <v>15</v>
      </c>
      <c r="H117" s="187" t="s">
        <v>2602</v>
      </c>
      <c r="I117" s="187" t="s">
        <v>327</v>
      </c>
      <c r="J117" s="187" t="s">
        <v>328</v>
      </c>
      <c r="K117" s="187" t="s">
        <v>602</v>
      </c>
      <c r="L117" s="187" t="s">
        <v>603</v>
      </c>
      <c r="M117" s="187" t="s">
        <v>604</v>
      </c>
      <c r="N117" s="187" t="s">
        <v>431</v>
      </c>
      <c r="O117" s="188"/>
      <c r="P117" s="188"/>
      <c r="Q117" s="188"/>
      <c r="R117" s="188">
        <v>42173</v>
      </c>
      <c r="S117" s="188">
        <v>42175</v>
      </c>
      <c r="T117" s="188">
        <v>42173</v>
      </c>
      <c r="U117" s="188">
        <f>'Convênios e TCTs'!$T117+3650</f>
        <v>45823</v>
      </c>
      <c r="V117" s="188" t="s">
        <v>65</v>
      </c>
      <c r="W117" s="212" t="s">
        <v>39</v>
      </c>
      <c r="X117" s="212" t="s">
        <v>39</v>
      </c>
      <c r="Z117" s="188" t="s">
        <v>44</v>
      </c>
      <c r="AA117" s="188"/>
      <c r="AB117" s="188"/>
      <c r="AC117" s="188"/>
      <c r="AD117" s="188"/>
      <c r="AE117" s="189" t="s">
        <v>39</v>
      </c>
      <c r="AF117" s="187" t="s">
        <v>39</v>
      </c>
      <c r="AG117" s="187" t="s">
        <v>39</v>
      </c>
      <c r="AI117" s="187" t="str">
        <f t="shared" ca="1" si="4"/>
        <v/>
      </c>
      <c r="AJ117" s="187">
        <f>1</f>
        <v>1</v>
      </c>
    </row>
    <row r="118" spans="1:36" ht="135" x14ac:dyDescent="0.25">
      <c r="A118" s="188"/>
      <c r="C118" s="187" t="s">
        <v>469</v>
      </c>
      <c r="D118" s="187" t="s">
        <v>3007</v>
      </c>
      <c r="E118" s="187" t="str">
        <f t="shared" ca="1" si="5"/>
        <v>Ativo</v>
      </c>
      <c r="F118" s="192">
        <v>85</v>
      </c>
      <c r="G118" s="191">
        <v>15</v>
      </c>
      <c r="H118" s="187" t="s">
        <v>2602</v>
      </c>
      <c r="I118" s="187" t="s">
        <v>327</v>
      </c>
      <c r="J118" s="187" t="s">
        <v>328</v>
      </c>
      <c r="K118" s="187" t="s">
        <v>605</v>
      </c>
      <c r="L118" s="187" t="s">
        <v>606</v>
      </c>
      <c r="M118" s="187" t="s">
        <v>607</v>
      </c>
      <c r="N118" s="187" t="s">
        <v>431</v>
      </c>
      <c r="O118" s="188"/>
      <c r="P118" s="188"/>
      <c r="Q118" s="188"/>
      <c r="R118" s="188">
        <v>42173</v>
      </c>
      <c r="S118" s="188">
        <v>42175</v>
      </c>
      <c r="T118" s="188">
        <v>42173</v>
      </c>
      <c r="U118" s="188">
        <f>'Convênios e TCTs'!$T118+3650</f>
        <v>45823</v>
      </c>
      <c r="V118" s="188" t="s">
        <v>65</v>
      </c>
      <c r="W118" s="212" t="s">
        <v>39</v>
      </c>
      <c r="X118" s="212" t="s">
        <v>39</v>
      </c>
      <c r="Z118" s="188" t="s">
        <v>44</v>
      </c>
      <c r="AA118" s="188"/>
      <c r="AB118" s="188"/>
      <c r="AC118" s="188"/>
      <c r="AD118" s="188"/>
      <c r="AE118" s="189" t="s">
        <v>39</v>
      </c>
      <c r="AF118" s="187" t="s">
        <v>39</v>
      </c>
      <c r="AG118" s="187" t="s">
        <v>39</v>
      </c>
      <c r="AI118" s="187" t="str">
        <f t="shared" ca="1" si="4"/>
        <v/>
      </c>
      <c r="AJ118" s="187">
        <f>1</f>
        <v>1</v>
      </c>
    </row>
    <row r="119" spans="1:36" ht="135" x14ac:dyDescent="0.25">
      <c r="A119" s="188"/>
      <c r="C119" s="187" t="s">
        <v>469</v>
      </c>
      <c r="D119" s="187" t="s">
        <v>608</v>
      </c>
      <c r="E119" s="187" t="str">
        <f t="shared" ca="1" si="5"/>
        <v>Ativo</v>
      </c>
      <c r="F119" s="192">
        <v>86</v>
      </c>
      <c r="G119" s="191">
        <v>15</v>
      </c>
      <c r="H119" s="187" t="s">
        <v>2602</v>
      </c>
      <c r="I119" s="187" t="s">
        <v>327</v>
      </c>
      <c r="J119" s="187" t="s">
        <v>328</v>
      </c>
      <c r="K119" s="187" t="s">
        <v>609</v>
      </c>
      <c r="L119" s="187" t="s">
        <v>610</v>
      </c>
      <c r="M119" s="187" t="s">
        <v>611</v>
      </c>
      <c r="N119" s="187" t="s">
        <v>431</v>
      </c>
      <c r="O119" s="188"/>
      <c r="P119" s="188"/>
      <c r="Q119" s="188"/>
      <c r="R119" s="188">
        <v>42173</v>
      </c>
      <c r="S119" s="188">
        <v>42175</v>
      </c>
      <c r="T119" s="188">
        <v>42173</v>
      </c>
      <c r="U119" s="188">
        <f>'Convênios e TCTs'!$T119+3650</f>
        <v>45823</v>
      </c>
      <c r="V119" s="188" t="s">
        <v>65</v>
      </c>
      <c r="W119" s="212" t="s">
        <v>39</v>
      </c>
      <c r="X119" s="212" t="s">
        <v>39</v>
      </c>
      <c r="Z119" s="188" t="s">
        <v>44</v>
      </c>
      <c r="AA119" s="188"/>
      <c r="AB119" s="188"/>
      <c r="AC119" s="188"/>
      <c r="AD119" s="188"/>
      <c r="AE119" s="189" t="s">
        <v>39</v>
      </c>
      <c r="AF119" s="187" t="s">
        <v>39</v>
      </c>
      <c r="AG119" s="187" t="s">
        <v>39</v>
      </c>
      <c r="AI119" s="187" t="str">
        <f t="shared" ca="1" si="4"/>
        <v/>
      </c>
      <c r="AJ119" s="187">
        <f>1</f>
        <v>1</v>
      </c>
    </row>
    <row r="120" spans="1:36" ht="135" x14ac:dyDescent="0.25">
      <c r="A120" s="188"/>
      <c r="C120" s="187" t="s">
        <v>297</v>
      </c>
      <c r="D120" s="187" t="s">
        <v>612</v>
      </c>
      <c r="E120" s="187" t="str">
        <f t="shared" ca="1" si="5"/>
        <v>Ativo</v>
      </c>
      <c r="F120" s="192">
        <v>94</v>
      </c>
      <c r="G120" s="191">
        <v>15</v>
      </c>
      <c r="H120" s="187" t="s">
        <v>2602</v>
      </c>
      <c r="I120" s="187" t="s">
        <v>327</v>
      </c>
      <c r="J120" s="187" t="s">
        <v>328</v>
      </c>
      <c r="K120" s="187" t="s">
        <v>613</v>
      </c>
      <c r="L120" s="187" t="s">
        <v>614</v>
      </c>
      <c r="M120" s="187" t="s">
        <v>615</v>
      </c>
      <c r="N120" s="187" t="s">
        <v>431</v>
      </c>
      <c r="O120" s="188"/>
      <c r="P120" s="188"/>
      <c r="Q120" s="188"/>
      <c r="R120" s="188">
        <v>42186</v>
      </c>
      <c r="S120" s="188">
        <v>42187</v>
      </c>
      <c r="T120" s="188">
        <v>42186</v>
      </c>
      <c r="U120" s="188">
        <f>'Convênios e TCTs'!$T120+3650</f>
        <v>45836</v>
      </c>
      <c r="V120" s="188" t="s">
        <v>65</v>
      </c>
      <c r="W120" s="212" t="s">
        <v>39</v>
      </c>
      <c r="X120" s="212" t="s">
        <v>39</v>
      </c>
      <c r="Z120" s="188" t="s">
        <v>44</v>
      </c>
      <c r="AA120" s="188"/>
      <c r="AB120" s="188"/>
      <c r="AC120" s="188"/>
      <c r="AD120" s="188"/>
      <c r="AE120" s="189" t="s">
        <v>39</v>
      </c>
      <c r="AF120" s="187" t="s">
        <v>39</v>
      </c>
      <c r="AG120" s="187" t="s">
        <v>39</v>
      </c>
      <c r="AI120" s="187" t="str">
        <f t="shared" ca="1" si="4"/>
        <v/>
      </c>
      <c r="AJ120" s="187">
        <f>1</f>
        <v>1</v>
      </c>
    </row>
    <row r="121" spans="1:36" ht="135" x14ac:dyDescent="0.25">
      <c r="A121" s="188"/>
      <c r="C121" s="187" t="s">
        <v>297</v>
      </c>
      <c r="D121" s="187" t="s">
        <v>616</v>
      </c>
      <c r="E121" s="187" t="str">
        <f t="shared" ca="1" si="5"/>
        <v>Ativo</v>
      </c>
      <c r="F121" s="192">
        <v>95</v>
      </c>
      <c r="G121" s="191">
        <v>15</v>
      </c>
      <c r="H121" s="187" t="s">
        <v>2602</v>
      </c>
      <c r="I121" s="187" t="s">
        <v>327</v>
      </c>
      <c r="J121" s="187" t="s">
        <v>328</v>
      </c>
      <c r="K121" s="187" t="s">
        <v>617</v>
      </c>
      <c r="L121" s="187" t="s">
        <v>618</v>
      </c>
      <c r="M121" s="187" t="s">
        <v>619</v>
      </c>
      <c r="N121" s="187" t="s">
        <v>39</v>
      </c>
      <c r="O121" s="188"/>
      <c r="P121" s="188"/>
      <c r="Q121" s="188"/>
      <c r="R121" s="188">
        <v>42186</v>
      </c>
      <c r="S121" s="188">
        <v>42187</v>
      </c>
      <c r="T121" s="188">
        <v>42186</v>
      </c>
      <c r="U121" s="188">
        <f>'Convênios e TCTs'!$T121+3650</f>
        <v>45836</v>
      </c>
      <c r="V121" s="188" t="s">
        <v>65</v>
      </c>
      <c r="W121" s="212" t="s">
        <v>39</v>
      </c>
      <c r="X121" s="212" t="s">
        <v>39</v>
      </c>
      <c r="Z121" s="188" t="s">
        <v>44</v>
      </c>
      <c r="AA121" s="188"/>
      <c r="AB121" s="188"/>
      <c r="AC121" s="188"/>
      <c r="AD121" s="188"/>
      <c r="AE121" s="189" t="s">
        <v>39</v>
      </c>
      <c r="AF121" s="187" t="s">
        <v>39</v>
      </c>
      <c r="AG121" s="187" t="s">
        <v>39</v>
      </c>
      <c r="AI121" s="187" t="str">
        <f t="shared" ca="1" si="4"/>
        <v/>
      </c>
      <c r="AJ121" s="187">
        <f>1</f>
        <v>1</v>
      </c>
    </row>
    <row r="122" spans="1:36" ht="135" x14ac:dyDescent="0.25">
      <c r="A122" s="188"/>
      <c r="C122" s="187" t="s">
        <v>625</v>
      </c>
      <c r="D122" s="187" t="s">
        <v>620</v>
      </c>
      <c r="E122" s="187" t="str">
        <f t="shared" ca="1" si="5"/>
        <v>Ativo</v>
      </c>
      <c r="F122" s="192">
        <v>96</v>
      </c>
      <c r="G122" s="191">
        <v>15</v>
      </c>
      <c r="H122" s="187" t="s">
        <v>2602</v>
      </c>
      <c r="I122" s="187" t="s">
        <v>327</v>
      </c>
      <c r="J122" s="187" t="s">
        <v>621</v>
      </c>
      <c r="K122" s="187" t="s">
        <v>622</v>
      </c>
      <c r="L122" s="187" t="s">
        <v>623</v>
      </c>
      <c r="M122" s="187" t="s">
        <v>624</v>
      </c>
      <c r="N122" s="187" t="s">
        <v>101</v>
      </c>
      <c r="O122" s="188"/>
      <c r="P122" s="188"/>
      <c r="Q122" s="188"/>
      <c r="R122" s="188">
        <v>42186</v>
      </c>
      <c r="S122" s="188">
        <v>42187</v>
      </c>
      <c r="T122" s="188">
        <v>42186</v>
      </c>
      <c r="U122" s="188">
        <f>'Convênios e TCTs'!$T122+3650</f>
        <v>45836</v>
      </c>
      <c r="V122" s="188" t="s">
        <v>65</v>
      </c>
      <c r="W122" s="212" t="s">
        <v>39</v>
      </c>
      <c r="X122" s="212" t="s">
        <v>39</v>
      </c>
      <c r="Z122" s="188" t="s">
        <v>44</v>
      </c>
      <c r="AA122" s="188"/>
      <c r="AB122" s="188"/>
      <c r="AC122" s="188"/>
      <c r="AD122" s="188"/>
      <c r="AE122" s="189" t="s">
        <v>39</v>
      </c>
      <c r="AF122" s="187" t="s">
        <v>39</v>
      </c>
      <c r="AG122" s="187" t="s">
        <v>39</v>
      </c>
      <c r="AI122" s="187" t="str">
        <f t="shared" ca="1" si="4"/>
        <v/>
      </c>
      <c r="AJ122" s="187">
        <f>1</f>
        <v>1</v>
      </c>
    </row>
    <row r="123" spans="1:36" ht="135" x14ac:dyDescent="0.25">
      <c r="A123" s="188"/>
      <c r="C123" s="187" t="s">
        <v>630</v>
      </c>
      <c r="D123" s="187" t="s">
        <v>626</v>
      </c>
      <c r="E123" s="187" t="str">
        <f t="shared" ca="1" si="5"/>
        <v>Ativo</v>
      </c>
      <c r="F123" s="192">
        <v>97</v>
      </c>
      <c r="G123" s="191">
        <v>15</v>
      </c>
      <c r="H123" s="187" t="s">
        <v>2602</v>
      </c>
      <c r="I123" s="187" t="s">
        <v>327</v>
      </c>
      <c r="J123" s="187" t="s">
        <v>621</v>
      </c>
      <c r="K123" s="187" t="s">
        <v>627</v>
      </c>
      <c r="L123" s="187" t="s">
        <v>628</v>
      </c>
      <c r="M123" s="187" t="s">
        <v>629</v>
      </c>
      <c r="N123" s="187" t="s">
        <v>101</v>
      </c>
      <c r="O123" s="188"/>
      <c r="P123" s="188"/>
      <c r="Q123" s="188"/>
      <c r="R123" s="188">
        <v>42186</v>
      </c>
      <c r="S123" s="188">
        <v>42187</v>
      </c>
      <c r="T123" s="188">
        <v>42186</v>
      </c>
      <c r="U123" s="188">
        <f>'Convênios e TCTs'!$T123+3650</f>
        <v>45836</v>
      </c>
      <c r="V123" s="188" t="s">
        <v>65</v>
      </c>
      <c r="W123" s="212" t="s">
        <v>39</v>
      </c>
      <c r="X123" s="212" t="s">
        <v>39</v>
      </c>
      <c r="Z123" s="188" t="s">
        <v>44</v>
      </c>
      <c r="AA123" s="188"/>
      <c r="AB123" s="188"/>
      <c r="AC123" s="188"/>
      <c r="AD123" s="188"/>
      <c r="AE123" s="189" t="s">
        <v>39</v>
      </c>
      <c r="AF123" s="187" t="s">
        <v>39</v>
      </c>
      <c r="AG123" s="187" t="s">
        <v>39</v>
      </c>
      <c r="AI123" s="187" t="str">
        <f t="shared" ca="1" si="4"/>
        <v/>
      </c>
      <c r="AJ123" s="187">
        <f>1</f>
        <v>1</v>
      </c>
    </row>
    <row r="124" spans="1:36" ht="135" x14ac:dyDescent="0.25">
      <c r="A124" s="188"/>
      <c r="C124" s="187" t="s">
        <v>635</v>
      </c>
      <c r="D124" s="187" t="s">
        <v>631</v>
      </c>
      <c r="E124" s="187" t="str">
        <f t="shared" ca="1" si="5"/>
        <v>Ativo</v>
      </c>
      <c r="F124" s="192">
        <v>100</v>
      </c>
      <c r="G124" s="191">
        <v>15</v>
      </c>
      <c r="H124" s="187" t="s">
        <v>2602</v>
      </c>
      <c r="I124" s="187" t="s">
        <v>327</v>
      </c>
      <c r="J124" s="187" t="s">
        <v>621</v>
      </c>
      <c r="K124" s="187" t="s">
        <v>632</v>
      </c>
      <c r="L124" s="187" t="s">
        <v>633</v>
      </c>
      <c r="M124" s="187" t="s">
        <v>634</v>
      </c>
      <c r="N124" s="187" t="s">
        <v>431</v>
      </c>
      <c r="O124" s="188"/>
      <c r="P124" s="188"/>
      <c r="Q124" s="188"/>
      <c r="R124" s="188">
        <v>42208</v>
      </c>
      <c r="S124" s="188">
        <v>42210</v>
      </c>
      <c r="T124" s="188">
        <v>42208</v>
      </c>
      <c r="U124" s="188">
        <f>'Convênios e TCTs'!$T124+3650</f>
        <v>45858</v>
      </c>
      <c r="V124" s="188" t="s">
        <v>65</v>
      </c>
      <c r="W124" s="212" t="s">
        <v>39</v>
      </c>
      <c r="X124" s="212" t="s">
        <v>39</v>
      </c>
      <c r="Z124" s="188" t="s">
        <v>44</v>
      </c>
      <c r="AA124" s="188"/>
      <c r="AB124" s="188"/>
      <c r="AC124" s="188"/>
      <c r="AD124" s="188"/>
      <c r="AE124" s="189" t="s">
        <v>39</v>
      </c>
      <c r="AF124" s="187" t="s">
        <v>39</v>
      </c>
      <c r="AG124" s="187" t="s">
        <v>39</v>
      </c>
      <c r="AI124" s="187" t="str">
        <f t="shared" ca="1" si="4"/>
        <v/>
      </c>
      <c r="AJ124" s="187">
        <f>1</f>
        <v>1</v>
      </c>
    </row>
    <row r="125" spans="1:36" ht="135" x14ac:dyDescent="0.25">
      <c r="A125" s="188"/>
      <c r="C125" s="187" t="s">
        <v>640</v>
      </c>
      <c r="D125" s="187" t="s">
        <v>636</v>
      </c>
      <c r="E125" s="187" t="str">
        <f t="shared" ca="1" si="5"/>
        <v>Ativo</v>
      </c>
      <c r="F125" s="192">
        <v>102</v>
      </c>
      <c r="G125" s="191">
        <v>15</v>
      </c>
      <c r="H125" s="187" t="s">
        <v>2602</v>
      </c>
      <c r="I125" s="187" t="s">
        <v>327</v>
      </c>
      <c r="J125" s="187" t="s">
        <v>621</v>
      </c>
      <c r="K125" s="187" t="s">
        <v>637</v>
      </c>
      <c r="L125" s="187" t="s">
        <v>638</v>
      </c>
      <c r="M125" s="187" t="s">
        <v>639</v>
      </c>
      <c r="N125" s="187" t="s">
        <v>101</v>
      </c>
      <c r="O125" s="188"/>
      <c r="P125" s="188"/>
      <c r="Q125" s="188"/>
      <c r="R125" s="188">
        <v>42214</v>
      </c>
      <c r="S125" s="188">
        <v>42215</v>
      </c>
      <c r="T125" s="188">
        <v>42214</v>
      </c>
      <c r="U125" s="188">
        <f>'Convênios e TCTs'!$T125+3650</f>
        <v>45864</v>
      </c>
      <c r="V125" s="188" t="s">
        <v>65</v>
      </c>
      <c r="W125" s="212" t="s">
        <v>39</v>
      </c>
      <c r="X125" s="212" t="s">
        <v>39</v>
      </c>
      <c r="Z125" s="188" t="s">
        <v>44</v>
      </c>
      <c r="AA125" s="188"/>
      <c r="AB125" s="188"/>
      <c r="AC125" s="188"/>
      <c r="AD125" s="188"/>
      <c r="AE125" s="189" t="s">
        <v>39</v>
      </c>
      <c r="AF125" s="187" t="s">
        <v>39</v>
      </c>
      <c r="AG125" s="187" t="s">
        <v>39</v>
      </c>
      <c r="AI125" s="187" t="str">
        <f t="shared" ca="1" si="4"/>
        <v/>
      </c>
      <c r="AJ125" s="187">
        <f>1</f>
        <v>1</v>
      </c>
    </row>
    <row r="126" spans="1:36" ht="60" x14ac:dyDescent="0.25">
      <c r="A126" s="188"/>
      <c r="C126" s="187" t="s">
        <v>138</v>
      </c>
      <c r="D126" s="187" t="s">
        <v>641</v>
      </c>
      <c r="E126" s="187" t="str">
        <f t="shared" ca="1" si="5"/>
        <v>Ativo</v>
      </c>
      <c r="F126" s="192">
        <v>103</v>
      </c>
      <c r="G126" s="191">
        <v>15</v>
      </c>
      <c r="H126" s="187" t="s">
        <v>2602</v>
      </c>
      <c r="I126" s="187" t="s">
        <v>37</v>
      </c>
      <c r="J126" s="187" t="s">
        <v>642</v>
      </c>
      <c r="K126" s="187" t="s">
        <v>643</v>
      </c>
      <c r="L126" s="187" t="s">
        <v>644</v>
      </c>
      <c r="M126" s="187" t="s">
        <v>645</v>
      </c>
      <c r="N126" s="187" t="s">
        <v>646</v>
      </c>
      <c r="O126" s="188"/>
      <c r="P126" s="188"/>
      <c r="Q126" s="188"/>
      <c r="R126" s="188">
        <v>42201</v>
      </c>
      <c r="S126" s="188">
        <v>42220</v>
      </c>
      <c r="T126" s="188">
        <v>42201</v>
      </c>
      <c r="U126" s="188">
        <f>'Convênios e TCTs'!$T126+3650</f>
        <v>45851</v>
      </c>
      <c r="V126" s="188" t="s">
        <v>65</v>
      </c>
      <c r="W126" s="212" t="s">
        <v>39</v>
      </c>
      <c r="X126" s="212" t="s">
        <v>39</v>
      </c>
      <c r="Z126" s="188" t="s">
        <v>44</v>
      </c>
      <c r="AA126" s="188"/>
      <c r="AB126" s="188"/>
      <c r="AC126" s="188"/>
      <c r="AD126" s="188"/>
      <c r="AE126" s="188" t="s">
        <v>39</v>
      </c>
      <c r="AF126" s="187" t="s">
        <v>39</v>
      </c>
      <c r="AG126" s="187" t="s">
        <v>39</v>
      </c>
      <c r="AI126" s="187" t="str">
        <f t="shared" ca="1" si="4"/>
        <v/>
      </c>
      <c r="AJ126" s="187">
        <f>1</f>
        <v>1</v>
      </c>
    </row>
    <row r="127" spans="1:36" ht="135" x14ac:dyDescent="0.25">
      <c r="A127" s="188"/>
      <c r="C127" s="187" t="s">
        <v>651</v>
      </c>
      <c r="D127" s="187" t="s">
        <v>647</v>
      </c>
      <c r="E127" s="187" t="str">
        <f t="shared" ca="1" si="5"/>
        <v>Ativo</v>
      </c>
      <c r="F127" s="192">
        <v>109</v>
      </c>
      <c r="G127" s="191">
        <v>15</v>
      </c>
      <c r="H127" s="187" t="s">
        <v>2602</v>
      </c>
      <c r="I127" s="187" t="s">
        <v>327</v>
      </c>
      <c r="J127" s="187" t="s">
        <v>621</v>
      </c>
      <c r="K127" s="187" t="s">
        <v>648</v>
      </c>
      <c r="L127" s="187" t="s">
        <v>649</v>
      </c>
      <c r="M127" s="187" t="s">
        <v>650</v>
      </c>
      <c r="N127" s="187" t="s">
        <v>652</v>
      </c>
      <c r="O127" s="188"/>
      <c r="P127" s="188"/>
      <c r="Q127" s="188"/>
      <c r="R127" s="188">
        <v>42243</v>
      </c>
      <c r="S127" s="188">
        <v>42245</v>
      </c>
      <c r="T127" s="188">
        <v>42243</v>
      </c>
      <c r="U127" s="188">
        <f>'Convênios e TCTs'!$T127+3650</f>
        <v>45893</v>
      </c>
      <c r="V127" s="188" t="s">
        <v>65</v>
      </c>
      <c r="W127" s="212" t="s">
        <v>39</v>
      </c>
      <c r="X127" s="212" t="s">
        <v>39</v>
      </c>
      <c r="Z127" s="188" t="s">
        <v>44</v>
      </c>
      <c r="AA127" s="188"/>
      <c r="AB127" s="188"/>
      <c r="AC127" s="188"/>
      <c r="AD127" s="188"/>
      <c r="AE127" s="189" t="s">
        <v>39</v>
      </c>
      <c r="AF127" s="187" t="s">
        <v>39</v>
      </c>
      <c r="AG127" s="187" t="s">
        <v>39</v>
      </c>
      <c r="AI127" s="187" t="str">
        <f t="shared" ca="1" si="4"/>
        <v/>
      </c>
      <c r="AJ127" s="187">
        <f>1</f>
        <v>1</v>
      </c>
    </row>
    <row r="128" spans="1:36" ht="135" x14ac:dyDescent="0.25">
      <c r="A128" s="188"/>
      <c r="C128" s="187" t="s">
        <v>656</v>
      </c>
      <c r="D128" s="187" t="s">
        <v>3008</v>
      </c>
      <c r="E128" s="187" t="str">
        <f t="shared" ca="1" si="5"/>
        <v>Ativo</v>
      </c>
      <c r="F128" s="192">
        <v>110</v>
      </c>
      <c r="G128" s="191">
        <v>15</v>
      </c>
      <c r="H128" s="187" t="s">
        <v>2602</v>
      </c>
      <c r="I128" s="187" t="s">
        <v>327</v>
      </c>
      <c r="J128" s="187" t="s">
        <v>621</v>
      </c>
      <c r="K128" s="187" t="s">
        <v>653</v>
      </c>
      <c r="L128" s="187" t="s">
        <v>654</v>
      </c>
      <c r="M128" s="187" t="s">
        <v>655</v>
      </c>
      <c r="N128" s="187" t="s">
        <v>657</v>
      </c>
      <c r="O128" s="188"/>
      <c r="P128" s="188"/>
      <c r="Q128" s="188"/>
      <c r="R128" s="188">
        <v>42247</v>
      </c>
      <c r="S128" s="188">
        <v>42248</v>
      </c>
      <c r="T128" s="188">
        <v>42247</v>
      </c>
      <c r="U128" s="188">
        <f>'Convênios e TCTs'!$T128+3650</f>
        <v>45897</v>
      </c>
      <c r="V128" s="188" t="s">
        <v>65</v>
      </c>
      <c r="W128" s="212" t="s">
        <v>39</v>
      </c>
      <c r="X128" s="212" t="s">
        <v>39</v>
      </c>
      <c r="Z128" s="188" t="s">
        <v>44</v>
      </c>
      <c r="AA128" s="188"/>
      <c r="AB128" s="188"/>
      <c r="AC128" s="188"/>
      <c r="AD128" s="188"/>
      <c r="AE128" s="189" t="s">
        <v>39</v>
      </c>
      <c r="AF128" s="187" t="s">
        <v>39</v>
      </c>
      <c r="AG128" s="187" t="s">
        <v>39</v>
      </c>
      <c r="AI128" s="187" t="str">
        <f t="shared" ca="1" si="4"/>
        <v/>
      </c>
      <c r="AJ128" s="187">
        <f>1</f>
        <v>1</v>
      </c>
    </row>
    <row r="129" spans="1:36" ht="135" x14ac:dyDescent="0.25">
      <c r="A129" s="188"/>
      <c r="C129" s="188" t="s">
        <v>662</v>
      </c>
      <c r="D129" s="187" t="s">
        <v>658</v>
      </c>
      <c r="E129" s="187" t="str">
        <f t="shared" ca="1" si="5"/>
        <v>Ativo</v>
      </c>
      <c r="F129" s="192">
        <v>118</v>
      </c>
      <c r="G129" s="191">
        <v>15</v>
      </c>
      <c r="H129" s="187" t="s">
        <v>2602</v>
      </c>
      <c r="I129" s="188" t="s">
        <v>327</v>
      </c>
      <c r="J129" s="187" t="s">
        <v>621</v>
      </c>
      <c r="K129" s="188" t="s">
        <v>659</v>
      </c>
      <c r="L129" s="188" t="s">
        <v>660</v>
      </c>
      <c r="M129" s="188" t="s">
        <v>661</v>
      </c>
      <c r="N129" s="188" t="s">
        <v>657</v>
      </c>
      <c r="O129" s="188"/>
      <c r="P129" s="188"/>
      <c r="Q129" s="188"/>
      <c r="R129" s="188">
        <v>42249</v>
      </c>
      <c r="S129" s="188">
        <v>42250</v>
      </c>
      <c r="T129" s="188">
        <v>42249</v>
      </c>
      <c r="U129" s="188">
        <f>'Convênios e TCTs'!$T129+3650</f>
        <v>45899</v>
      </c>
      <c r="V129" s="188" t="s">
        <v>65</v>
      </c>
      <c r="W129" s="212" t="s">
        <v>39</v>
      </c>
      <c r="X129" s="212" t="s">
        <v>39</v>
      </c>
      <c r="Z129" s="188" t="s">
        <v>44</v>
      </c>
      <c r="AA129" s="188"/>
      <c r="AB129" s="188"/>
      <c r="AC129" s="188"/>
      <c r="AD129" s="188"/>
      <c r="AE129" s="188" t="s">
        <v>39</v>
      </c>
      <c r="AF129" s="188" t="s">
        <v>39</v>
      </c>
      <c r="AG129" s="188" t="s">
        <v>39</v>
      </c>
      <c r="AI129" s="187" t="str">
        <f t="shared" ca="1" si="4"/>
        <v/>
      </c>
      <c r="AJ129" s="187">
        <f>1</f>
        <v>1</v>
      </c>
    </row>
    <row r="130" spans="1:36" ht="135" x14ac:dyDescent="0.25">
      <c r="A130" s="188"/>
      <c r="C130" s="187" t="s">
        <v>667</v>
      </c>
      <c r="D130" s="187" t="s">
        <v>663</v>
      </c>
      <c r="E130" s="187" t="str">
        <f t="shared" ca="1" si="5"/>
        <v>Ativo</v>
      </c>
      <c r="F130" s="192">
        <v>120</v>
      </c>
      <c r="G130" s="191">
        <v>15</v>
      </c>
      <c r="H130" s="187" t="s">
        <v>2602</v>
      </c>
      <c r="I130" s="187" t="s">
        <v>327</v>
      </c>
      <c r="J130" s="187" t="s">
        <v>621</v>
      </c>
      <c r="K130" s="187" t="s">
        <v>664</v>
      </c>
      <c r="L130" s="187" t="s">
        <v>665</v>
      </c>
      <c r="M130" s="187" t="s">
        <v>666</v>
      </c>
      <c r="N130" s="187" t="s">
        <v>431</v>
      </c>
      <c r="O130" s="188"/>
      <c r="P130" s="188"/>
      <c r="Q130" s="188"/>
      <c r="R130" s="188">
        <v>42249</v>
      </c>
      <c r="S130" s="188">
        <v>42251</v>
      </c>
      <c r="T130" s="188">
        <v>42249</v>
      </c>
      <c r="U130" s="188">
        <f>'Convênios e TCTs'!$T130+3650</f>
        <v>45899</v>
      </c>
      <c r="V130" s="188" t="s">
        <v>65</v>
      </c>
      <c r="W130" s="212" t="s">
        <v>39</v>
      </c>
      <c r="X130" s="212" t="s">
        <v>39</v>
      </c>
      <c r="Z130" s="188" t="s">
        <v>44</v>
      </c>
      <c r="AA130" s="188"/>
      <c r="AB130" s="188"/>
      <c r="AC130" s="188"/>
      <c r="AD130" s="188"/>
      <c r="AE130" s="189" t="s">
        <v>39</v>
      </c>
      <c r="AF130" s="187" t="s">
        <v>39</v>
      </c>
      <c r="AG130" s="187" t="s">
        <v>39</v>
      </c>
      <c r="AI130" s="187" t="str">
        <f t="shared" ref="AI130:AI193" ca="1" si="6">IF(A130="","",IF(S130="",_xlfn.DAYS(TODAY(),A130),_xlfn.DAYS(S130,A130)))</f>
        <v/>
      </c>
      <c r="AJ130" s="187">
        <f>1</f>
        <v>1</v>
      </c>
    </row>
    <row r="131" spans="1:36" ht="135" x14ac:dyDescent="0.25">
      <c r="A131" s="188"/>
      <c r="C131" s="187" t="s">
        <v>469</v>
      </c>
      <c r="D131" s="187" t="s">
        <v>668</v>
      </c>
      <c r="E131" s="187" t="str">
        <f t="shared" ca="1" si="5"/>
        <v>Ativo</v>
      </c>
      <c r="F131" s="192">
        <v>121</v>
      </c>
      <c r="G131" s="191">
        <v>15</v>
      </c>
      <c r="H131" s="187" t="s">
        <v>2602</v>
      </c>
      <c r="I131" s="187" t="s">
        <v>327</v>
      </c>
      <c r="J131" s="187" t="s">
        <v>621</v>
      </c>
      <c r="K131" s="187" t="s">
        <v>669</v>
      </c>
      <c r="L131" s="187" t="s">
        <v>670</v>
      </c>
      <c r="M131" s="187" t="s">
        <v>671</v>
      </c>
      <c r="N131" s="187" t="s">
        <v>431</v>
      </c>
      <c r="O131" s="188"/>
      <c r="P131" s="188"/>
      <c r="Q131" s="188"/>
      <c r="R131" s="188">
        <v>42249</v>
      </c>
      <c r="S131" s="188">
        <v>42251</v>
      </c>
      <c r="T131" s="188">
        <v>42249</v>
      </c>
      <c r="U131" s="188">
        <f>'Convênios e TCTs'!$T131+3650</f>
        <v>45899</v>
      </c>
      <c r="V131" s="188" t="s">
        <v>65</v>
      </c>
      <c r="W131" s="212" t="s">
        <v>39</v>
      </c>
      <c r="X131" s="212" t="s">
        <v>39</v>
      </c>
      <c r="Z131" s="188" t="s">
        <v>44</v>
      </c>
      <c r="AA131" s="188"/>
      <c r="AB131" s="188"/>
      <c r="AC131" s="188"/>
      <c r="AD131" s="188"/>
      <c r="AE131" s="189" t="s">
        <v>39</v>
      </c>
      <c r="AF131" s="187" t="s">
        <v>39</v>
      </c>
      <c r="AG131" s="187" t="s">
        <v>39</v>
      </c>
      <c r="AI131" s="187" t="str">
        <f t="shared" ca="1" si="6"/>
        <v/>
      </c>
      <c r="AJ131" s="187">
        <f>1</f>
        <v>1</v>
      </c>
    </row>
    <row r="132" spans="1:36" ht="90" x14ac:dyDescent="0.25">
      <c r="A132" s="188"/>
      <c r="C132" s="187" t="s">
        <v>651</v>
      </c>
      <c r="D132" s="187" t="s">
        <v>3009</v>
      </c>
      <c r="E132" s="187" t="str">
        <f t="shared" ca="1" si="5"/>
        <v>Ativo</v>
      </c>
      <c r="F132" s="192">
        <v>122</v>
      </c>
      <c r="G132" s="191">
        <v>15</v>
      </c>
      <c r="H132" s="187" t="s">
        <v>2602</v>
      </c>
      <c r="I132" s="187" t="s">
        <v>327</v>
      </c>
      <c r="J132" s="187" t="s">
        <v>672</v>
      </c>
      <c r="K132" s="187" t="s">
        <v>673</v>
      </c>
      <c r="L132" s="187" t="s">
        <v>674</v>
      </c>
      <c r="M132" s="187" t="s">
        <v>675</v>
      </c>
      <c r="N132" s="187" t="s">
        <v>431</v>
      </c>
      <c r="O132" s="188"/>
      <c r="P132" s="188"/>
      <c r="Q132" s="188"/>
      <c r="R132" s="188">
        <v>42250</v>
      </c>
      <c r="S132" s="188">
        <v>42251</v>
      </c>
      <c r="T132" s="188">
        <v>42250</v>
      </c>
      <c r="U132" s="188">
        <f>'Convênios e TCTs'!$T132+3650</f>
        <v>45900</v>
      </c>
      <c r="V132" s="188" t="s">
        <v>65</v>
      </c>
      <c r="W132" s="212" t="s">
        <v>39</v>
      </c>
      <c r="X132" s="212" t="s">
        <v>39</v>
      </c>
      <c r="Z132" s="188" t="s">
        <v>44</v>
      </c>
      <c r="AA132" s="188"/>
      <c r="AB132" s="188"/>
      <c r="AC132" s="188"/>
      <c r="AD132" s="188"/>
      <c r="AE132" s="189" t="s">
        <v>39</v>
      </c>
      <c r="AF132" s="187" t="s">
        <v>39</v>
      </c>
      <c r="AG132" s="187" t="s">
        <v>39</v>
      </c>
      <c r="AI132" s="187" t="str">
        <f t="shared" ca="1" si="6"/>
        <v/>
      </c>
      <c r="AJ132" s="187">
        <f>1</f>
        <v>1</v>
      </c>
    </row>
    <row r="133" spans="1:36" ht="90" x14ac:dyDescent="0.25">
      <c r="A133" s="188"/>
      <c r="C133" s="187" t="s">
        <v>680</v>
      </c>
      <c r="D133" s="187" t="s">
        <v>3010</v>
      </c>
      <c r="E133" s="187" t="str">
        <f t="shared" ca="1" si="5"/>
        <v>Ativo</v>
      </c>
      <c r="F133" s="192">
        <v>125</v>
      </c>
      <c r="G133" s="191">
        <v>15</v>
      </c>
      <c r="H133" s="187" t="s">
        <v>2602</v>
      </c>
      <c r="I133" s="187" t="s">
        <v>327</v>
      </c>
      <c r="J133" s="187" t="s">
        <v>676</v>
      </c>
      <c r="K133" s="187" t="s">
        <v>677</v>
      </c>
      <c r="L133" s="187" t="s">
        <v>678</v>
      </c>
      <c r="M133" s="187" t="s">
        <v>679</v>
      </c>
      <c r="N133" s="187" t="s">
        <v>431</v>
      </c>
      <c r="O133" s="188"/>
      <c r="P133" s="188"/>
      <c r="Q133" s="188"/>
      <c r="R133" s="188">
        <v>42256</v>
      </c>
      <c r="S133" s="188">
        <v>42257</v>
      </c>
      <c r="T133" s="188">
        <v>42256</v>
      </c>
      <c r="U133" s="188">
        <f>'Convênios e TCTs'!$T133+3650</f>
        <v>45906</v>
      </c>
      <c r="V133" s="188" t="s">
        <v>65</v>
      </c>
      <c r="W133" s="212" t="s">
        <v>39</v>
      </c>
      <c r="X133" s="212" t="s">
        <v>39</v>
      </c>
      <c r="Z133" s="188" t="s">
        <v>44</v>
      </c>
      <c r="AA133" s="188"/>
      <c r="AB133" s="188"/>
      <c r="AC133" s="188"/>
      <c r="AD133" s="188"/>
      <c r="AE133" s="189" t="s">
        <v>39</v>
      </c>
      <c r="AF133" s="187" t="s">
        <v>39</v>
      </c>
      <c r="AG133" s="187" t="s">
        <v>39</v>
      </c>
      <c r="AI133" s="187" t="str">
        <f t="shared" ca="1" si="6"/>
        <v/>
      </c>
      <c r="AJ133" s="187">
        <f>1</f>
        <v>1</v>
      </c>
    </row>
    <row r="134" spans="1:36" ht="45" x14ac:dyDescent="0.25">
      <c r="A134" s="188"/>
      <c r="C134" s="187" t="s">
        <v>271</v>
      </c>
      <c r="D134" s="187" t="s">
        <v>3011</v>
      </c>
      <c r="E134" s="187" t="str">
        <f t="shared" ca="1" si="5"/>
        <v>Ativo</v>
      </c>
      <c r="F134" s="192">
        <v>126</v>
      </c>
      <c r="G134" s="191">
        <v>15</v>
      </c>
      <c r="H134" s="187" t="s">
        <v>2602</v>
      </c>
      <c r="I134" s="187" t="s">
        <v>37</v>
      </c>
      <c r="J134" s="187" t="s">
        <v>681</v>
      </c>
      <c r="K134" s="187" t="s">
        <v>682</v>
      </c>
      <c r="L134" s="187" t="s">
        <v>683</v>
      </c>
      <c r="M134" s="187" t="s">
        <v>684</v>
      </c>
      <c r="N134" s="187" t="s">
        <v>333</v>
      </c>
      <c r="O134" s="188"/>
      <c r="P134" s="188"/>
      <c r="Q134" s="188"/>
      <c r="R134" s="188">
        <v>42263</v>
      </c>
      <c r="S134" s="188">
        <v>42265</v>
      </c>
      <c r="T134" s="188">
        <v>42263</v>
      </c>
      <c r="U134" s="188">
        <f>'Convênios e TCTs'!$T134+3650</f>
        <v>45913</v>
      </c>
      <c r="V134" s="188" t="s">
        <v>65</v>
      </c>
      <c r="W134" s="212" t="s">
        <v>39</v>
      </c>
      <c r="X134" s="212" t="s">
        <v>39</v>
      </c>
      <c r="Z134" s="188" t="s">
        <v>44</v>
      </c>
      <c r="AA134" s="188"/>
      <c r="AB134" s="188"/>
      <c r="AC134" s="188"/>
      <c r="AD134" s="188"/>
      <c r="AE134" s="189" t="s">
        <v>39</v>
      </c>
      <c r="AF134" s="187" t="s">
        <v>39</v>
      </c>
      <c r="AG134" s="187" t="s">
        <v>39</v>
      </c>
      <c r="AI134" s="187" t="str">
        <f t="shared" ca="1" si="6"/>
        <v/>
      </c>
      <c r="AJ134" s="187">
        <f>1</f>
        <v>1</v>
      </c>
    </row>
    <row r="135" spans="1:36" ht="90" x14ac:dyDescent="0.25">
      <c r="A135" s="188"/>
      <c r="C135" s="187" t="s">
        <v>297</v>
      </c>
      <c r="D135" s="187" t="s">
        <v>3012</v>
      </c>
      <c r="E135" s="187" t="str">
        <f t="shared" ca="1" si="5"/>
        <v>Ativo</v>
      </c>
      <c r="F135" s="192">
        <v>127</v>
      </c>
      <c r="G135" s="191">
        <v>15</v>
      </c>
      <c r="H135" s="187" t="s">
        <v>2602</v>
      </c>
      <c r="I135" s="187" t="s">
        <v>327</v>
      </c>
      <c r="J135" s="187" t="s">
        <v>685</v>
      </c>
      <c r="K135" s="187" t="s">
        <v>686</v>
      </c>
      <c r="L135" s="187" t="s">
        <v>687</v>
      </c>
      <c r="M135" s="187" t="s">
        <v>688</v>
      </c>
      <c r="N135" s="187" t="s">
        <v>431</v>
      </c>
      <c r="O135" s="188"/>
      <c r="P135" s="188"/>
      <c r="Q135" s="188"/>
      <c r="R135" s="188">
        <v>42270</v>
      </c>
      <c r="S135" s="188">
        <v>42271</v>
      </c>
      <c r="T135" s="188">
        <v>42270</v>
      </c>
      <c r="U135" s="188">
        <f>'Convênios e TCTs'!$T135+3650</f>
        <v>45920</v>
      </c>
      <c r="V135" s="188" t="s">
        <v>65</v>
      </c>
      <c r="W135" s="212" t="s">
        <v>39</v>
      </c>
      <c r="X135" s="212" t="s">
        <v>39</v>
      </c>
      <c r="Z135" s="188" t="s">
        <v>44</v>
      </c>
      <c r="AA135" s="188"/>
      <c r="AB135" s="188"/>
      <c r="AC135" s="188"/>
      <c r="AD135" s="188"/>
      <c r="AE135" s="189" t="s">
        <v>39</v>
      </c>
      <c r="AF135" s="187" t="s">
        <v>39</v>
      </c>
      <c r="AG135" s="187" t="s">
        <v>39</v>
      </c>
      <c r="AI135" s="187" t="str">
        <f t="shared" ca="1" si="6"/>
        <v/>
      </c>
      <c r="AJ135" s="187">
        <f>1</f>
        <v>1</v>
      </c>
    </row>
    <row r="136" spans="1:36" ht="90" x14ac:dyDescent="0.25">
      <c r="A136" s="188"/>
      <c r="C136" s="187" t="s">
        <v>95</v>
      </c>
      <c r="D136" s="187" t="s">
        <v>689</v>
      </c>
      <c r="E136" s="187" t="str">
        <f t="shared" ca="1" si="5"/>
        <v>Ativo</v>
      </c>
      <c r="F136" s="192">
        <v>132</v>
      </c>
      <c r="G136" s="191">
        <v>15</v>
      </c>
      <c r="H136" s="187" t="s">
        <v>2602</v>
      </c>
      <c r="I136" s="187" t="s">
        <v>37</v>
      </c>
      <c r="J136" s="187" t="s">
        <v>690</v>
      </c>
      <c r="K136" s="187" t="s">
        <v>691</v>
      </c>
      <c r="L136" s="187" t="s">
        <v>692</v>
      </c>
      <c r="M136" s="187">
        <v>139</v>
      </c>
      <c r="N136" s="187" t="s">
        <v>693</v>
      </c>
      <c r="O136" s="188"/>
      <c r="P136" s="188"/>
      <c r="Q136" s="188"/>
      <c r="R136" s="188">
        <v>42277</v>
      </c>
      <c r="S136" s="188">
        <v>42279</v>
      </c>
      <c r="T136" s="188">
        <v>42277</v>
      </c>
      <c r="U136" s="188">
        <f>'Convênios e TCTs'!$T136+3650</f>
        <v>45927</v>
      </c>
      <c r="V136" s="188" t="s">
        <v>65</v>
      </c>
      <c r="W136" s="212" t="s">
        <v>39</v>
      </c>
      <c r="X136" s="212" t="s">
        <v>39</v>
      </c>
      <c r="Z136" s="188" t="s">
        <v>44</v>
      </c>
      <c r="AA136" s="188"/>
      <c r="AB136" s="188"/>
      <c r="AC136" s="188"/>
      <c r="AD136" s="188"/>
      <c r="AE136" s="189" t="s">
        <v>39</v>
      </c>
      <c r="AF136" s="187" t="s">
        <v>39</v>
      </c>
      <c r="AG136" s="187" t="s">
        <v>39</v>
      </c>
      <c r="AI136" s="187" t="str">
        <f t="shared" ca="1" si="6"/>
        <v/>
      </c>
      <c r="AJ136" s="187">
        <f>1</f>
        <v>1</v>
      </c>
    </row>
    <row r="137" spans="1:36" ht="90" x14ac:dyDescent="0.25">
      <c r="A137" s="188"/>
      <c r="C137" s="187" t="s">
        <v>297</v>
      </c>
      <c r="D137" s="187" t="s">
        <v>694</v>
      </c>
      <c r="E137" s="187" t="str">
        <f t="shared" ca="1" si="5"/>
        <v>Ativo</v>
      </c>
      <c r="F137" s="192">
        <v>133</v>
      </c>
      <c r="G137" s="191">
        <v>15</v>
      </c>
      <c r="H137" s="187" t="s">
        <v>2602</v>
      </c>
      <c r="I137" s="187" t="s">
        <v>327</v>
      </c>
      <c r="J137" s="187" t="s">
        <v>695</v>
      </c>
      <c r="K137" s="187" t="s">
        <v>696</v>
      </c>
      <c r="L137" s="187" t="s">
        <v>697</v>
      </c>
      <c r="M137" s="187" t="s">
        <v>698</v>
      </c>
      <c r="N137" s="187" t="s">
        <v>431</v>
      </c>
      <c r="O137" s="188"/>
      <c r="P137" s="188"/>
      <c r="Q137" s="188"/>
      <c r="R137" s="188">
        <v>42279</v>
      </c>
      <c r="S137" s="188">
        <v>42280</v>
      </c>
      <c r="T137" s="188">
        <v>42279</v>
      </c>
      <c r="U137" s="188">
        <f>'Convênios e TCTs'!$T137+3650</f>
        <v>45929</v>
      </c>
      <c r="V137" s="188" t="s">
        <v>65</v>
      </c>
      <c r="W137" s="212" t="s">
        <v>39</v>
      </c>
      <c r="X137" s="212" t="s">
        <v>39</v>
      </c>
      <c r="Z137" s="188" t="s">
        <v>44</v>
      </c>
      <c r="AA137" s="188"/>
      <c r="AB137" s="188"/>
      <c r="AC137" s="188"/>
      <c r="AD137" s="188"/>
      <c r="AE137" s="189"/>
      <c r="AF137" s="187" t="s">
        <v>39</v>
      </c>
      <c r="AG137" s="187" t="s">
        <v>39</v>
      </c>
      <c r="AI137" s="187" t="str">
        <f t="shared" ca="1" si="6"/>
        <v/>
      </c>
      <c r="AJ137" s="187">
        <f>1</f>
        <v>1</v>
      </c>
    </row>
    <row r="138" spans="1:36" ht="90" x14ac:dyDescent="0.25">
      <c r="A138" s="188"/>
      <c r="C138" s="187" t="s">
        <v>469</v>
      </c>
      <c r="D138" s="187" t="s">
        <v>699</v>
      </c>
      <c r="E138" s="187" t="str">
        <f t="shared" ca="1" si="5"/>
        <v>Ativo</v>
      </c>
      <c r="F138" s="192">
        <v>134</v>
      </c>
      <c r="G138" s="191">
        <v>15</v>
      </c>
      <c r="H138" s="187" t="s">
        <v>2602</v>
      </c>
      <c r="I138" s="187" t="s">
        <v>327</v>
      </c>
      <c r="J138" s="187" t="s">
        <v>700</v>
      </c>
      <c r="K138" s="187" t="s">
        <v>701</v>
      </c>
      <c r="L138" s="187" t="s">
        <v>702</v>
      </c>
      <c r="M138" s="187" t="s">
        <v>703</v>
      </c>
      <c r="N138" s="187" t="s">
        <v>431</v>
      </c>
      <c r="O138" s="188"/>
      <c r="P138" s="188"/>
      <c r="Q138" s="188"/>
      <c r="R138" s="188">
        <v>42279</v>
      </c>
      <c r="S138" s="188">
        <v>42283</v>
      </c>
      <c r="T138" s="188">
        <v>42279</v>
      </c>
      <c r="U138" s="188">
        <f>'Convênios e TCTs'!$T138+3650</f>
        <v>45929</v>
      </c>
      <c r="V138" s="188" t="s">
        <v>65</v>
      </c>
      <c r="W138" s="212" t="s">
        <v>39</v>
      </c>
      <c r="X138" s="212" t="s">
        <v>39</v>
      </c>
      <c r="Z138" s="188" t="s">
        <v>44</v>
      </c>
      <c r="AA138" s="188"/>
      <c r="AB138" s="188"/>
      <c r="AC138" s="188"/>
      <c r="AD138" s="188"/>
      <c r="AE138" s="189" t="s">
        <v>39</v>
      </c>
      <c r="AF138" s="187" t="s">
        <v>39</v>
      </c>
      <c r="AG138" s="187" t="s">
        <v>39</v>
      </c>
      <c r="AI138" s="187" t="str">
        <f t="shared" ca="1" si="6"/>
        <v/>
      </c>
      <c r="AJ138" s="187">
        <f>1</f>
        <v>1</v>
      </c>
    </row>
    <row r="139" spans="1:36" x14ac:dyDescent="0.25">
      <c r="A139" s="188"/>
      <c r="C139" s="188" t="s">
        <v>709</v>
      </c>
      <c r="E139" s="187" t="str">
        <f t="shared" ca="1" si="5"/>
        <v>Concluído</v>
      </c>
      <c r="F139" s="192">
        <v>138</v>
      </c>
      <c r="G139" s="191">
        <v>15</v>
      </c>
      <c r="H139" s="187" t="s">
        <v>274</v>
      </c>
      <c r="I139" s="187" t="s">
        <v>704</v>
      </c>
      <c r="J139" s="187" t="s">
        <v>705</v>
      </c>
      <c r="K139" s="187" t="s">
        <v>706</v>
      </c>
      <c r="L139" s="187" t="s">
        <v>707</v>
      </c>
      <c r="M139" s="187" t="s">
        <v>708</v>
      </c>
      <c r="N139" s="187" t="s">
        <v>39</v>
      </c>
      <c r="O139" s="188"/>
      <c r="P139" s="188"/>
      <c r="Q139" s="188"/>
      <c r="R139" s="188">
        <v>42286</v>
      </c>
      <c r="S139" s="188">
        <v>42305</v>
      </c>
      <c r="T139" s="188">
        <v>42286</v>
      </c>
      <c r="U139" s="188">
        <v>44112</v>
      </c>
      <c r="V139" s="188"/>
      <c r="W139" s="212" t="s">
        <v>39</v>
      </c>
      <c r="X139" s="212" t="s">
        <v>39</v>
      </c>
      <c r="Z139" s="187" t="s">
        <v>65</v>
      </c>
      <c r="AB139" s="188"/>
      <c r="AC139" s="188"/>
      <c r="AD139" s="188"/>
      <c r="AE139" s="187" t="s">
        <v>39</v>
      </c>
      <c r="AF139" s="187" t="s">
        <v>39</v>
      </c>
      <c r="AG139" s="187" t="s">
        <v>39</v>
      </c>
      <c r="AI139" s="187" t="str">
        <f t="shared" ca="1" si="6"/>
        <v/>
      </c>
      <c r="AJ139" s="187">
        <f>1</f>
        <v>1</v>
      </c>
    </row>
    <row r="140" spans="1:36" ht="105" x14ac:dyDescent="0.25">
      <c r="A140" s="188"/>
      <c r="C140" s="187" t="s">
        <v>713</v>
      </c>
      <c r="D140" s="187" t="s">
        <v>3013</v>
      </c>
      <c r="E140" s="187" t="str">
        <f t="shared" ca="1" si="5"/>
        <v>Concluído</v>
      </c>
      <c r="F140" s="192">
        <v>139</v>
      </c>
      <c r="G140" s="191">
        <v>15</v>
      </c>
      <c r="H140" s="187" t="s">
        <v>2602</v>
      </c>
      <c r="I140" s="187" t="s">
        <v>37</v>
      </c>
      <c r="J140" s="187" t="s">
        <v>711</v>
      </c>
      <c r="K140" s="187" t="s">
        <v>300</v>
      </c>
      <c r="L140" s="187" t="s">
        <v>301</v>
      </c>
      <c r="M140" s="187" t="s">
        <v>712</v>
      </c>
      <c r="N140" s="187" t="s">
        <v>39</v>
      </c>
      <c r="O140" s="188"/>
      <c r="P140" s="188"/>
      <c r="Q140" s="188"/>
      <c r="R140" s="188">
        <v>42303</v>
      </c>
      <c r="S140" s="188">
        <v>42312</v>
      </c>
      <c r="T140" s="188">
        <v>42303</v>
      </c>
      <c r="U140" s="188">
        <v>44129</v>
      </c>
      <c r="V140" s="188"/>
      <c r="W140" s="212" t="s">
        <v>39</v>
      </c>
      <c r="X140" s="212" t="s">
        <v>39</v>
      </c>
      <c r="Z140" s="188" t="s">
        <v>44</v>
      </c>
      <c r="AA140" s="188"/>
      <c r="AB140" s="188"/>
      <c r="AC140" s="188"/>
      <c r="AD140" s="188"/>
      <c r="AE140" s="189" t="s">
        <v>39</v>
      </c>
      <c r="AF140" s="187" t="s">
        <v>39</v>
      </c>
      <c r="AG140" s="187" t="s">
        <v>39</v>
      </c>
      <c r="AI140" s="187" t="str">
        <f t="shared" ca="1" si="6"/>
        <v/>
      </c>
      <c r="AJ140" s="187">
        <f>1</f>
        <v>1</v>
      </c>
    </row>
    <row r="141" spans="1:36" ht="75" x14ac:dyDescent="0.25">
      <c r="A141" s="188"/>
      <c r="C141" s="187" t="s">
        <v>187</v>
      </c>
      <c r="D141" s="187" t="s">
        <v>714</v>
      </c>
      <c r="E141" s="187" t="str">
        <f t="shared" ca="1" si="5"/>
        <v>Ativo</v>
      </c>
      <c r="F141" s="192">
        <v>143</v>
      </c>
      <c r="G141" s="191">
        <v>15</v>
      </c>
      <c r="H141" s="187" t="s">
        <v>2602</v>
      </c>
      <c r="I141" s="187" t="s">
        <v>37</v>
      </c>
      <c r="J141" s="187" t="s">
        <v>715</v>
      </c>
      <c r="K141" s="187" t="s">
        <v>716</v>
      </c>
      <c r="L141" s="187" t="s">
        <v>717</v>
      </c>
      <c r="M141" s="187" t="s">
        <v>718</v>
      </c>
      <c r="N141" s="187" t="s">
        <v>149</v>
      </c>
      <c r="O141" s="188"/>
      <c r="P141" s="188"/>
      <c r="Q141" s="188"/>
      <c r="R141" s="188">
        <v>42291</v>
      </c>
      <c r="S141" s="188">
        <v>42307</v>
      </c>
      <c r="T141" s="188">
        <v>42291</v>
      </c>
      <c r="U141" s="188">
        <f>'Convênios e TCTs'!$T141+3650</f>
        <v>45941</v>
      </c>
      <c r="V141" s="188" t="s">
        <v>65</v>
      </c>
      <c r="W141" s="212" t="s">
        <v>39</v>
      </c>
      <c r="X141" s="212" t="s">
        <v>39</v>
      </c>
      <c r="Z141" s="188" t="s">
        <v>44</v>
      </c>
      <c r="AA141" s="188"/>
      <c r="AB141" s="188"/>
      <c r="AC141" s="188"/>
      <c r="AD141" s="188"/>
      <c r="AE141" s="189" t="s">
        <v>39</v>
      </c>
      <c r="AF141" s="187" t="s">
        <v>39</v>
      </c>
      <c r="AG141" s="187" t="s">
        <v>39</v>
      </c>
      <c r="AI141" s="187" t="str">
        <f t="shared" ca="1" si="6"/>
        <v/>
      </c>
      <c r="AJ141" s="187">
        <f>1</f>
        <v>1</v>
      </c>
    </row>
    <row r="142" spans="1:36" ht="30" x14ac:dyDescent="0.25">
      <c r="A142" s="188"/>
      <c r="C142" s="187" t="s">
        <v>723</v>
      </c>
      <c r="D142" s="187" t="s">
        <v>719</v>
      </c>
      <c r="E142" s="187" t="str">
        <f t="shared" ca="1" si="5"/>
        <v>Concluído</v>
      </c>
      <c r="F142" s="192">
        <v>145</v>
      </c>
      <c r="G142" s="191">
        <v>15</v>
      </c>
      <c r="H142" s="187" t="s">
        <v>274</v>
      </c>
      <c r="I142" s="187" t="s">
        <v>704</v>
      </c>
      <c r="J142" s="187" t="s">
        <v>705</v>
      </c>
      <c r="K142" s="187" t="s">
        <v>720</v>
      </c>
      <c r="L142" s="187" t="s">
        <v>721</v>
      </c>
      <c r="M142" s="187" t="s">
        <v>722</v>
      </c>
      <c r="N142" s="187" t="s">
        <v>39</v>
      </c>
      <c r="O142" s="188"/>
      <c r="P142" s="188"/>
      <c r="Q142" s="188"/>
      <c r="R142" s="188">
        <v>42297</v>
      </c>
      <c r="S142" s="188">
        <v>42322</v>
      </c>
      <c r="T142" s="188">
        <v>42297</v>
      </c>
      <c r="U142" s="188">
        <v>44123</v>
      </c>
      <c r="V142" s="188"/>
      <c r="W142" s="212" t="s">
        <v>39</v>
      </c>
      <c r="X142" s="212" t="s">
        <v>39</v>
      </c>
      <c r="Z142" s="188" t="s">
        <v>65</v>
      </c>
      <c r="AA142" s="188"/>
      <c r="AB142" s="188"/>
      <c r="AC142" s="188"/>
      <c r="AD142" s="188"/>
      <c r="AE142" s="189" t="s">
        <v>39</v>
      </c>
      <c r="AF142" s="187" t="s">
        <v>39</v>
      </c>
      <c r="AG142" s="187" t="s">
        <v>39</v>
      </c>
      <c r="AI142" s="187" t="str">
        <f t="shared" ca="1" si="6"/>
        <v/>
      </c>
      <c r="AJ142" s="187">
        <f>1</f>
        <v>1</v>
      </c>
    </row>
    <row r="143" spans="1:36" ht="60" x14ac:dyDescent="0.25">
      <c r="A143" s="188"/>
      <c r="C143" s="187" t="s">
        <v>667</v>
      </c>
      <c r="D143" s="187" t="s">
        <v>3014</v>
      </c>
      <c r="E143" s="187" t="str">
        <f t="shared" ca="1" si="5"/>
        <v>Concluído</v>
      </c>
      <c r="F143" s="192">
        <v>146</v>
      </c>
      <c r="G143" s="191">
        <v>15</v>
      </c>
      <c r="H143" s="187" t="s">
        <v>274</v>
      </c>
      <c r="I143" s="187" t="s">
        <v>724</v>
      </c>
      <c r="J143" s="187" t="s">
        <v>725</v>
      </c>
      <c r="K143" s="187" t="s">
        <v>726</v>
      </c>
      <c r="L143" s="187" t="s">
        <v>727</v>
      </c>
      <c r="M143" s="187" t="s">
        <v>728</v>
      </c>
      <c r="N143" s="187" t="s">
        <v>39</v>
      </c>
      <c r="O143" s="188"/>
      <c r="P143" s="188"/>
      <c r="Q143" s="188"/>
      <c r="R143" s="188">
        <v>42319</v>
      </c>
      <c r="S143" s="188">
        <v>42320</v>
      </c>
      <c r="T143" s="188">
        <v>42319</v>
      </c>
      <c r="U143" s="188">
        <v>44145</v>
      </c>
      <c r="V143" s="188"/>
      <c r="W143" s="212" t="s">
        <v>39</v>
      </c>
      <c r="X143" s="212" t="s">
        <v>39</v>
      </c>
      <c r="Z143" s="188" t="s">
        <v>65</v>
      </c>
      <c r="AA143" s="188"/>
      <c r="AB143" s="188"/>
      <c r="AC143" s="188"/>
      <c r="AD143" s="188"/>
      <c r="AE143" s="189" t="s">
        <v>39</v>
      </c>
      <c r="AF143" s="187" t="s">
        <v>729</v>
      </c>
      <c r="AG143" s="187" t="s">
        <v>732</v>
      </c>
      <c r="AI143" s="187" t="str">
        <f t="shared" ca="1" si="6"/>
        <v/>
      </c>
      <c r="AJ143" s="187">
        <f>1</f>
        <v>1</v>
      </c>
    </row>
    <row r="144" spans="1:36" ht="105" x14ac:dyDescent="0.25">
      <c r="A144" s="188"/>
      <c r="C144" s="187" t="s">
        <v>265</v>
      </c>
      <c r="D144" s="187" t="s">
        <v>733</v>
      </c>
      <c r="E144" s="187" t="str">
        <f t="shared" ca="1" si="5"/>
        <v>Ativo</v>
      </c>
      <c r="F144" s="192">
        <v>147</v>
      </c>
      <c r="G144" s="191">
        <v>15</v>
      </c>
      <c r="H144" s="187" t="s">
        <v>2602</v>
      </c>
      <c r="I144" s="187" t="s">
        <v>37</v>
      </c>
      <c r="J144" s="187" t="s">
        <v>734</v>
      </c>
      <c r="K144" s="187" t="s">
        <v>735</v>
      </c>
      <c r="L144" s="187" t="s">
        <v>736</v>
      </c>
      <c r="M144" s="187" t="s">
        <v>737</v>
      </c>
      <c r="N144" s="187" t="s">
        <v>101</v>
      </c>
      <c r="O144" s="188"/>
      <c r="P144" s="188"/>
      <c r="Q144" s="188"/>
      <c r="R144" s="188">
        <v>42256</v>
      </c>
      <c r="S144" s="188">
        <v>42321</v>
      </c>
      <c r="T144" s="188">
        <v>42256</v>
      </c>
      <c r="U144" s="188">
        <f>'Convênios e TCTs'!$T144+3650</f>
        <v>45906</v>
      </c>
      <c r="V144" s="188" t="s">
        <v>65</v>
      </c>
      <c r="W144" s="212" t="s">
        <v>39</v>
      </c>
      <c r="X144" s="212" t="s">
        <v>39</v>
      </c>
      <c r="Z144" s="188" t="s">
        <v>44</v>
      </c>
      <c r="AA144" s="188"/>
      <c r="AB144" s="188"/>
      <c r="AC144" s="188"/>
      <c r="AD144" s="188"/>
      <c r="AE144" s="188" t="s">
        <v>39</v>
      </c>
      <c r="AF144" s="187" t="s">
        <v>39</v>
      </c>
      <c r="AG144" s="187" t="s">
        <v>39</v>
      </c>
      <c r="AI144" s="187" t="str">
        <f t="shared" ca="1" si="6"/>
        <v/>
      </c>
      <c r="AJ144" s="187">
        <f>1</f>
        <v>1</v>
      </c>
    </row>
    <row r="145" spans="1:36" x14ac:dyDescent="0.25">
      <c r="A145" s="188"/>
      <c r="C145" s="187" t="s">
        <v>723</v>
      </c>
      <c r="E145" s="187" t="str">
        <f t="shared" ca="1" si="5"/>
        <v>Concluído</v>
      </c>
      <c r="F145" s="192">
        <v>148</v>
      </c>
      <c r="G145" s="191">
        <v>15</v>
      </c>
      <c r="H145" s="187" t="s">
        <v>274</v>
      </c>
      <c r="I145" s="187" t="s">
        <v>704</v>
      </c>
      <c r="J145" s="187" t="s">
        <v>705</v>
      </c>
      <c r="K145" s="187" t="s">
        <v>738</v>
      </c>
      <c r="L145" s="187" t="s">
        <v>739</v>
      </c>
      <c r="M145" s="187" t="s">
        <v>740</v>
      </c>
      <c r="N145" s="187" t="s">
        <v>39</v>
      </c>
      <c r="O145" s="188"/>
      <c r="P145" s="188"/>
      <c r="Q145" s="188"/>
      <c r="R145" s="188">
        <v>42286</v>
      </c>
      <c r="S145" s="188">
        <v>42322</v>
      </c>
      <c r="T145" s="188">
        <v>42286</v>
      </c>
      <c r="U145" s="188">
        <v>44112</v>
      </c>
      <c r="V145" s="188"/>
      <c r="W145" s="212" t="s">
        <v>39</v>
      </c>
      <c r="X145" s="212" t="s">
        <v>39</v>
      </c>
      <c r="Z145" s="188" t="s">
        <v>44</v>
      </c>
      <c r="AA145" s="188"/>
      <c r="AB145" s="188"/>
      <c r="AC145" s="188"/>
      <c r="AD145" s="188"/>
      <c r="AE145" s="189" t="s">
        <v>39</v>
      </c>
      <c r="AF145" s="187" t="s">
        <v>39</v>
      </c>
      <c r="AG145" s="187" t="s">
        <v>39</v>
      </c>
      <c r="AI145" s="187" t="str">
        <f t="shared" ca="1" si="6"/>
        <v/>
      </c>
      <c r="AJ145" s="187">
        <f>1</f>
        <v>1</v>
      </c>
    </row>
    <row r="146" spans="1:36" ht="30" x14ac:dyDescent="0.25">
      <c r="A146" s="188"/>
      <c r="C146" s="187" t="s">
        <v>744</v>
      </c>
      <c r="E146" s="187" t="str">
        <f t="shared" ca="1" si="5"/>
        <v>Concluído</v>
      </c>
      <c r="F146" s="192">
        <v>149</v>
      </c>
      <c r="G146" s="191">
        <v>15</v>
      </c>
      <c r="H146" s="187" t="s">
        <v>274</v>
      </c>
      <c r="I146" s="187" t="s">
        <v>704</v>
      </c>
      <c r="J146" s="187" t="s">
        <v>705</v>
      </c>
      <c r="K146" s="187" t="s">
        <v>741</v>
      </c>
      <c r="L146" s="187" t="s">
        <v>742</v>
      </c>
      <c r="M146" s="187" t="s">
        <v>743</v>
      </c>
      <c r="N146" s="187" t="s">
        <v>39</v>
      </c>
      <c r="O146" s="188"/>
      <c r="P146" s="188"/>
      <c r="Q146" s="188"/>
      <c r="R146" s="188">
        <v>42297</v>
      </c>
      <c r="S146" s="188">
        <v>42322</v>
      </c>
      <c r="T146" s="188">
        <v>42297</v>
      </c>
      <c r="U146" s="188">
        <v>44123</v>
      </c>
      <c r="V146" s="188"/>
      <c r="W146" s="212" t="s">
        <v>39</v>
      </c>
      <c r="X146" s="212" t="s">
        <v>39</v>
      </c>
      <c r="Z146" s="188" t="s">
        <v>44</v>
      </c>
      <c r="AA146" s="188"/>
      <c r="AB146" s="188"/>
      <c r="AC146" s="188"/>
      <c r="AD146" s="188"/>
      <c r="AE146" s="189" t="s">
        <v>39</v>
      </c>
      <c r="AF146" s="187" t="s">
        <v>39</v>
      </c>
      <c r="AG146" s="187" t="s">
        <v>39</v>
      </c>
      <c r="AI146" s="187" t="str">
        <f t="shared" ca="1" si="6"/>
        <v/>
      </c>
      <c r="AJ146" s="187">
        <f>1</f>
        <v>1</v>
      </c>
    </row>
    <row r="147" spans="1:36" ht="45" x14ac:dyDescent="0.25">
      <c r="A147" s="188"/>
      <c r="C147" s="187" t="s">
        <v>748</v>
      </c>
      <c r="E147" s="187" t="str">
        <f t="shared" ca="1" si="5"/>
        <v>Concluído</v>
      </c>
      <c r="F147" s="192">
        <v>150</v>
      </c>
      <c r="G147" s="191">
        <v>15</v>
      </c>
      <c r="H147" s="187" t="s">
        <v>274</v>
      </c>
      <c r="I147" s="187" t="s">
        <v>704</v>
      </c>
      <c r="J147" s="187" t="s">
        <v>705</v>
      </c>
      <c r="K147" s="187" t="s">
        <v>745</v>
      </c>
      <c r="L147" s="187" t="s">
        <v>746</v>
      </c>
      <c r="M147" s="187" t="s">
        <v>747</v>
      </c>
      <c r="N147" s="187" t="s">
        <v>39</v>
      </c>
      <c r="O147" s="188"/>
      <c r="P147" s="188"/>
      <c r="Q147" s="188"/>
      <c r="R147" s="188">
        <v>42300</v>
      </c>
      <c r="S147" s="188">
        <v>42329</v>
      </c>
      <c r="T147" s="188">
        <v>42300</v>
      </c>
      <c r="U147" s="188">
        <v>44126</v>
      </c>
      <c r="V147" s="188"/>
      <c r="W147" s="212" t="s">
        <v>39</v>
      </c>
      <c r="X147" s="212" t="s">
        <v>39</v>
      </c>
      <c r="Z147" s="188" t="s">
        <v>44</v>
      </c>
      <c r="AA147" s="188"/>
      <c r="AB147" s="188"/>
      <c r="AC147" s="188"/>
      <c r="AD147" s="188"/>
      <c r="AE147" s="189" t="s">
        <v>39</v>
      </c>
      <c r="AF147" s="187" t="s">
        <v>39</v>
      </c>
      <c r="AG147" s="187" t="s">
        <v>39</v>
      </c>
      <c r="AI147" s="187" t="str">
        <f t="shared" ca="1" si="6"/>
        <v/>
      </c>
      <c r="AJ147" s="187">
        <f>1</f>
        <v>1</v>
      </c>
    </row>
    <row r="148" spans="1:36" ht="30" x14ac:dyDescent="0.25">
      <c r="A148" s="188"/>
      <c r="C148" s="187" t="s">
        <v>723</v>
      </c>
      <c r="E148" s="187" t="str">
        <f t="shared" ca="1" si="5"/>
        <v>Concluído</v>
      </c>
      <c r="F148" s="192">
        <v>151</v>
      </c>
      <c r="G148" s="191">
        <v>15</v>
      </c>
      <c r="H148" s="187" t="s">
        <v>274</v>
      </c>
      <c r="I148" s="187" t="s">
        <v>704</v>
      </c>
      <c r="J148" s="187" t="s">
        <v>705</v>
      </c>
      <c r="K148" s="187" t="s">
        <v>749</v>
      </c>
      <c r="L148" s="187" t="s">
        <v>750</v>
      </c>
      <c r="M148" s="187" t="s">
        <v>751</v>
      </c>
      <c r="N148" s="187" t="s">
        <v>39</v>
      </c>
      <c r="O148" s="188"/>
      <c r="P148" s="188"/>
      <c r="Q148" s="188"/>
      <c r="R148" s="188">
        <v>42317</v>
      </c>
      <c r="S148" s="188">
        <v>42340</v>
      </c>
      <c r="T148" s="188">
        <v>42317</v>
      </c>
      <c r="U148" s="188">
        <v>44143</v>
      </c>
      <c r="V148" s="188"/>
      <c r="W148" s="212" t="s">
        <v>39</v>
      </c>
      <c r="X148" s="212" t="s">
        <v>39</v>
      </c>
      <c r="Z148" s="188" t="s">
        <v>44</v>
      </c>
      <c r="AA148" s="188"/>
      <c r="AB148" s="188"/>
      <c r="AC148" s="188"/>
      <c r="AD148" s="188"/>
      <c r="AE148" s="189" t="s">
        <v>39</v>
      </c>
      <c r="AF148" s="187" t="s">
        <v>39</v>
      </c>
      <c r="AG148" s="187" t="s">
        <v>39</v>
      </c>
      <c r="AI148" s="187" t="str">
        <f t="shared" ca="1" si="6"/>
        <v/>
      </c>
      <c r="AJ148" s="187">
        <f>1</f>
        <v>1</v>
      </c>
    </row>
    <row r="149" spans="1:36" ht="30" x14ac:dyDescent="0.25">
      <c r="A149" s="188"/>
      <c r="C149" s="187" t="s">
        <v>39</v>
      </c>
      <c r="E149" s="187" t="str">
        <f t="shared" ca="1" si="5"/>
        <v>Concluído</v>
      </c>
      <c r="F149" s="192">
        <v>152</v>
      </c>
      <c r="G149" s="191">
        <v>15</v>
      </c>
      <c r="H149" s="187" t="s">
        <v>274</v>
      </c>
      <c r="I149" s="187" t="s">
        <v>704</v>
      </c>
      <c r="J149" s="187" t="s">
        <v>705</v>
      </c>
      <c r="K149" s="187" t="s">
        <v>752</v>
      </c>
      <c r="L149" s="187" t="s">
        <v>753</v>
      </c>
      <c r="M149" s="187" t="s">
        <v>754</v>
      </c>
      <c r="N149" s="187" t="s">
        <v>39</v>
      </c>
      <c r="O149" s="188"/>
      <c r="P149" s="188"/>
      <c r="Q149" s="188"/>
      <c r="R149" s="188">
        <v>42324</v>
      </c>
      <c r="S149" s="188">
        <v>42340</v>
      </c>
      <c r="T149" s="188">
        <v>42324</v>
      </c>
      <c r="U149" s="188">
        <v>44150</v>
      </c>
      <c r="V149" s="188"/>
      <c r="W149" s="212" t="s">
        <v>39</v>
      </c>
      <c r="X149" s="212" t="s">
        <v>39</v>
      </c>
      <c r="Z149" s="188" t="s">
        <v>44</v>
      </c>
      <c r="AA149" s="188"/>
      <c r="AB149" s="188"/>
      <c r="AC149" s="188"/>
      <c r="AD149" s="188"/>
      <c r="AE149" s="189" t="s">
        <v>39</v>
      </c>
      <c r="AF149" s="187" t="s">
        <v>39</v>
      </c>
      <c r="AG149" s="187" t="s">
        <v>39</v>
      </c>
      <c r="AI149" s="187" t="str">
        <f t="shared" ca="1" si="6"/>
        <v/>
      </c>
      <c r="AJ149" s="187">
        <f>1</f>
        <v>1</v>
      </c>
    </row>
    <row r="150" spans="1:36" ht="90" x14ac:dyDescent="0.25">
      <c r="A150" s="188"/>
      <c r="C150" s="187" t="s">
        <v>187</v>
      </c>
      <c r="D150" s="187" t="s">
        <v>755</v>
      </c>
      <c r="E150" s="187" t="str">
        <f t="shared" ca="1" si="5"/>
        <v>Concluído</v>
      </c>
      <c r="F150" s="192">
        <v>154</v>
      </c>
      <c r="G150" s="191">
        <v>15</v>
      </c>
      <c r="H150" s="187" t="s">
        <v>2602</v>
      </c>
      <c r="I150" s="187" t="s">
        <v>37</v>
      </c>
      <c r="J150" s="187" t="s">
        <v>756</v>
      </c>
      <c r="K150" s="187" t="s">
        <v>757</v>
      </c>
      <c r="L150" s="187" t="s">
        <v>758</v>
      </c>
      <c r="M150" s="187" t="s">
        <v>759</v>
      </c>
      <c r="N150" s="187" t="s">
        <v>760</v>
      </c>
      <c r="O150" s="188"/>
      <c r="P150" s="188"/>
      <c r="Q150" s="188"/>
      <c r="R150" s="188">
        <v>42353</v>
      </c>
      <c r="S150" s="188">
        <v>42355</v>
      </c>
      <c r="T150" s="188">
        <v>42353</v>
      </c>
      <c r="U150" s="188">
        <v>44179</v>
      </c>
      <c r="V150" s="188"/>
      <c r="W150" s="212" t="s">
        <v>39</v>
      </c>
      <c r="X150" s="212" t="s">
        <v>39</v>
      </c>
      <c r="Z150" s="188" t="s">
        <v>44</v>
      </c>
      <c r="AA150" s="188"/>
      <c r="AB150" s="188"/>
      <c r="AC150" s="188"/>
      <c r="AD150" s="188"/>
      <c r="AE150" s="188" t="s">
        <v>39</v>
      </c>
      <c r="AF150" s="187" t="s">
        <v>39</v>
      </c>
      <c r="AG150" s="187" t="s">
        <v>39</v>
      </c>
      <c r="AI150" s="187" t="str">
        <f t="shared" ca="1" si="6"/>
        <v/>
      </c>
      <c r="AJ150" s="187">
        <f>1</f>
        <v>1</v>
      </c>
    </row>
    <row r="151" spans="1:36" ht="75" x14ac:dyDescent="0.25">
      <c r="A151" s="188"/>
      <c r="C151" s="187" t="s">
        <v>95</v>
      </c>
      <c r="D151" s="187" t="s">
        <v>761</v>
      </c>
      <c r="E151" s="187" t="str">
        <f t="shared" ca="1" si="5"/>
        <v>Ativo</v>
      </c>
      <c r="F151" s="192">
        <v>155</v>
      </c>
      <c r="G151" s="191">
        <v>15</v>
      </c>
      <c r="H151" s="187" t="s">
        <v>2602</v>
      </c>
      <c r="I151" s="187" t="s">
        <v>37</v>
      </c>
      <c r="J151" s="187" t="s">
        <v>762</v>
      </c>
      <c r="K151" s="187" t="s">
        <v>763</v>
      </c>
      <c r="L151" s="187" t="s">
        <v>764</v>
      </c>
      <c r="M151" s="187" t="s">
        <v>765</v>
      </c>
      <c r="N151" s="187" t="s">
        <v>272</v>
      </c>
      <c r="O151" s="188"/>
      <c r="P151" s="188"/>
      <c r="Q151" s="188"/>
      <c r="R151" s="188">
        <v>42355</v>
      </c>
      <c r="S151" s="188">
        <v>42356</v>
      </c>
      <c r="T151" s="188">
        <v>42355</v>
      </c>
      <c r="U151" s="188">
        <f>'Convênios e TCTs'!$T151+3650</f>
        <v>46005</v>
      </c>
      <c r="V151" s="188" t="s">
        <v>65</v>
      </c>
      <c r="W151" s="212" t="s">
        <v>39</v>
      </c>
      <c r="X151" s="212" t="s">
        <v>39</v>
      </c>
      <c r="Z151" s="188" t="s">
        <v>44</v>
      </c>
      <c r="AA151" s="188"/>
      <c r="AB151" s="188"/>
      <c r="AC151" s="188"/>
      <c r="AD151" s="188"/>
      <c r="AE151" s="188" t="s">
        <v>39</v>
      </c>
      <c r="AF151" s="187" t="s">
        <v>39</v>
      </c>
      <c r="AG151" s="187" t="s">
        <v>39</v>
      </c>
      <c r="AI151" s="187" t="str">
        <f t="shared" ca="1" si="6"/>
        <v/>
      </c>
      <c r="AJ151" s="187">
        <f>1</f>
        <v>1</v>
      </c>
    </row>
    <row r="152" spans="1:36" x14ac:dyDescent="0.25">
      <c r="A152" s="188"/>
      <c r="C152" s="189" t="s">
        <v>769</v>
      </c>
      <c r="E152" s="187" t="str">
        <f t="shared" ca="1" si="5"/>
        <v>Concluído</v>
      </c>
      <c r="F152" s="192">
        <v>156</v>
      </c>
      <c r="G152" s="191">
        <v>15</v>
      </c>
      <c r="H152" s="187" t="s">
        <v>274</v>
      </c>
      <c r="I152" s="187" t="s">
        <v>704</v>
      </c>
      <c r="J152" s="187" t="s">
        <v>705</v>
      </c>
      <c r="K152" s="187" t="s">
        <v>766</v>
      </c>
      <c r="L152" s="187" t="s">
        <v>767</v>
      </c>
      <c r="M152" s="187" t="s">
        <v>768</v>
      </c>
      <c r="N152" s="189" t="s">
        <v>39</v>
      </c>
      <c r="O152" s="188"/>
      <c r="P152" s="188"/>
      <c r="Q152" s="188"/>
      <c r="R152" s="188">
        <v>42340</v>
      </c>
      <c r="S152" s="188">
        <v>42340</v>
      </c>
      <c r="T152" s="188">
        <v>42340</v>
      </c>
      <c r="U152" s="188">
        <v>44166</v>
      </c>
      <c r="V152" s="188"/>
      <c r="W152" s="212" t="s">
        <v>39</v>
      </c>
      <c r="X152" s="212" t="s">
        <v>39</v>
      </c>
      <c r="Z152" s="188" t="s">
        <v>44</v>
      </c>
      <c r="AA152" s="188"/>
      <c r="AB152" s="188"/>
      <c r="AC152" s="188"/>
      <c r="AD152" s="188"/>
      <c r="AE152" s="189" t="s">
        <v>39</v>
      </c>
      <c r="AF152" s="189" t="s">
        <v>39</v>
      </c>
      <c r="AG152" s="189" t="s">
        <v>39</v>
      </c>
      <c r="AI152" s="187" t="str">
        <f t="shared" ca="1" si="6"/>
        <v/>
      </c>
      <c r="AJ152" s="187">
        <f>1</f>
        <v>1</v>
      </c>
    </row>
    <row r="153" spans="1:36" ht="30" x14ac:dyDescent="0.25">
      <c r="A153" s="188"/>
      <c r="C153" s="187" t="s">
        <v>723</v>
      </c>
      <c r="E153" s="187" t="str">
        <f t="shared" ca="1" si="5"/>
        <v>Concluído</v>
      </c>
      <c r="F153" s="192">
        <v>1</v>
      </c>
      <c r="G153" s="191">
        <v>16</v>
      </c>
      <c r="H153" s="187" t="s">
        <v>274</v>
      </c>
      <c r="I153" s="187" t="s">
        <v>704</v>
      </c>
      <c r="J153" s="187" t="s">
        <v>705</v>
      </c>
      <c r="K153" s="187" t="s">
        <v>770</v>
      </c>
      <c r="L153" s="187" t="s">
        <v>771</v>
      </c>
      <c r="M153" s="187" t="s">
        <v>772</v>
      </c>
      <c r="N153" s="187" t="s">
        <v>39</v>
      </c>
      <c r="O153" s="188"/>
      <c r="P153" s="188"/>
      <c r="Q153" s="188"/>
      <c r="R153" s="188">
        <v>42376</v>
      </c>
      <c r="S153" s="188">
        <v>42389</v>
      </c>
      <c r="T153" s="188">
        <v>42376</v>
      </c>
      <c r="U153" s="188">
        <v>44202</v>
      </c>
      <c r="V153" s="188"/>
      <c r="W153" s="212" t="s">
        <v>39</v>
      </c>
      <c r="X153" s="212" t="s">
        <v>39</v>
      </c>
      <c r="Z153" s="188" t="s">
        <v>44</v>
      </c>
      <c r="AA153" s="188"/>
      <c r="AB153" s="188"/>
      <c r="AC153" s="188"/>
      <c r="AD153" s="188"/>
      <c r="AE153" s="189" t="s">
        <v>39</v>
      </c>
      <c r="AF153" s="187" t="s">
        <v>39</v>
      </c>
      <c r="AG153" s="187" t="s">
        <v>39</v>
      </c>
      <c r="AI153" s="187" t="str">
        <f t="shared" ca="1" si="6"/>
        <v/>
      </c>
      <c r="AJ153" s="187">
        <f>1</f>
        <v>1</v>
      </c>
    </row>
    <row r="154" spans="1:36" x14ac:dyDescent="0.25">
      <c r="A154" s="188"/>
      <c r="C154" s="187" t="s">
        <v>723</v>
      </c>
      <c r="E154" s="187" t="str">
        <f t="shared" ca="1" si="5"/>
        <v>Concluído</v>
      </c>
      <c r="F154" s="192">
        <v>4</v>
      </c>
      <c r="G154" s="207">
        <v>16</v>
      </c>
      <c r="H154" s="187" t="s">
        <v>274</v>
      </c>
      <c r="I154" s="187" t="s">
        <v>704</v>
      </c>
      <c r="J154" s="187" t="s">
        <v>705</v>
      </c>
      <c r="K154" s="187" t="s">
        <v>773</v>
      </c>
      <c r="L154" s="187" t="s">
        <v>774</v>
      </c>
      <c r="M154" s="187" t="s">
        <v>775</v>
      </c>
      <c r="N154" s="187" t="s">
        <v>39</v>
      </c>
      <c r="O154" s="188"/>
      <c r="P154" s="188"/>
      <c r="Q154" s="188"/>
      <c r="R154" s="188">
        <v>42384</v>
      </c>
      <c r="S154" s="188">
        <v>42403</v>
      </c>
      <c r="T154" s="188">
        <v>42384</v>
      </c>
      <c r="U154" s="188">
        <v>44210</v>
      </c>
      <c r="V154" s="188"/>
      <c r="W154" s="212" t="s">
        <v>39</v>
      </c>
      <c r="X154" s="212" t="s">
        <v>39</v>
      </c>
      <c r="Z154" s="188" t="s">
        <v>44</v>
      </c>
      <c r="AA154" s="188"/>
      <c r="AB154" s="188"/>
      <c r="AC154" s="188"/>
      <c r="AD154" s="188"/>
      <c r="AE154" s="189" t="s">
        <v>39</v>
      </c>
      <c r="AF154" s="187" t="s">
        <v>39</v>
      </c>
      <c r="AG154" s="187" t="s">
        <v>39</v>
      </c>
      <c r="AI154" s="187" t="str">
        <f t="shared" ca="1" si="6"/>
        <v/>
      </c>
      <c r="AJ154" s="187">
        <f>1</f>
        <v>1</v>
      </c>
    </row>
    <row r="155" spans="1:36" ht="45" x14ac:dyDescent="0.25">
      <c r="A155" s="188"/>
      <c r="C155" s="187" t="s">
        <v>723</v>
      </c>
      <c r="E155" s="187" t="str">
        <f t="shared" ca="1" si="5"/>
        <v>Concluído</v>
      </c>
      <c r="F155" s="192">
        <v>5</v>
      </c>
      <c r="G155" s="207">
        <v>16</v>
      </c>
      <c r="H155" s="187" t="s">
        <v>274</v>
      </c>
      <c r="I155" s="187" t="s">
        <v>704</v>
      </c>
      <c r="J155" s="187" t="s">
        <v>705</v>
      </c>
      <c r="K155" s="187" t="s">
        <v>776</v>
      </c>
      <c r="L155" s="187" t="s">
        <v>777</v>
      </c>
      <c r="M155" s="187" t="s">
        <v>778</v>
      </c>
      <c r="N155" s="187" t="s">
        <v>39</v>
      </c>
      <c r="O155" s="188"/>
      <c r="P155" s="188"/>
      <c r="Q155" s="188"/>
      <c r="R155" s="188">
        <v>42389</v>
      </c>
      <c r="S155" s="188">
        <v>42403</v>
      </c>
      <c r="T155" s="188">
        <v>42389</v>
      </c>
      <c r="U155" s="188">
        <v>44215</v>
      </c>
      <c r="V155" s="188"/>
      <c r="W155" s="212" t="s">
        <v>39</v>
      </c>
      <c r="X155" s="212" t="s">
        <v>39</v>
      </c>
      <c r="Z155" s="188" t="s">
        <v>44</v>
      </c>
      <c r="AA155" s="188"/>
      <c r="AB155" s="188"/>
      <c r="AC155" s="188"/>
      <c r="AD155" s="188"/>
      <c r="AE155" s="189" t="s">
        <v>39</v>
      </c>
      <c r="AF155" s="187" t="s">
        <v>39</v>
      </c>
      <c r="AG155" s="187" t="s">
        <v>39</v>
      </c>
      <c r="AI155" s="187" t="str">
        <f t="shared" ca="1" si="6"/>
        <v/>
      </c>
      <c r="AJ155" s="187">
        <f>1</f>
        <v>1</v>
      </c>
    </row>
    <row r="156" spans="1:36" ht="150" x14ac:dyDescent="0.25">
      <c r="A156" s="188"/>
      <c r="C156" s="187" t="s">
        <v>187</v>
      </c>
      <c r="D156" s="187" t="s">
        <v>779</v>
      </c>
      <c r="E156" s="187" t="str">
        <f t="shared" ca="1" si="5"/>
        <v>Concluído</v>
      </c>
      <c r="F156" s="192">
        <v>6</v>
      </c>
      <c r="G156" s="191">
        <v>16</v>
      </c>
      <c r="H156" s="187" t="s">
        <v>2602</v>
      </c>
      <c r="I156" s="187" t="s">
        <v>37</v>
      </c>
      <c r="J156" s="187" t="s">
        <v>780</v>
      </c>
      <c r="K156" s="187" t="s">
        <v>781</v>
      </c>
      <c r="L156" s="187" t="s">
        <v>142</v>
      </c>
      <c r="M156" s="187" t="s">
        <v>782</v>
      </c>
      <c r="N156" s="187" t="s">
        <v>144</v>
      </c>
      <c r="O156" s="188"/>
      <c r="P156" s="188"/>
      <c r="Q156" s="188"/>
      <c r="R156" s="188">
        <v>42411</v>
      </c>
      <c r="S156" s="188">
        <v>42413</v>
      </c>
      <c r="T156" s="188">
        <v>42411</v>
      </c>
      <c r="U156" s="188">
        <v>44237</v>
      </c>
      <c r="V156" s="188"/>
      <c r="W156" s="212" t="s">
        <v>39</v>
      </c>
      <c r="X156" s="212" t="s">
        <v>39</v>
      </c>
      <c r="Z156" s="188" t="s">
        <v>44</v>
      </c>
      <c r="AA156" s="188"/>
      <c r="AB156" s="188"/>
      <c r="AC156" s="188"/>
      <c r="AD156" s="188"/>
      <c r="AE156" s="189" t="s">
        <v>39</v>
      </c>
      <c r="AF156" s="187" t="s">
        <v>39</v>
      </c>
      <c r="AG156" s="187" t="s">
        <v>39</v>
      </c>
      <c r="AI156" s="187" t="str">
        <f t="shared" ca="1" si="6"/>
        <v/>
      </c>
      <c r="AJ156" s="187">
        <f>1</f>
        <v>1</v>
      </c>
    </row>
    <row r="157" spans="1:36" ht="135" x14ac:dyDescent="0.25">
      <c r="A157" s="188"/>
      <c r="C157" s="187" t="s">
        <v>297</v>
      </c>
      <c r="D157" s="187" t="s">
        <v>3015</v>
      </c>
      <c r="E157" s="187" t="str">
        <f t="shared" ca="1" si="5"/>
        <v>Concluído</v>
      </c>
      <c r="F157" s="192">
        <v>7</v>
      </c>
      <c r="G157" s="191">
        <v>16</v>
      </c>
      <c r="H157" s="187" t="s">
        <v>2602</v>
      </c>
      <c r="I157" s="187" t="s">
        <v>327</v>
      </c>
      <c r="J157" s="187" t="s">
        <v>484</v>
      </c>
      <c r="K157" s="187" t="s">
        <v>783</v>
      </c>
      <c r="L157" s="187" t="s">
        <v>784</v>
      </c>
      <c r="M157" s="187" t="s">
        <v>785</v>
      </c>
      <c r="N157" s="187" t="s">
        <v>260</v>
      </c>
      <c r="O157" s="188"/>
      <c r="P157" s="188"/>
      <c r="Q157" s="188"/>
      <c r="R157" s="188">
        <v>42412</v>
      </c>
      <c r="S157" s="188">
        <v>42416</v>
      </c>
      <c r="T157" s="188">
        <v>42412</v>
      </c>
      <c r="U157" s="188">
        <f>'Convênios e TCTs'!$T157+1825</f>
        <v>44237</v>
      </c>
      <c r="V157" s="188" t="s">
        <v>65</v>
      </c>
      <c r="W157" s="212" t="s">
        <v>39</v>
      </c>
      <c r="X157" s="212" t="s">
        <v>39</v>
      </c>
      <c r="Z157" s="188" t="s">
        <v>44</v>
      </c>
      <c r="AA157" s="188"/>
      <c r="AB157" s="188"/>
      <c r="AC157" s="188"/>
      <c r="AD157" s="188"/>
      <c r="AE157" s="189" t="s">
        <v>39</v>
      </c>
      <c r="AF157" s="187" t="s">
        <v>39</v>
      </c>
      <c r="AG157" s="187" t="s">
        <v>39</v>
      </c>
      <c r="AI157" s="187" t="str">
        <f t="shared" ca="1" si="6"/>
        <v/>
      </c>
      <c r="AJ157" s="187">
        <f>1</f>
        <v>1</v>
      </c>
    </row>
    <row r="158" spans="1:36" ht="135" x14ac:dyDescent="0.25">
      <c r="A158" s="188"/>
      <c r="C158" s="187" t="s">
        <v>180</v>
      </c>
      <c r="D158" s="187" t="s">
        <v>3016</v>
      </c>
      <c r="E158" s="187" t="str">
        <f t="shared" ca="1" si="5"/>
        <v>Concluído</v>
      </c>
      <c r="F158" s="192">
        <v>8</v>
      </c>
      <c r="G158" s="191">
        <v>16</v>
      </c>
      <c r="H158" s="187" t="s">
        <v>2602</v>
      </c>
      <c r="I158" s="187" t="s">
        <v>327</v>
      </c>
      <c r="J158" s="187" t="s">
        <v>484</v>
      </c>
      <c r="K158" s="187" t="s">
        <v>786</v>
      </c>
      <c r="L158" s="187" t="s">
        <v>787</v>
      </c>
      <c r="M158" s="187" t="s">
        <v>788</v>
      </c>
      <c r="N158" s="187" t="s">
        <v>260</v>
      </c>
      <c r="O158" s="188"/>
      <c r="P158" s="188"/>
      <c r="Q158" s="188"/>
      <c r="R158" s="188">
        <v>42415</v>
      </c>
      <c r="S158" s="188">
        <v>42416</v>
      </c>
      <c r="T158" s="188">
        <v>42415</v>
      </c>
      <c r="U158" s="188">
        <f>'Convênios e TCTs'!$T158+1825</f>
        <v>44240</v>
      </c>
      <c r="V158" s="188" t="s">
        <v>65</v>
      </c>
      <c r="W158" s="212" t="s">
        <v>39</v>
      </c>
      <c r="X158" s="212" t="s">
        <v>39</v>
      </c>
      <c r="Z158" s="188" t="s">
        <v>44</v>
      </c>
      <c r="AA158" s="188"/>
      <c r="AB158" s="188"/>
      <c r="AC158" s="188"/>
      <c r="AD158" s="188"/>
      <c r="AE158" s="189" t="s">
        <v>39</v>
      </c>
      <c r="AF158" s="187" t="s">
        <v>39</v>
      </c>
      <c r="AG158" s="187" t="s">
        <v>39</v>
      </c>
      <c r="AI158" s="187" t="str">
        <f t="shared" ca="1" si="6"/>
        <v/>
      </c>
      <c r="AJ158" s="187">
        <f>1</f>
        <v>1</v>
      </c>
    </row>
    <row r="159" spans="1:36" ht="135" x14ac:dyDescent="0.25">
      <c r="A159" s="188"/>
      <c r="C159" s="187" t="s">
        <v>792</v>
      </c>
      <c r="D159" s="187" t="s">
        <v>3017</v>
      </c>
      <c r="E159" s="187" t="str">
        <f t="shared" ca="1" si="5"/>
        <v>Concluído</v>
      </c>
      <c r="F159" s="192">
        <v>9</v>
      </c>
      <c r="G159" s="191">
        <v>16</v>
      </c>
      <c r="H159" s="187" t="s">
        <v>2602</v>
      </c>
      <c r="I159" s="187" t="s">
        <v>327</v>
      </c>
      <c r="J159" s="187" t="s">
        <v>484</v>
      </c>
      <c r="K159" s="187" t="s">
        <v>789</v>
      </c>
      <c r="L159" s="187" t="s">
        <v>790</v>
      </c>
      <c r="M159" s="187" t="s">
        <v>791</v>
      </c>
      <c r="N159" s="187" t="s">
        <v>260</v>
      </c>
      <c r="O159" s="188"/>
      <c r="P159" s="188"/>
      <c r="Q159" s="188"/>
      <c r="R159" s="188">
        <v>42415</v>
      </c>
      <c r="S159" s="188">
        <v>42416</v>
      </c>
      <c r="T159" s="188">
        <v>42415</v>
      </c>
      <c r="U159" s="188">
        <f>'Convênios e TCTs'!$T159+1825</f>
        <v>44240</v>
      </c>
      <c r="V159" s="188" t="s">
        <v>65</v>
      </c>
      <c r="W159" s="212" t="s">
        <v>39</v>
      </c>
      <c r="X159" s="212" t="s">
        <v>39</v>
      </c>
      <c r="Z159" s="188" t="s">
        <v>44</v>
      </c>
      <c r="AA159" s="188"/>
      <c r="AB159" s="188"/>
      <c r="AC159" s="188"/>
      <c r="AD159" s="188"/>
      <c r="AE159" s="189" t="s">
        <v>39</v>
      </c>
      <c r="AF159" s="187" t="s">
        <v>39</v>
      </c>
      <c r="AG159" s="187" t="s">
        <v>39</v>
      </c>
      <c r="AI159" s="187" t="str">
        <f t="shared" ca="1" si="6"/>
        <v/>
      </c>
      <c r="AJ159" s="187">
        <f>1</f>
        <v>1</v>
      </c>
    </row>
    <row r="160" spans="1:36" ht="75" x14ac:dyDescent="0.25">
      <c r="A160" s="188"/>
      <c r="C160" s="187" t="s">
        <v>797</v>
      </c>
      <c r="D160" s="187" t="s">
        <v>3018</v>
      </c>
      <c r="E160" s="187" t="str">
        <f t="shared" ca="1" si="5"/>
        <v>Concluído</v>
      </c>
      <c r="F160" s="192">
        <v>10</v>
      </c>
      <c r="G160" s="191">
        <v>16</v>
      </c>
      <c r="H160" s="187" t="s">
        <v>2602</v>
      </c>
      <c r="I160" s="187" t="s">
        <v>37</v>
      </c>
      <c r="J160" s="187" t="s">
        <v>793</v>
      </c>
      <c r="K160" s="187" t="s">
        <v>794</v>
      </c>
      <c r="L160" s="187" t="s">
        <v>795</v>
      </c>
      <c r="M160" s="187" t="s">
        <v>796</v>
      </c>
      <c r="N160" s="187" t="s">
        <v>149</v>
      </c>
      <c r="O160" s="188"/>
      <c r="P160" s="188"/>
      <c r="Q160" s="188"/>
      <c r="R160" s="188">
        <v>42415</v>
      </c>
      <c r="S160" s="188">
        <v>42416</v>
      </c>
      <c r="T160" s="188">
        <v>42415</v>
      </c>
      <c r="U160" s="188">
        <f>'Convênios e TCTs'!$T160+1825</f>
        <v>44240</v>
      </c>
      <c r="V160" s="188" t="s">
        <v>65</v>
      </c>
      <c r="W160" s="212" t="s">
        <v>39</v>
      </c>
      <c r="X160" s="212" t="s">
        <v>39</v>
      </c>
      <c r="Z160" s="188" t="s">
        <v>44</v>
      </c>
      <c r="AA160" s="188"/>
      <c r="AB160" s="188"/>
      <c r="AC160" s="188"/>
      <c r="AD160" s="188"/>
      <c r="AE160" s="189" t="s">
        <v>39</v>
      </c>
      <c r="AF160" s="187" t="s">
        <v>39</v>
      </c>
      <c r="AG160" s="187" t="s">
        <v>39</v>
      </c>
      <c r="AI160" s="187" t="str">
        <f t="shared" ca="1" si="6"/>
        <v/>
      </c>
      <c r="AJ160" s="187">
        <f>1</f>
        <v>1</v>
      </c>
    </row>
    <row r="161" spans="1:36" ht="30" x14ac:dyDescent="0.25">
      <c r="A161" s="188"/>
      <c r="C161" s="187" t="s">
        <v>801</v>
      </c>
      <c r="E161" s="187" t="str">
        <f t="shared" ca="1" si="5"/>
        <v>Concluído</v>
      </c>
      <c r="F161" s="192">
        <v>11</v>
      </c>
      <c r="G161" s="191">
        <v>16</v>
      </c>
      <c r="H161" s="187" t="s">
        <v>274</v>
      </c>
      <c r="I161" s="187" t="s">
        <v>704</v>
      </c>
      <c r="J161" s="187" t="s">
        <v>705</v>
      </c>
      <c r="K161" s="187" t="s">
        <v>798</v>
      </c>
      <c r="L161" s="187" t="s">
        <v>799</v>
      </c>
      <c r="M161" s="187" t="s">
        <v>800</v>
      </c>
      <c r="N161" s="187" t="s">
        <v>39</v>
      </c>
      <c r="O161" s="188"/>
      <c r="P161" s="188"/>
      <c r="Q161" s="188"/>
      <c r="R161" s="188">
        <v>42373</v>
      </c>
      <c r="S161" s="188">
        <v>42419</v>
      </c>
      <c r="T161" s="188">
        <v>42373</v>
      </c>
      <c r="U161" s="188">
        <v>44199</v>
      </c>
      <c r="V161" s="188"/>
      <c r="W161" s="212" t="s">
        <v>39</v>
      </c>
      <c r="X161" s="212" t="s">
        <v>39</v>
      </c>
      <c r="Z161" s="188" t="s">
        <v>44</v>
      </c>
      <c r="AA161" s="188"/>
      <c r="AB161" s="188"/>
      <c r="AC161" s="188"/>
      <c r="AD161" s="188"/>
      <c r="AE161" s="189" t="s">
        <v>39</v>
      </c>
      <c r="AF161" s="187" t="s">
        <v>39</v>
      </c>
      <c r="AG161" s="187" t="s">
        <v>39</v>
      </c>
      <c r="AI161" s="187" t="str">
        <f t="shared" ca="1" si="6"/>
        <v/>
      </c>
      <c r="AJ161" s="187">
        <f>1</f>
        <v>1</v>
      </c>
    </row>
    <row r="162" spans="1:36" ht="30" x14ac:dyDescent="0.25">
      <c r="A162" s="188"/>
      <c r="C162" s="187" t="s">
        <v>801</v>
      </c>
      <c r="E162" s="187" t="str">
        <f t="shared" ca="1" si="5"/>
        <v>Concluído</v>
      </c>
      <c r="F162" s="192">
        <v>12</v>
      </c>
      <c r="G162" s="191">
        <v>16</v>
      </c>
      <c r="H162" s="187" t="s">
        <v>274</v>
      </c>
      <c r="I162" s="187" t="s">
        <v>704</v>
      </c>
      <c r="J162" s="187" t="s">
        <v>705</v>
      </c>
      <c r="K162" s="187" t="s">
        <v>802</v>
      </c>
      <c r="L162" s="187" t="s">
        <v>803</v>
      </c>
      <c r="M162" s="187" t="s">
        <v>804</v>
      </c>
      <c r="N162" s="187" t="s">
        <v>39</v>
      </c>
      <c r="O162" s="188"/>
      <c r="P162" s="188"/>
      <c r="Q162" s="188"/>
      <c r="R162" s="188">
        <v>42396</v>
      </c>
      <c r="S162" s="188">
        <v>42419</v>
      </c>
      <c r="T162" s="188">
        <v>42396</v>
      </c>
      <c r="U162" s="188">
        <v>44222</v>
      </c>
      <c r="V162" s="188"/>
      <c r="W162" s="212" t="s">
        <v>39</v>
      </c>
      <c r="X162" s="212" t="s">
        <v>39</v>
      </c>
      <c r="Z162" s="188" t="s">
        <v>44</v>
      </c>
      <c r="AA162" s="188"/>
      <c r="AB162" s="188"/>
      <c r="AC162" s="188"/>
      <c r="AD162" s="188"/>
      <c r="AE162" s="189" t="s">
        <v>39</v>
      </c>
      <c r="AF162" s="187" t="s">
        <v>39</v>
      </c>
      <c r="AG162" s="187" t="s">
        <v>39</v>
      </c>
      <c r="AI162" s="187" t="str">
        <f t="shared" ca="1" si="6"/>
        <v/>
      </c>
      <c r="AJ162" s="187">
        <f>1</f>
        <v>1</v>
      </c>
    </row>
    <row r="163" spans="1:36" x14ac:dyDescent="0.25">
      <c r="A163" s="188"/>
      <c r="C163" s="187" t="s">
        <v>801</v>
      </c>
      <c r="E163" s="187" t="str">
        <f t="shared" ca="1" si="5"/>
        <v>Concluído</v>
      </c>
      <c r="F163" s="192">
        <v>13</v>
      </c>
      <c r="G163" s="191">
        <v>16</v>
      </c>
      <c r="H163" s="187" t="s">
        <v>274</v>
      </c>
      <c r="I163" s="187" t="s">
        <v>704</v>
      </c>
      <c r="J163" s="187" t="s">
        <v>705</v>
      </c>
      <c r="K163" s="187" t="s">
        <v>805</v>
      </c>
      <c r="L163" s="187" t="s">
        <v>806</v>
      </c>
      <c r="M163" s="187" t="s">
        <v>807</v>
      </c>
      <c r="N163" s="187" t="s">
        <v>39</v>
      </c>
      <c r="O163" s="188"/>
      <c r="P163" s="188"/>
      <c r="Q163" s="188"/>
      <c r="R163" s="188">
        <v>42403</v>
      </c>
      <c r="S163" s="188">
        <v>42419</v>
      </c>
      <c r="T163" s="188">
        <v>42403</v>
      </c>
      <c r="U163" s="188">
        <v>44229</v>
      </c>
      <c r="V163" s="188"/>
      <c r="W163" s="212" t="s">
        <v>39</v>
      </c>
      <c r="X163" s="212" t="s">
        <v>39</v>
      </c>
      <c r="Z163" s="188" t="s">
        <v>44</v>
      </c>
      <c r="AA163" s="188"/>
      <c r="AB163" s="188"/>
      <c r="AC163" s="188"/>
      <c r="AD163" s="188"/>
      <c r="AE163" s="189" t="s">
        <v>39</v>
      </c>
      <c r="AF163" s="187" t="s">
        <v>39</v>
      </c>
      <c r="AG163" s="187" t="s">
        <v>39</v>
      </c>
      <c r="AI163" s="187" t="str">
        <f t="shared" ca="1" si="6"/>
        <v/>
      </c>
      <c r="AJ163" s="187">
        <f>1</f>
        <v>1</v>
      </c>
    </row>
    <row r="164" spans="1:36" ht="135" x14ac:dyDescent="0.25">
      <c r="A164" s="188"/>
      <c r="C164" s="187" t="s">
        <v>297</v>
      </c>
      <c r="D164" s="187" t="s">
        <v>3019</v>
      </c>
      <c r="E164" s="187" t="str">
        <f t="shared" ca="1" si="5"/>
        <v>Concluído</v>
      </c>
      <c r="F164" s="192">
        <v>14</v>
      </c>
      <c r="G164" s="191">
        <v>16</v>
      </c>
      <c r="H164" s="187" t="s">
        <v>2602</v>
      </c>
      <c r="I164" s="187" t="s">
        <v>327</v>
      </c>
      <c r="J164" s="187" t="s">
        <v>484</v>
      </c>
      <c r="K164" s="187" t="s">
        <v>808</v>
      </c>
      <c r="L164" s="187" t="s">
        <v>809</v>
      </c>
      <c r="M164" s="187" t="s">
        <v>810</v>
      </c>
      <c r="N164" s="187" t="s">
        <v>260</v>
      </c>
      <c r="O164" s="188"/>
      <c r="P164" s="188"/>
      <c r="Q164" s="188"/>
      <c r="R164" s="188">
        <v>42419</v>
      </c>
      <c r="S164" s="188">
        <v>42420</v>
      </c>
      <c r="T164" s="188">
        <v>42419</v>
      </c>
      <c r="U164" s="188">
        <f>'Convênios e TCTs'!$T164+1825</f>
        <v>44244</v>
      </c>
      <c r="V164" s="188" t="s">
        <v>65</v>
      </c>
      <c r="W164" s="212" t="s">
        <v>39</v>
      </c>
      <c r="X164" s="212" t="s">
        <v>39</v>
      </c>
      <c r="Z164" s="188" t="s">
        <v>44</v>
      </c>
      <c r="AA164" s="188"/>
      <c r="AB164" s="188"/>
      <c r="AC164" s="188"/>
      <c r="AD164" s="188"/>
      <c r="AE164" s="189" t="s">
        <v>39</v>
      </c>
      <c r="AF164" s="187" t="s">
        <v>39</v>
      </c>
      <c r="AG164" s="187" t="s">
        <v>39</v>
      </c>
      <c r="AI164" s="187" t="str">
        <f t="shared" ca="1" si="6"/>
        <v/>
      </c>
      <c r="AJ164" s="187">
        <f>1</f>
        <v>1</v>
      </c>
    </row>
    <row r="165" spans="1:36" ht="30" x14ac:dyDescent="0.25">
      <c r="A165" s="188"/>
      <c r="C165" s="189" t="s">
        <v>769</v>
      </c>
      <c r="E165" s="187" t="str">
        <f t="shared" ca="1" si="5"/>
        <v>Concluído</v>
      </c>
      <c r="F165" s="192">
        <v>15</v>
      </c>
      <c r="G165" s="191">
        <v>16</v>
      </c>
      <c r="H165" s="187" t="s">
        <v>274</v>
      </c>
      <c r="I165" s="187" t="s">
        <v>704</v>
      </c>
      <c r="J165" s="187" t="s">
        <v>705</v>
      </c>
      <c r="K165" s="187" t="s">
        <v>811</v>
      </c>
      <c r="L165" s="187" t="s">
        <v>812</v>
      </c>
      <c r="M165" s="187" t="s">
        <v>813</v>
      </c>
      <c r="N165" s="189" t="s">
        <v>39</v>
      </c>
      <c r="O165" s="188"/>
      <c r="P165" s="188"/>
      <c r="Q165" s="188"/>
      <c r="R165" s="188">
        <v>42397</v>
      </c>
      <c r="S165" s="188">
        <v>42427</v>
      </c>
      <c r="T165" s="188">
        <v>42397</v>
      </c>
      <c r="U165" s="188">
        <v>44223</v>
      </c>
      <c r="V165" s="188"/>
      <c r="W165" s="212" t="s">
        <v>39</v>
      </c>
      <c r="X165" s="212" t="s">
        <v>39</v>
      </c>
      <c r="Z165" s="188" t="s">
        <v>44</v>
      </c>
      <c r="AA165" s="188"/>
      <c r="AB165" s="188"/>
      <c r="AC165" s="188"/>
      <c r="AD165" s="188"/>
      <c r="AE165" s="189" t="s">
        <v>39</v>
      </c>
      <c r="AF165" s="189" t="s">
        <v>39</v>
      </c>
      <c r="AG165" s="189" t="s">
        <v>39</v>
      </c>
      <c r="AI165" s="187" t="str">
        <f t="shared" ca="1" si="6"/>
        <v/>
      </c>
      <c r="AJ165" s="187">
        <f>1</f>
        <v>1</v>
      </c>
    </row>
    <row r="166" spans="1:36" ht="30" x14ac:dyDescent="0.25">
      <c r="A166" s="188"/>
      <c r="C166" s="189" t="s">
        <v>769</v>
      </c>
      <c r="E166" s="187" t="str">
        <f t="shared" ca="1" si="5"/>
        <v>Concluído</v>
      </c>
      <c r="F166" s="192">
        <v>16</v>
      </c>
      <c r="G166" s="191">
        <v>16</v>
      </c>
      <c r="H166" s="187" t="s">
        <v>274</v>
      </c>
      <c r="I166" s="187" t="s">
        <v>704</v>
      </c>
      <c r="J166" s="187" t="s">
        <v>705</v>
      </c>
      <c r="K166" s="187" t="s">
        <v>814</v>
      </c>
      <c r="L166" s="187" t="s">
        <v>815</v>
      </c>
      <c r="M166" s="187" t="s">
        <v>816</v>
      </c>
      <c r="N166" s="189" t="s">
        <v>39</v>
      </c>
      <c r="O166" s="188"/>
      <c r="P166" s="188"/>
      <c r="Q166" s="188"/>
      <c r="R166" s="188">
        <v>42405</v>
      </c>
      <c r="S166" s="188">
        <v>42427</v>
      </c>
      <c r="T166" s="188">
        <v>42405</v>
      </c>
      <c r="U166" s="188">
        <v>44231</v>
      </c>
      <c r="V166" s="188"/>
      <c r="W166" s="212" t="s">
        <v>39</v>
      </c>
      <c r="X166" s="212" t="s">
        <v>39</v>
      </c>
      <c r="Z166" s="188" t="s">
        <v>44</v>
      </c>
      <c r="AA166" s="188"/>
      <c r="AB166" s="188"/>
      <c r="AC166" s="188"/>
      <c r="AD166" s="188"/>
      <c r="AE166" s="189" t="s">
        <v>39</v>
      </c>
      <c r="AF166" s="189" t="s">
        <v>39</v>
      </c>
      <c r="AG166" s="189" t="s">
        <v>39</v>
      </c>
      <c r="AI166" s="187" t="str">
        <f t="shared" ca="1" si="6"/>
        <v/>
      </c>
      <c r="AJ166" s="187">
        <f>1</f>
        <v>1</v>
      </c>
    </row>
    <row r="167" spans="1:36" x14ac:dyDescent="0.25">
      <c r="A167" s="188"/>
      <c r="C167" s="187" t="s">
        <v>723</v>
      </c>
      <c r="E167" s="187" t="str">
        <f t="shared" ca="1" si="5"/>
        <v>Concluído</v>
      </c>
      <c r="F167" s="192">
        <v>17</v>
      </c>
      <c r="G167" s="191">
        <v>16</v>
      </c>
      <c r="H167" s="187" t="s">
        <v>274</v>
      </c>
      <c r="I167" s="187" t="s">
        <v>704</v>
      </c>
      <c r="J167" s="187" t="s">
        <v>705</v>
      </c>
      <c r="K167" s="187" t="s">
        <v>817</v>
      </c>
      <c r="L167" s="187" t="s">
        <v>818</v>
      </c>
      <c r="M167" s="187" t="s">
        <v>819</v>
      </c>
      <c r="N167" s="187" t="s">
        <v>39</v>
      </c>
      <c r="O167" s="188"/>
      <c r="P167" s="188"/>
      <c r="Q167" s="188"/>
      <c r="R167" s="188">
        <v>42402</v>
      </c>
      <c r="S167" s="188">
        <v>42447</v>
      </c>
      <c r="T167" s="188">
        <v>42402</v>
      </c>
      <c r="U167" s="188">
        <v>44228</v>
      </c>
      <c r="V167" s="188"/>
      <c r="W167" s="212" t="s">
        <v>39</v>
      </c>
      <c r="X167" s="212" t="s">
        <v>39</v>
      </c>
      <c r="Z167" s="188" t="s">
        <v>44</v>
      </c>
      <c r="AA167" s="188"/>
      <c r="AB167" s="188"/>
      <c r="AC167" s="188"/>
      <c r="AD167" s="188"/>
      <c r="AE167" s="189" t="s">
        <v>39</v>
      </c>
      <c r="AF167" s="187" t="s">
        <v>39</v>
      </c>
      <c r="AG167" s="187" t="s">
        <v>39</v>
      </c>
      <c r="AI167" s="187" t="str">
        <f t="shared" ca="1" si="6"/>
        <v/>
      </c>
      <c r="AJ167" s="187">
        <f>1</f>
        <v>1</v>
      </c>
    </row>
    <row r="168" spans="1:36" ht="45" x14ac:dyDescent="0.25">
      <c r="A168" s="188"/>
      <c r="C168" s="187" t="s">
        <v>723</v>
      </c>
      <c r="E168" s="187" t="str">
        <f t="shared" ca="1" si="5"/>
        <v>Concluído</v>
      </c>
      <c r="F168" s="192">
        <v>18</v>
      </c>
      <c r="G168" s="191">
        <v>16</v>
      </c>
      <c r="H168" s="187" t="s">
        <v>274</v>
      </c>
      <c r="I168" s="187" t="s">
        <v>704</v>
      </c>
      <c r="J168" s="187" t="s">
        <v>705</v>
      </c>
      <c r="K168" s="187" t="s">
        <v>820</v>
      </c>
      <c r="L168" s="187" t="s">
        <v>821</v>
      </c>
      <c r="M168" s="187" t="s">
        <v>822</v>
      </c>
      <c r="N168" s="187" t="s">
        <v>39</v>
      </c>
      <c r="O168" s="188"/>
      <c r="P168" s="188"/>
      <c r="Q168" s="188"/>
      <c r="R168" s="188">
        <v>42412</v>
      </c>
      <c r="S168" s="188">
        <v>42447</v>
      </c>
      <c r="T168" s="188">
        <v>42412</v>
      </c>
      <c r="U168" s="188">
        <v>44238</v>
      </c>
      <c r="V168" s="188"/>
      <c r="W168" s="212" t="s">
        <v>39</v>
      </c>
      <c r="X168" s="212" t="s">
        <v>39</v>
      </c>
      <c r="Z168" s="188" t="s">
        <v>44</v>
      </c>
      <c r="AA168" s="188"/>
      <c r="AB168" s="188"/>
      <c r="AC168" s="188"/>
      <c r="AD168" s="188"/>
      <c r="AE168" s="189" t="s">
        <v>39</v>
      </c>
      <c r="AF168" s="187" t="s">
        <v>39</v>
      </c>
      <c r="AG168" s="187" t="s">
        <v>39</v>
      </c>
      <c r="AI168" s="187" t="str">
        <f t="shared" ca="1" si="6"/>
        <v/>
      </c>
      <c r="AJ168" s="187">
        <f>1</f>
        <v>1</v>
      </c>
    </row>
    <row r="169" spans="1:36" ht="30" x14ac:dyDescent="0.25">
      <c r="A169" s="188"/>
      <c r="C169" s="187" t="s">
        <v>723</v>
      </c>
      <c r="E169" s="187" t="str">
        <f t="shared" ca="1" si="5"/>
        <v>Concluído</v>
      </c>
      <c r="F169" s="192">
        <v>19</v>
      </c>
      <c r="G169" s="191">
        <v>16</v>
      </c>
      <c r="H169" s="187" t="s">
        <v>274</v>
      </c>
      <c r="I169" s="187" t="s">
        <v>704</v>
      </c>
      <c r="J169" s="187" t="s">
        <v>705</v>
      </c>
      <c r="K169" s="187" t="s">
        <v>823</v>
      </c>
      <c r="L169" s="187" t="s">
        <v>824</v>
      </c>
      <c r="M169" s="187" t="s">
        <v>825</v>
      </c>
      <c r="N169" s="187" t="s">
        <v>39</v>
      </c>
      <c r="O169" s="188"/>
      <c r="P169" s="188"/>
      <c r="Q169" s="188"/>
      <c r="R169" s="188">
        <v>42415</v>
      </c>
      <c r="S169" s="188">
        <v>42447</v>
      </c>
      <c r="T169" s="188">
        <v>42415</v>
      </c>
      <c r="U169" s="188">
        <v>44241</v>
      </c>
      <c r="V169" s="188"/>
      <c r="W169" s="212" t="s">
        <v>39</v>
      </c>
      <c r="X169" s="212" t="s">
        <v>39</v>
      </c>
      <c r="Z169" s="188" t="s">
        <v>44</v>
      </c>
      <c r="AA169" s="188"/>
      <c r="AB169" s="188"/>
      <c r="AC169" s="188"/>
      <c r="AD169" s="188"/>
      <c r="AE169" s="189" t="s">
        <v>39</v>
      </c>
      <c r="AF169" s="187" t="s">
        <v>39</v>
      </c>
      <c r="AG169" s="187" t="s">
        <v>39</v>
      </c>
      <c r="AI169" s="187" t="str">
        <f t="shared" ca="1" si="6"/>
        <v/>
      </c>
      <c r="AJ169" s="187">
        <f>1</f>
        <v>1</v>
      </c>
    </row>
    <row r="170" spans="1:36" ht="30" x14ac:dyDescent="0.25">
      <c r="A170" s="188"/>
      <c r="C170" s="187" t="s">
        <v>830</v>
      </c>
      <c r="E170" s="187" t="str">
        <f t="shared" ca="1" si="5"/>
        <v>Concluído</v>
      </c>
      <c r="F170" s="192">
        <v>20</v>
      </c>
      <c r="G170" s="191">
        <v>16</v>
      </c>
      <c r="H170" s="187" t="s">
        <v>274</v>
      </c>
      <c r="I170" s="187" t="s">
        <v>826</v>
      </c>
      <c r="J170" s="187" t="s">
        <v>705</v>
      </c>
      <c r="K170" s="187" t="s">
        <v>827</v>
      </c>
      <c r="L170" s="187" t="s">
        <v>828</v>
      </c>
      <c r="M170" s="187" t="s">
        <v>829</v>
      </c>
      <c r="N170" s="187" t="s">
        <v>39</v>
      </c>
      <c r="O170" s="188"/>
      <c r="P170" s="188"/>
      <c r="Q170" s="188"/>
      <c r="R170" s="188">
        <v>42426</v>
      </c>
      <c r="S170" s="188">
        <v>42447</v>
      </c>
      <c r="T170" s="188">
        <v>42426</v>
      </c>
      <c r="U170" s="188">
        <v>44252</v>
      </c>
      <c r="V170" s="188"/>
      <c r="W170" s="212" t="s">
        <v>39</v>
      </c>
      <c r="X170" s="212" t="s">
        <v>39</v>
      </c>
      <c r="Z170" s="187" t="s">
        <v>44</v>
      </c>
      <c r="AB170" s="188"/>
      <c r="AC170" s="188"/>
      <c r="AD170" s="188"/>
      <c r="AE170" s="187" t="s">
        <v>39</v>
      </c>
      <c r="AF170" s="187" t="s">
        <v>39</v>
      </c>
      <c r="AG170" s="187" t="s">
        <v>39</v>
      </c>
      <c r="AI170" s="187" t="str">
        <f t="shared" ca="1" si="6"/>
        <v/>
      </c>
      <c r="AJ170" s="187">
        <f>1</f>
        <v>1</v>
      </c>
    </row>
    <row r="171" spans="1:36" ht="45" x14ac:dyDescent="0.25">
      <c r="A171" s="188"/>
      <c r="C171" s="187" t="s">
        <v>830</v>
      </c>
      <c r="E171" s="187" t="str">
        <f t="shared" ca="1" si="5"/>
        <v>Concluído</v>
      </c>
      <c r="F171" s="192">
        <v>21</v>
      </c>
      <c r="G171" s="191">
        <v>16</v>
      </c>
      <c r="H171" s="187" t="s">
        <v>831</v>
      </c>
      <c r="I171" s="187" t="s">
        <v>704</v>
      </c>
      <c r="J171" s="187" t="s">
        <v>705</v>
      </c>
      <c r="K171" s="187" t="s">
        <v>832</v>
      </c>
      <c r="L171" s="187" t="s">
        <v>833</v>
      </c>
      <c r="M171" s="187" t="s">
        <v>834</v>
      </c>
      <c r="N171" s="187" t="s">
        <v>39</v>
      </c>
      <c r="O171" s="188"/>
      <c r="P171" s="188"/>
      <c r="Q171" s="188"/>
      <c r="R171" s="188">
        <v>42432</v>
      </c>
      <c r="S171" s="188">
        <v>42447</v>
      </c>
      <c r="T171" s="188">
        <v>42432</v>
      </c>
      <c r="U171" s="188">
        <v>44257</v>
      </c>
      <c r="V171" s="188"/>
      <c r="W171" s="212" t="s">
        <v>39</v>
      </c>
      <c r="X171" s="212" t="s">
        <v>39</v>
      </c>
      <c r="Z171" s="187" t="s">
        <v>44</v>
      </c>
      <c r="AB171" s="188"/>
      <c r="AC171" s="188"/>
      <c r="AD171" s="188"/>
      <c r="AE171" s="187" t="s">
        <v>39</v>
      </c>
      <c r="AF171" s="187" t="s">
        <v>39</v>
      </c>
      <c r="AG171" s="187" t="s">
        <v>39</v>
      </c>
      <c r="AI171" s="187" t="str">
        <f t="shared" ca="1" si="6"/>
        <v/>
      </c>
      <c r="AJ171" s="187">
        <f>1</f>
        <v>1</v>
      </c>
    </row>
    <row r="172" spans="1:36" ht="75" x14ac:dyDescent="0.25">
      <c r="A172" s="188"/>
      <c r="C172" s="187" t="s">
        <v>187</v>
      </c>
      <c r="D172" s="187" t="s">
        <v>835</v>
      </c>
      <c r="E172" s="187" t="str">
        <f t="shared" ca="1" si="5"/>
        <v>Concluído</v>
      </c>
      <c r="F172" s="192">
        <v>22</v>
      </c>
      <c r="G172" s="191">
        <v>16</v>
      </c>
      <c r="H172" s="187" t="s">
        <v>2602</v>
      </c>
      <c r="I172" s="187" t="s">
        <v>37</v>
      </c>
      <c r="J172" s="187" t="s">
        <v>836</v>
      </c>
      <c r="K172" s="187" t="s">
        <v>837</v>
      </c>
      <c r="L172" s="187" t="s">
        <v>838</v>
      </c>
      <c r="M172" s="187" t="s">
        <v>839</v>
      </c>
      <c r="N172" s="187" t="s">
        <v>760</v>
      </c>
      <c r="O172" s="188"/>
      <c r="P172" s="188"/>
      <c r="Q172" s="188"/>
      <c r="R172" s="188">
        <v>42405</v>
      </c>
      <c r="S172" s="188">
        <v>42459</v>
      </c>
      <c r="T172" s="188">
        <v>42410</v>
      </c>
      <c r="U172" s="188">
        <v>44236</v>
      </c>
      <c r="V172" s="188"/>
      <c r="W172" s="212" t="s">
        <v>39</v>
      </c>
      <c r="X172" s="212" t="s">
        <v>39</v>
      </c>
      <c r="Z172" s="188" t="s">
        <v>44</v>
      </c>
      <c r="AA172" s="188"/>
      <c r="AB172" s="188"/>
      <c r="AC172" s="188"/>
      <c r="AD172" s="188"/>
      <c r="AE172" s="189" t="s">
        <v>39</v>
      </c>
      <c r="AF172" s="187" t="s">
        <v>39</v>
      </c>
      <c r="AG172" s="187" t="s">
        <v>39</v>
      </c>
      <c r="AI172" s="187" t="str">
        <f t="shared" ca="1" si="6"/>
        <v/>
      </c>
      <c r="AJ172" s="187">
        <f>1</f>
        <v>1</v>
      </c>
    </row>
    <row r="173" spans="1:36" ht="45" x14ac:dyDescent="0.25">
      <c r="A173" s="188"/>
      <c r="C173" s="187" t="s">
        <v>206</v>
      </c>
      <c r="D173" s="187" t="s">
        <v>840</v>
      </c>
      <c r="E173" s="187" t="str">
        <f t="shared" ca="1" si="5"/>
        <v>Concluído</v>
      </c>
      <c r="F173" s="192">
        <v>23</v>
      </c>
      <c r="G173" s="191">
        <v>16</v>
      </c>
      <c r="H173" s="187" t="s">
        <v>2602</v>
      </c>
      <c r="I173" s="187" t="s">
        <v>37</v>
      </c>
      <c r="J173" s="187" t="s">
        <v>841</v>
      </c>
      <c r="K173" s="187" t="s">
        <v>842</v>
      </c>
      <c r="L173" s="187" t="s">
        <v>843</v>
      </c>
      <c r="M173" s="187" t="s">
        <v>844</v>
      </c>
      <c r="N173" s="187" t="s">
        <v>845</v>
      </c>
      <c r="O173" s="188"/>
      <c r="P173" s="188"/>
      <c r="Q173" s="188"/>
      <c r="R173" s="188">
        <v>42444</v>
      </c>
      <c r="S173" s="188">
        <v>42460</v>
      </c>
      <c r="T173" s="188">
        <v>42444</v>
      </c>
      <c r="U173" s="188">
        <v>44635</v>
      </c>
      <c r="V173" s="188"/>
      <c r="W173" s="212" t="s">
        <v>39</v>
      </c>
      <c r="X173" s="212" t="s">
        <v>39</v>
      </c>
      <c r="Z173" s="188" t="s">
        <v>65</v>
      </c>
      <c r="AA173" s="188"/>
      <c r="AB173" s="188"/>
      <c r="AC173" s="188"/>
      <c r="AD173" s="188"/>
      <c r="AE173" s="189" t="s">
        <v>39</v>
      </c>
      <c r="AF173" s="187" t="s">
        <v>39</v>
      </c>
      <c r="AG173" s="187" t="s">
        <v>39</v>
      </c>
      <c r="AI173" s="187" t="str">
        <f t="shared" ca="1" si="6"/>
        <v/>
      </c>
      <c r="AJ173" s="187">
        <f>1</f>
        <v>1</v>
      </c>
    </row>
    <row r="174" spans="1:36" ht="60" x14ac:dyDescent="0.25">
      <c r="A174" s="188"/>
      <c r="C174" s="187" t="s">
        <v>180</v>
      </c>
      <c r="D174" s="187" t="s">
        <v>3020</v>
      </c>
      <c r="E174" s="187" t="str">
        <f t="shared" ca="1" si="5"/>
        <v>Concluído</v>
      </c>
      <c r="F174" s="192">
        <v>24</v>
      </c>
      <c r="G174" s="191">
        <v>16</v>
      </c>
      <c r="H174" s="187" t="s">
        <v>2602</v>
      </c>
      <c r="I174" s="187" t="s">
        <v>37</v>
      </c>
      <c r="J174" s="187" t="s">
        <v>846</v>
      </c>
      <c r="K174" s="187" t="s">
        <v>847</v>
      </c>
      <c r="L174" s="187" t="s">
        <v>210</v>
      </c>
      <c r="M174" s="187" t="s">
        <v>848</v>
      </c>
      <c r="N174" s="187" t="s">
        <v>149</v>
      </c>
      <c r="O174" s="188"/>
      <c r="P174" s="188"/>
      <c r="Q174" s="188"/>
      <c r="R174" s="188">
        <v>42459</v>
      </c>
      <c r="S174" s="188">
        <v>42460</v>
      </c>
      <c r="T174" s="188">
        <v>42459</v>
      </c>
      <c r="U174" s="188">
        <f>'Convênios e TCTs'!$T174+1825</f>
        <v>44284</v>
      </c>
      <c r="V174" s="188" t="s">
        <v>65</v>
      </c>
      <c r="W174" s="212" t="s">
        <v>39</v>
      </c>
      <c r="X174" s="212" t="s">
        <v>39</v>
      </c>
      <c r="Z174" s="188" t="s">
        <v>44</v>
      </c>
      <c r="AA174" s="188"/>
      <c r="AB174" s="188"/>
      <c r="AC174" s="188"/>
      <c r="AD174" s="188"/>
      <c r="AE174" s="189" t="s">
        <v>39</v>
      </c>
      <c r="AF174" s="187" t="s">
        <v>39</v>
      </c>
      <c r="AG174" s="187" t="s">
        <v>39</v>
      </c>
      <c r="AI174" s="187" t="str">
        <f t="shared" ca="1" si="6"/>
        <v/>
      </c>
      <c r="AJ174" s="187">
        <f>1</f>
        <v>1</v>
      </c>
    </row>
    <row r="175" spans="1:36" ht="150" x14ac:dyDescent="0.25">
      <c r="A175" s="188"/>
      <c r="C175" s="187" t="s">
        <v>138</v>
      </c>
      <c r="D175" s="187" t="s">
        <v>3021</v>
      </c>
      <c r="E175" s="187" t="str">
        <f t="shared" ca="1" si="5"/>
        <v>Concluído</v>
      </c>
      <c r="F175" s="192">
        <v>25</v>
      </c>
      <c r="G175" s="191">
        <v>16</v>
      </c>
      <c r="H175" s="187" t="s">
        <v>2602</v>
      </c>
      <c r="I175" s="187" t="s">
        <v>37</v>
      </c>
      <c r="J175" s="187" t="s">
        <v>849</v>
      </c>
      <c r="K175" s="187" t="s">
        <v>850</v>
      </c>
      <c r="L175" s="187" t="s">
        <v>851</v>
      </c>
      <c r="M175" s="187" t="s">
        <v>852</v>
      </c>
      <c r="N175" s="187" t="s">
        <v>522</v>
      </c>
      <c r="O175" s="188"/>
      <c r="P175" s="188"/>
      <c r="Q175" s="188"/>
      <c r="R175" s="188">
        <v>42425</v>
      </c>
      <c r="S175" s="188">
        <v>42462</v>
      </c>
      <c r="T175" s="188">
        <v>42425</v>
      </c>
      <c r="U175" s="188">
        <v>44251</v>
      </c>
      <c r="V175" s="188"/>
      <c r="W175" s="212" t="s">
        <v>39</v>
      </c>
      <c r="X175" s="212" t="s">
        <v>39</v>
      </c>
      <c r="Z175" s="188" t="s">
        <v>44</v>
      </c>
      <c r="AA175" s="188"/>
      <c r="AB175" s="188"/>
      <c r="AC175" s="188"/>
      <c r="AD175" s="188"/>
      <c r="AE175" s="189" t="s">
        <v>39</v>
      </c>
      <c r="AF175" s="187" t="s">
        <v>39</v>
      </c>
      <c r="AG175" s="187" t="s">
        <v>39</v>
      </c>
      <c r="AI175" s="187" t="str">
        <f t="shared" ca="1" si="6"/>
        <v/>
      </c>
      <c r="AJ175" s="187">
        <f>1</f>
        <v>1</v>
      </c>
    </row>
    <row r="176" spans="1:36" x14ac:dyDescent="0.25">
      <c r="A176" s="188"/>
      <c r="C176" s="189" t="s">
        <v>769</v>
      </c>
      <c r="E176" s="187" t="str">
        <f t="shared" ca="1" si="5"/>
        <v>Concluído</v>
      </c>
      <c r="F176" s="192">
        <v>26</v>
      </c>
      <c r="G176" s="191">
        <v>16</v>
      </c>
      <c r="H176" s="187" t="s">
        <v>274</v>
      </c>
      <c r="I176" s="187" t="s">
        <v>704</v>
      </c>
      <c r="J176" s="187" t="s">
        <v>705</v>
      </c>
      <c r="K176" s="187" t="s">
        <v>853</v>
      </c>
      <c r="L176" s="187" t="s">
        <v>854</v>
      </c>
      <c r="M176" s="187" t="s">
        <v>855</v>
      </c>
      <c r="N176" s="189" t="s">
        <v>39</v>
      </c>
      <c r="O176" s="188"/>
      <c r="P176" s="188"/>
      <c r="Q176" s="188"/>
      <c r="R176" s="188">
        <v>42437</v>
      </c>
      <c r="S176" s="188">
        <v>42466</v>
      </c>
      <c r="T176" s="188">
        <v>42437</v>
      </c>
      <c r="U176" s="188">
        <v>44262</v>
      </c>
      <c r="V176" s="188"/>
      <c r="W176" s="212" t="s">
        <v>39</v>
      </c>
      <c r="X176" s="212" t="s">
        <v>39</v>
      </c>
      <c r="Z176" s="188" t="s">
        <v>44</v>
      </c>
      <c r="AA176" s="188"/>
      <c r="AB176" s="188"/>
      <c r="AC176" s="188"/>
      <c r="AD176" s="188"/>
      <c r="AE176" s="189" t="s">
        <v>39</v>
      </c>
      <c r="AF176" s="189" t="s">
        <v>39</v>
      </c>
      <c r="AG176" s="189" t="s">
        <v>39</v>
      </c>
      <c r="AI176" s="187" t="str">
        <f t="shared" ca="1" si="6"/>
        <v/>
      </c>
      <c r="AJ176" s="187">
        <f>1</f>
        <v>1</v>
      </c>
    </row>
    <row r="177" spans="1:36" ht="60" x14ac:dyDescent="0.25">
      <c r="A177" s="188"/>
      <c r="C177" s="187" t="s">
        <v>861</v>
      </c>
      <c r="D177" s="187" t="s">
        <v>856</v>
      </c>
      <c r="E177" s="187" t="str">
        <f t="shared" ca="1" si="5"/>
        <v>Concluído</v>
      </c>
      <c r="F177" s="192">
        <v>27</v>
      </c>
      <c r="G177" s="191">
        <v>16</v>
      </c>
      <c r="H177" s="187" t="s">
        <v>2602</v>
      </c>
      <c r="I177" s="187" t="s">
        <v>37</v>
      </c>
      <c r="J177" s="187" t="s">
        <v>857</v>
      </c>
      <c r="K177" s="187" t="s">
        <v>858</v>
      </c>
      <c r="L177" s="187" t="s">
        <v>859</v>
      </c>
      <c r="M177" s="187" t="s">
        <v>860</v>
      </c>
      <c r="N177" s="187" t="s">
        <v>862</v>
      </c>
      <c r="O177" s="188"/>
      <c r="P177" s="188"/>
      <c r="Q177" s="188"/>
      <c r="R177" s="188">
        <v>42467</v>
      </c>
      <c r="S177" s="188">
        <v>42469</v>
      </c>
      <c r="T177" s="188">
        <v>42467</v>
      </c>
      <c r="U177" s="188">
        <f>'Convênios e TCTs'!$T177+1825</f>
        <v>44292</v>
      </c>
      <c r="V177" s="188" t="s">
        <v>65</v>
      </c>
      <c r="W177" s="212" t="s">
        <v>39</v>
      </c>
      <c r="X177" s="212" t="s">
        <v>39</v>
      </c>
      <c r="Z177" s="188" t="s">
        <v>44</v>
      </c>
      <c r="AA177" s="188"/>
      <c r="AB177" s="188"/>
      <c r="AC177" s="188"/>
      <c r="AD177" s="188"/>
      <c r="AE177" s="189" t="s">
        <v>39</v>
      </c>
      <c r="AF177" s="187" t="s">
        <v>39</v>
      </c>
      <c r="AG177" s="187" t="s">
        <v>39</v>
      </c>
      <c r="AI177" s="187" t="str">
        <f t="shared" ca="1" si="6"/>
        <v/>
      </c>
      <c r="AJ177" s="187">
        <f>1</f>
        <v>1</v>
      </c>
    </row>
    <row r="178" spans="1:36" ht="60" x14ac:dyDescent="0.25">
      <c r="A178" s="188"/>
      <c r="C178" s="189" t="s">
        <v>769</v>
      </c>
      <c r="E178" s="187" t="str">
        <f t="shared" ref="E178:E241" ca="1" si="7">IF(U178="","",IF(U178="cancelado","Cancelado",IF(U178="prazo indeterminado","Ativo",IF(TODAY()-U178&gt;0,"Concluído","Ativo"))))</f>
        <v>Concluído</v>
      </c>
      <c r="F178" s="192">
        <v>29</v>
      </c>
      <c r="G178" s="191">
        <v>16</v>
      </c>
      <c r="H178" s="187" t="s">
        <v>274</v>
      </c>
      <c r="I178" s="187" t="s">
        <v>704</v>
      </c>
      <c r="J178" s="187" t="s">
        <v>705</v>
      </c>
      <c r="K178" s="187" t="s">
        <v>863</v>
      </c>
      <c r="L178" s="187" t="s">
        <v>864</v>
      </c>
      <c r="M178" s="187" t="s">
        <v>865</v>
      </c>
      <c r="N178" s="189" t="s">
        <v>39</v>
      </c>
      <c r="O178" s="188"/>
      <c r="P178" s="188"/>
      <c r="Q178" s="188"/>
      <c r="R178" s="188">
        <v>42430</v>
      </c>
      <c r="S178" s="188">
        <v>42481</v>
      </c>
      <c r="T178" s="188">
        <v>42430</v>
      </c>
      <c r="U178" s="188">
        <v>44255</v>
      </c>
      <c r="V178" s="188"/>
      <c r="W178" s="212" t="s">
        <v>39</v>
      </c>
      <c r="X178" s="212" t="s">
        <v>39</v>
      </c>
      <c r="Z178" s="188" t="s">
        <v>44</v>
      </c>
      <c r="AA178" s="188"/>
      <c r="AB178" s="188"/>
      <c r="AC178" s="188"/>
      <c r="AD178" s="188"/>
      <c r="AE178" s="189" t="s">
        <v>39</v>
      </c>
      <c r="AF178" s="189" t="s">
        <v>39</v>
      </c>
      <c r="AG178" s="189" t="s">
        <v>39</v>
      </c>
      <c r="AI178" s="187" t="str">
        <f t="shared" ca="1" si="6"/>
        <v/>
      </c>
      <c r="AJ178" s="187">
        <f>1</f>
        <v>1</v>
      </c>
    </row>
    <row r="179" spans="1:36" ht="30" x14ac:dyDescent="0.25">
      <c r="A179" s="188"/>
      <c r="C179" s="189" t="s">
        <v>769</v>
      </c>
      <c r="E179" s="187" t="str">
        <f t="shared" ca="1" si="7"/>
        <v>Concluído</v>
      </c>
      <c r="F179" s="192">
        <v>30</v>
      </c>
      <c r="G179" s="191">
        <v>16</v>
      </c>
      <c r="H179" s="187" t="s">
        <v>274</v>
      </c>
      <c r="I179" s="187" t="s">
        <v>704</v>
      </c>
      <c r="J179" s="187" t="s">
        <v>705</v>
      </c>
      <c r="K179" s="187" t="s">
        <v>866</v>
      </c>
      <c r="L179" s="187" t="s">
        <v>867</v>
      </c>
      <c r="M179" s="187" t="s">
        <v>868</v>
      </c>
      <c r="N179" s="189" t="s">
        <v>39</v>
      </c>
      <c r="O179" s="188"/>
      <c r="P179" s="188"/>
      <c r="Q179" s="188"/>
      <c r="R179" s="188">
        <v>42458</v>
      </c>
      <c r="S179" s="188">
        <v>42481</v>
      </c>
      <c r="T179" s="188">
        <v>42458</v>
      </c>
      <c r="U179" s="188">
        <v>44283</v>
      </c>
      <c r="V179" s="188"/>
      <c r="W179" s="212" t="s">
        <v>39</v>
      </c>
      <c r="X179" s="212" t="s">
        <v>39</v>
      </c>
      <c r="Z179" s="188" t="s">
        <v>44</v>
      </c>
      <c r="AA179" s="188"/>
      <c r="AB179" s="188"/>
      <c r="AC179" s="188"/>
      <c r="AD179" s="188"/>
      <c r="AE179" s="189" t="s">
        <v>39</v>
      </c>
      <c r="AF179" s="189" t="s">
        <v>39</v>
      </c>
      <c r="AG179" s="189" t="s">
        <v>39</v>
      </c>
      <c r="AI179" s="187" t="str">
        <f t="shared" ca="1" si="6"/>
        <v/>
      </c>
      <c r="AJ179" s="187">
        <f>1</f>
        <v>1</v>
      </c>
    </row>
    <row r="180" spans="1:36" ht="30" x14ac:dyDescent="0.25">
      <c r="A180" s="188"/>
      <c r="C180" s="189" t="s">
        <v>769</v>
      </c>
      <c r="E180" s="187" t="str">
        <f t="shared" ca="1" si="7"/>
        <v>Concluído</v>
      </c>
      <c r="F180" s="192">
        <v>31</v>
      </c>
      <c r="G180" s="191">
        <v>16</v>
      </c>
      <c r="H180" s="187" t="s">
        <v>274</v>
      </c>
      <c r="I180" s="187" t="s">
        <v>704</v>
      </c>
      <c r="J180" s="187" t="s">
        <v>705</v>
      </c>
      <c r="K180" s="187" t="s">
        <v>869</v>
      </c>
      <c r="L180" s="187" t="s">
        <v>870</v>
      </c>
      <c r="M180" s="187" t="s">
        <v>871</v>
      </c>
      <c r="N180" s="189" t="s">
        <v>39</v>
      </c>
      <c r="O180" s="188"/>
      <c r="P180" s="188"/>
      <c r="Q180" s="188"/>
      <c r="R180" s="188">
        <v>42464</v>
      </c>
      <c r="S180" s="188">
        <v>42481</v>
      </c>
      <c r="T180" s="188">
        <v>42464</v>
      </c>
      <c r="U180" s="188">
        <v>44289</v>
      </c>
      <c r="V180" s="188"/>
      <c r="W180" s="212" t="s">
        <v>39</v>
      </c>
      <c r="X180" s="212" t="s">
        <v>39</v>
      </c>
      <c r="Z180" s="188" t="s">
        <v>44</v>
      </c>
      <c r="AA180" s="188"/>
      <c r="AB180" s="188"/>
      <c r="AC180" s="188"/>
      <c r="AD180" s="188"/>
      <c r="AE180" s="189" t="s">
        <v>39</v>
      </c>
      <c r="AF180" s="189" t="s">
        <v>39</v>
      </c>
      <c r="AG180" s="189" t="s">
        <v>39</v>
      </c>
      <c r="AI180" s="187" t="str">
        <f t="shared" ca="1" si="6"/>
        <v/>
      </c>
      <c r="AJ180" s="187">
        <f>1</f>
        <v>1</v>
      </c>
    </row>
    <row r="181" spans="1:36" ht="120" x14ac:dyDescent="0.25">
      <c r="A181" s="188"/>
      <c r="C181" s="187" t="s">
        <v>876</v>
      </c>
      <c r="D181" s="187" t="s">
        <v>3022</v>
      </c>
      <c r="E181" s="187" t="str">
        <f t="shared" ca="1" si="7"/>
        <v>Concluído</v>
      </c>
      <c r="F181" s="192">
        <v>32</v>
      </c>
      <c r="G181" s="191">
        <v>16</v>
      </c>
      <c r="H181" s="187" t="s">
        <v>2602</v>
      </c>
      <c r="I181" s="187" t="s">
        <v>37</v>
      </c>
      <c r="J181" s="187" t="s">
        <v>872</v>
      </c>
      <c r="K181" s="187" t="s">
        <v>873</v>
      </c>
      <c r="L181" s="187" t="s">
        <v>874</v>
      </c>
      <c r="M181" s="187" t="s">
        <v>875</v>
      </c>
      <c r="N181" s="187" t="s">
        <v>877</v>
      </c>
      <c r="O181" s="188"/>
      <c r="P181" s="188"/>
      <c r="Q181" s="188"/>
      <c r="R181" s="188">
        <v>42465</v>
      </c>
      <c r="S181" s="188">
        <v>42480</v>
      </c>
      <c r="T181" s="188">
        <v>42465</v>
      </c>
      <c r="U181" s="188">
        <v>44290</v>
      </c>
      <c r="V181" s="188"/>
      <c r="W181" s="212" t="s">
        <v>39</v>
      </c>
      <c r="X181" s="212" t="s">
        <v>39</v>
      </c>
      <c r="Z181" s="188" t="s">
        <v>44</v>
      </c>
      <c r="AA181" s="188"/>
      <c r="AB181" s="188"/>
      <c r="AC181" s="188"/>
      <c r="AD181" s="188"/>
      <c r="AE181" s="189" t="s">
        <v>39</v>
      </c>
      <c r="AF181" s="187" t="s">
        <v>39</v>
      </c>
      <c r="AG181" s="187" t="s">
        <v>39</v>
      </c>
      <c r="AI181" s="187" t="str">
        <f t="shared" ca="1" si="6"/>
        <v/>
      </c>
      <c r="AJ181" s="187">
        <f>1</f>
        <v>1</v>
      </c>
    </row>
    <row r="182" spans="1:36" ht="135" x14ac:dyDescent="0.25">
      <c r="A182" s="188"/>
      <c r="C182" s="187" t="s">
        <v>881</v>
      </c>
      <c r="D182" s="187" t="s">
        <v>3023</v>
      </c>
      <c r="E182" s="187" t="str">
        <f t="shared" ca="1" si="7"/>
        <v>Concluído</v>
      </c>
      <c r="F182" s="192">
        <v>33</v>
      </c>
      <c r="G182" s="191">
        <v>16</v>
      </c>
      <c r="H182" s="187" t="s">
        <v>2602</v>
      </c>
      <c r="I182" s="187" t="s">
        <v>327</v>
      </c>
      <c r="J182" s="187" t="s">
        <v>484</v>
      </c>
      <c r="K182" s="187" t="s">
        <v>878</v>
      </c>
      <c r="L182" s="187" t="s">
        <v>879</v>
      </c>
      <c r="M182" s="187" t="s">
        <v>880</v>
      </c>
      <c r="N182" s="187" t="s">
        <v>101</v>
      </c>
      <c r="O182" s="188"/>
      <c r="P182" s="188"/>
      <c r="Q182" s="188"/>
      <c r="R182" s="188">
        <v>42489</v>
      </c>
      <c r="S182" s="188">
        <v>42493</v>
      </c>
      <c r="T182" s="188">
        <v>42489</v>
      </c>
      <c r="U182" s="188">
        <f>'Convênios e TCTs'!$T182+1825</f>
        <v>44314</v>
      </c>
      <c r="V182" s="188" t="s">
        <v>65</v>
      </c>
      <c r="W182" s="212" t="s">
        <v>39</v>
      </c>
      <c r="X182" s="212" t="s">
        <v>39</v>
      </c>
      <c r="Z182" s="187" t="s">
        <v>44</v>
      </c>
      <c r="AB182" s="188"/>
      <c r="AC182" s="188"/>
      <c r="AD182" s="188"/>
      <c r="AE182" s="187" t="s">
        <v>39</v>
      </c>
      <c r="AF182" s="187" t="s">
        <v>39</v>
      </c>
      <c r="AG182" s="187" t="s">
        <v>39</v>
      </c>
      <c r="AI182" s="187" t="str">
        <f t="shared" ca="1" si="6"/>
        <v/>
      </c>
      <c r="AJ182" s="187">
        <f>1</f>
        <v>1</v>
      </c>
    </row>
    <row r="183" spans="1:36" ht="135" x14ac:dyDescent="0.25">
      <c r="A183" s="188"/>
      <c r="C183" s="187" t="s">
        <v>667</v>
      </c>
      <c r="D183" s="187" t="s">
        <v>3024</v>
      </c>
      <c r="E183" s="187" t="str">
        <f t="shared" ca="1" si="7"/>
        <v>Concluído</v>
      </c>
      <c r="F183" s="192">
        <v>34</v>
      </c>
      <c r="G183" s="191">
        <v>16</v>
      </c>
      <c r="H183" s="187" t="s">
        <v>2602</v>
      </c>
      <c r="I183" s="187" t="s">
        <v>327</v>
      </c>
      <c r="J183" s="187" t="s">
        <v>484</v>
      </c>
      <c r="K183" s="187" t="s">
        <v>882</v>
      </c>
      <c r="L183" s="187" t="s">
        <v>883</v>
      </c>
      <c r="M183" s="187" t="s">
        <v>884</v>
      </c>
      <c r="N183" s="187" t="s">
        <v>260</v>
      </c>
      <c r="O183" s="188"/>
      <c r="P183" s="188"/>
      <c r="Q183" s="188"/>
      <c r="R183" s="188">
        <v>42492</v>
      </c>
      <c r="S183" s="188">
        <v>42493</v>
      </c>
      <c r="T183" s="188">
        <v>42492</v>
      </c>
      <c r="U183" s="188">
        <f>'Convênios e TCTs'!$T183+1825</f>
        <v>44317</v>
      </c>
      <c r="V183" s="188" t="s">
        <v>65</v>
      </c>
      <c r="W183" s="212" t="s">
        <v>39</v>
      </c>
      <c r="X183" s="212" t="s">
        <v>39</v>
      </c>
      <c r="Z183" s="188" t="s">
        <v>44</v>
      </c>
      <c r="AA183" s="188"/>
      <c r="AB183" s="188"/>
      <c r="AC183" s="188"/>
      <c r="AD183" s="188"/>
      <c r="AE183" s="189" t="s">
        <v>39</v>
      </c>
      <c r="AF183" s="187" t="s">
        <v>39</v>
      </c>
      <c r="AG183" s="187" t="s">
        <v>39</v>
      </c>
      <c r="AI183" s="187" t="str">
        <f t="shared" ca="1" si="6"/>
        <v/>
      </c>
      <c r="AJ183" s="187">
        <f>1</f>
        <v>1</v>
      </c>
    </row>
    <row r="184" spans="1:36" ht="60" x14ac:dyDescent="0.25">
      <c r="A184" s="188"/>
      <c r="C184" s="187" t="s">
        <v>888</v>
      </c>
      <c r="E184" s="187" t="str">
        <f t="shared" ca="1" si="7"/>
        <v>Concluído</v>
      </c>
      <c r="F184" s="192">
        <v>35</v>
      </c>
      <c r="G184" s="191">
        <v>16</v>
      </c>
      <c r="H184" s="187" t="s">
        <v>274</v>
      </c>
      <c r="I184" s="187" t="s">
        <v>704</v>
      </c>
      <c r="J184" s="187" t="s">
        <v>705</v>
      </c>
      <c r="K184" s="187" t="s">
        <v>885</v>
      </c>
      <c r="L184" s="187" t="s">
        <v>886</v>
      </c>
      <c r="M184" s="187" t="s">
        <v>887</v>
      </c>
      <c r="N184" s="187" t="s">
        <v>39</v>
      </c>
      <c r="O184" s="188"/>
      <c r="P184" s="188"/>
      <c r="Q184" s="188"/>
      <c r="R184" s="188">
        <v>42458</v>
      </c>
      <c r="S184" s="188">
        <v>42495</v>
      </c>
      <c r="T184" s="188">
        <v>42458</v>
      </c>
      <c r="U184" s="188">
        <v>44283</v>
      </c>
      <c r="V184" s="188"/>
      <c r="W184" s="212" t="s">
        <v>39</v>
      </c>
      <c r="X184" s="212" t="s">
        <v>39</v>
      </c>
      <c r="Z184" s="188" t="s">
        <v>44</v>
      </c>
      <c r="AA184" s="188"/>
      <c r="AB184" s="188"/>
      <c r="AC184" s="188"/>
      <c r="AD184" s="188"/>
      <c r="AE184" s="189" t="s">
        <v>39</v>
      </c>
      <c r="AF184" s="187" t="s">
        <v>39</v>
      </c>
      <c r="AG184" s="187" t="s">
        <v>39</v>
      </c>
      <c r="AI184" s="187" t="str">
        <f t="shared" ca="1" si="6"/>
        <v/>
      </c>
      <c r="AJ184" s="187">
        <f>1</f>
        <v>1</v>
      </c>
    </row>
    <row r="185" spans="1:36" ht="135" x14ac:dyDescent="0.25">
      <c r="A185" s="188"/>
      <c r="C185" s="187" t="s">
        <v>630</v>
      </c>
      <c r="D185" s="187" t="s">
        <v>3025</v>
      </c>
      <c r="E185" s="187" t="str">
        <f t="shared" ca="1" si="7"/>
        <v>Concluído</v>
      </c>
      <c r="F185" s="192">
        <v>36</v>
      </c>
      <c r="G185" s="191">
        <v>16</v>
      </c>
      <c r="H185" s="187" t="s">
        <v>2602</v>
      </c>
      <c r="I185" s="187" t="s">
        <v>327</v>
      </c>
      <c r="J185" s="187" t="s">
        <v>484</v>
      </c>
      <c r="K185" s="187" t="s">
        <v>889</v>
      </c>
      <c r="L185" s="187" t="s">
        <v>890</v>
      </c>
      <c r="M185" s="187" t="s">
        <v>891</v>
      </c>
      <c r="N185" s="187" t="s">
        <v>101</v>
      </c>
      <c r="O185" s="188"/>
      <c r="P185" s="188"/>
      <c r="Q185" s="188"/>
      <c r="R185" s="188">
        <v>42495</v>
      </c>
      <c r="S185" s="188">
        <v>42497</v>
      </c>
      <c r="T185" s="188">
        <v>42495</v>
      </c>
      <c r="U185" s="188">
        <f>'Convênios e TCTs'!$T185+1825</f>
        <v>44320</v>
      </c>
      <c r="V185" s="188" t="s">
        <v>65</v>
      </c>
      <c r="W185" s="212" t="s">
        <v>39</v>
      </c>
      <c r="X185" s="212" t="s">
        <v>39</v>
      </c>
      <c r="Z185" s="188" t="s">
        <v>44</v>
      </c>
      <c r="AA185" s="188"/>
      <c r="AB185" s="188"/>
      <c r="AC185" s="188"/>
      <c r="AD185" s="188"/>
      <c r="AE185" s="189" t="s">
        <v>39</v>
      </c>
      <c r="AF185" s="187" t="s">
        <v>39</v>
      </c>
      <c r="AG185" s="187" t="s">
        <v>39</v>
      </c>
      <c r="AI185" s="187" t="str">
        <f t="shared" ca="1" si="6"/>
        <v/>
      </c>
      <c r="AJ185" s="187">
        <f>1</f>
        <v>1</v>
      </c>
    </row>
    <row r="186" spans="1:36" ht="45" x14ac:dyDescent="0.25">
      <c r="A186" s="188"/>
      <c r="C186" s="187" t="s">
        <v>138</v>
      </c>
      <c r="D186" s="187" t="s">
        <v>3026</v>
      </c>
      <c r="E186" s="187" t="str">
        <f t="shared" ca="1" si="7"/>
        <v>Concluído</v>
      </c>
      <c r="F186" s="192">
        <v>37</v>
      </c>
      <c r="G186" s="191">
        <v>16</v>
      </c>
      <c r="H186" s="187" t="s">
        <v>2602</v>
      </c>
      <c r="I186" s="187" t="s">
        <v>37</v>
      </c>
      <c r="J186" s="187" t="s">
        <v>892</v>
      </c>
      <c r="K186" s="187" t="s">
        <v>893</v>
      </c>
      <c r="L186" s="187" t="s">
        <v>894</v>
      </c>
      <c r="M186" s="187" t="s">
        <v>895</v>
      </c>
      <c r="N186" s="187" t="s">
        <v>896</v>
      </c>
      <c r="O186" s="188"/>
      <c r="P186" s="188"/>
      <c r="Q186" s="188"/>
      <c r="R186" s="188">
        <v>42499</v>
      </c>
      <c r="S186" s="188">
        <v>42501</v>
      </c>
      <c r="T186" s="188">
        <v>42499</v>
      </c>
      <c r="U186" s="188">
        <f>'Convênios e TCTs'!$T186+1825</f>
        <v>44324</v>
      </c>
      <c r="V186" s="188" t="s">
        <v>65</v>
      </c>
      <c r="W186" s="212" t="s">
        <v>39</v>
      </c>
      <c r="X186" s="212" t="s">
        <v>39</v>
      </c>
      <c r="Z186" s="188" t="s">
        <v>44</v>
      </c>
      <c r="AA186" s="188"/>
      <c r="AB186" s="188"/>
      <c r="AC186" s="188"/>
      <c r="AD186" s="188"/>
      <c r="AE186" s="189" t="s">
        <v>39</v>
      </c>
      <c r="AF186" s="187" t="s">
        <v>39</v>
      </c>
      <c r="AG186" s="187" t="s">
        <v>39</v>
      </c>
      <c r="AI186" s="187" t="str">
        <f t="shared" ca="1" si="6"/>
        <v/>
      </c>
      <c r="AJ186" s="187">
        <f>1</f>
        <v>1</v>
      </c>
    </row>
    <row r="187" spans="1:36" ht="135" x14ac:dyDescent="0.25">
      <c r="A187" s="188"/>
      <c r="C187" s="187" t="s">
        <v>904</v>
      </c>
      <c r="D187" s="187" t="s">
        <v>897</v>
      </c>
      <c r="E187" s="187" t="str">
        <f t="shared" ca="1" si="7"/>
        <v>Concluído</v>
      </c>
      <c r="F187" s="192">
        <v>38</v>
      </c>
      <c r="G187" s="191">
        <v>16</v>
      </c>
      <c r="H187" s="187" t="s">
        <v>2602</v>
      </c>
      <c r="I187" s="187" t="s">
        <v>37</v>
      </c>
      <c r="J187" s="187" t="s">
        <v>900</v>
      </c>
      <c r="K187" s="187" t="s">
        <v>901</v>
      </c>
      <c r="L187" s="187" t="s">
        <v>902</v>
      </c>
      <c r="M187" s="187" t="s">
        <v>903</v>
      </c>
      <c r="N187" s="187" t="s">
        <v>905</v>
      </c>
      <c r="O187" s="188"/>
      <c r="P187" s="188"/>
      <c r="Q187" s="188"/>
      <c r="R187" s="188">
        <v>42452</v>
      </c>
      <c r="S187" s="188">
        <v>42504</v>
      </c>
      <c r="T187" s="188">
        <v>42452</v>
      </c>
      <c r="U187" s="188">
        <v>43181</v>
      </c>
      <c r="V187" s="188"/>
      <c r="W187" s="212" t="s">
        <v>39</v>
      </c>
      <c r="X187" s="212" t="s">
        <v>39</v>
      </c>
      <c r="Z187" s="188" t="s">
        <v>44</v>
      </c>
      <c r="AA187" s="188"/>
      <c r="AB187" s="188"/>
      <c r="AC187" s="188"/>
      <c r="AD187" s="188"/>
      <c r="AE187" s="189" t="s">
        <v>39</v>
      </c>
      <c r="AF187" s="187" t="s">
        <v>39</v>
      </c>
      <c r="AG187" s="187" t="s">
        <v>39</v>
      </c>
      <c r="AI187" s="187" t="str">
        <f t="shared" ca="1" si="6"/>
        <v/>
      </c>
      <c r="AJ187" s="187">
        <f>1</f>
        <v>1</v>
      </c>
    </row>
    <row r="188" spans="1:36" ht="135" x14ac:dyDescent="0.25">
      <c r="A188" s="188"/>
      <c r="C188" s="187" t="s">
        <v>279</v>
      </c>
      <c r="D188" s="187" t="s">
        <v>3027</v>
      </c>
      <c r="E188" s="187" t="str">
        <f t="shared" ca="1" si="7"/>
        <v>Concluído</v>
      </c>
      <c r="F188" s="192">
        <v>39</v>
      </c>
      <c r="G188" s="191">
        <v>16</v>
      </c>
      <c r="H188" s="187" t="s">
        <v>2602</v>
      </c>
      <c r="I188" s="187" t="s">
        <v>37</v>
      </c>
      <c r="J188" s="187" t="s">
        <v>906</v>
      </c>
      <c r="K188" s="187" t="s">
        <v>907</v>
      </c>
      <c r="L188" s="187" t="s">
        <v>142</v>
      </c>
      <c r="M188" s="187" t="s">
        <v>908</v>
      </c>
      <c r="N188" s="187" t="s">
        <v>444</v>
      </c>
      <c r="O188" s="188"/>
      <c r="P188" s="188"/>
      <c r="Q188" s="188"/>
      <c r="R188" s="188">
        <v>42499</v>
      </c>
      <c r="S188" s="188">
        <v>42511</v>
      </c>
      <c r="T188" s="188">
        <v>42499</v>
      </c>
      <c r="U188" s="188">
        <f>'Convênios e TCTs'!$T188+1825</f>
        <v>44324</v>
      </c>
      <c r="V188" s="188" t="s">
        <v>65</v>
      </c>
      <c r="W188" s="212" t="s">
        <v>39</v>
      </c>
      <c r="X188" s="212" t="s">
        <v>39</v>
      </c>
      <c r="Z188" s="188" t="s">
        <v>44</v>
      </c>
      <c r="AA188" s="188"/>
      <c r="AB188" s="188"/>
      <c r="AC188" s="188"/>
      <c r="AD188" s="188"/>
      <c r="AE188" s="189" t="s">
        <v>39</v>
      </c>
      <c r="AF188" s="187" t="s">
        <v>39</v>
      </c>
      <c r="AG188" s="187" t="s">
        <v>39</v>
      </c>
      <c r="AI188" s="187" t="str">
        <f t="shared" ca="1" si="6"/>
        <v/>
      </c>
      <c r="AJ188" s="187">
        <f>1</f>
        <v>1</v>
      </c>
    </row>
    <row r="189" spans="1:36" x14ac:dyDescent="0.25">
      <c r="A189" s="188"/>
      <c r="C189" s="187" t="s">
        <v>912</v>
      </c>
      <c r="E189" s="187" t="str">
        <f t="shared" ca="1" si="7"/>
        <v>Concluído</v>
      </c>
      <c r="F189" s="192">
        <v>41</v>
      </c>
      <c r="G189" s="191">
        <v>16</v>
      </c>
      <c r="H189" s="187" t="s">
        <v>274</v>
      </c>
      <c r="I189" s="187" t="s">
        <v>704</v>
      </c>
      <c r="J189" s="187" t="s">
        <v>705</v>
      </c>
      <c r="K189" s="187" t="s">
        <v>909</v>
      </c>
      <c r="L189" s="187" t="s">
        <v>910</v>
      </c>
      <c r="M189" s="187" t="s">
        <v>911</v>
      </c>
      <c r="N189" s="187" t="s">
        <v>39</v>
      </c>
      <c r="O189" s="188"/>
      <c r="P189" s="188"/>
      <c r="Q189" s="188"/>
      <c r="R189" s="188">
        <v>42493</v>
      </c>
      <c r="S189" s="188">
        <v>42525</v>
      </c>
      <c r="T189" s="188">
        <v>42493</v>
      </c>
      <c r="U189" s="188">
        <v>44318</v>
      </c>
      <c r="V189" s="188"/>
      <c r="W189" s="212" t="s">
        <v>39</v>
      </c>
      <c r="X189" s="212" t="s">
        <v>39</v>
      </c>
      <c r="Z189" s="187" t="s">
        <v>44</v>
      </c>
      <c r="AB189" s="188"/>
      <c r="AC189" s="188"/>
      <c r="AD189" s="188"/>
      <c r="AE189" s="187" t="s">
        <v>39</v>
      </c>
      <c r="AF189" s="187" t="s">
        <v>39</v>
      </c>
      <c r="AG189" s="187" t="s">
        <v>39</v>
      </c>
      <c r="AI189" s="187" t="str">
        <f t="shared" ca="1" si="6"/>
        <v/>
      </c>
      <c r="AJ189" s="187">
        <f>1</f>
        <v>1</v>
      </c>
    </row>
    <row r="190" spans="1:36" ht="45" x14ac:dyDescent="0.25">
      <c r="A190" s="188"/>
      <c r="C190" s="187" t="s">
        <v>912</v>
      </c>
      <c r="E190" s="187" t="str">
        <f t="shared" ca="1" si="7"/>
        <v>Concluído</v>
      </c>
      <c r="F190" s="192">
        <v>42</v>
      </c>
      <c r="G190" s="191">
        <v>16</v>
      </c>
      <c r="H190" s="187" t="s">
        <v>274</v>
      </c>
      <c r="I190" s="187" t="s">
        <v>704</v>
      </c>
      <c r="J190" s="187" t="s">
        <v>705</v>
      </c>
      <c r="K190" s="187" t="s">
        <v>913</v>
      </c>
      <c r="L190" s="187" t="s">
        <v>914</v>
      </c>
      <c r="M190" s="187" t="s">
        <v>915</v>
      </c>
      <c r="N190" s="187" t="s">
        <v>39</v>
      </c>
      <c r="O190" s="188"/>
      <c r="P190" s="188"/>
      <c r="Q190" s="188"/>
      <c r="R190" s="188">
        <v>42493</v>
      </c>
      <c r="S190" s="188">
        <v>42525</v>
      </c>
      <c r="T190" s="188">
        <v>42493</v>
      </c>
      <c r="U190" s="188">
        <v>44318</v>
      </c>
      <c r="V190" s="188"/>
      <c r="W190" s="212" t="s">
        <v>39</v>
      </c>
      <c r="X190" s="212" t="s">
        <v>39</v>
      </c>
      <c r="Z190" s="187" t="s">
        <v>44</v>
      </c>
      <c r="AB190" s="188"/>
      <c r="AC190" s="188"/>
      <c r="AD190" s="188"/>
      <c r="AE190" s="187" t="s">
        <v>39</v>
      </c>
      <c r="AF190" s="187" t="s">
        <v>39</v>
      </c>
      <c r="AG190" s="187" t="s">
        <v>39</v>
      </c>
      <c r="AI190" s="187" t="str">
        <f t="shared" ca="1" si="6"/>
        <v/>
      </c>
      <c r="AJ190" s="187">
        <f>1</f>
        <v>1</v>
      </c>
    </row>
    <row r="191" spans="1:36" ht="30" x14ac:dyDescent="0.25">
      <c r="A191" s="188"/>
      <c r="C191" s="187" t="s">
        <v>912</v>
      </c>
      <c r="E191" s="187" t="str">
        <f t="shared" ca="1" si="7"/>
        <v>Concluído</v>
      </c>
      <c r="F191" s="192">
        <v>43</v>
      </c>
      <c r="G191" s="191">
        <v>16</v>
      </c>
      <c r="H191" s="187" t="s">
        <v>274</v>
      </c>
      <c r="I191" s="187" t="s">
        <v>704</v>
      </c>
      <c r="J191" s="187" t="s">
        <v>705</v>
      </c>
      <c r="K191" s="187" t="s">
        <v>916</v>
      </c>
      <c r="L191" s="187" t="s">
        <v>917</v>
      </c>
      <c r="M191" s="187" t="s">
        <v>918</v>
      </c>
      <c r="N191" s="187" t="s">
        <v>39</v>
      </c>
      <c r="O191" s="188"/>
      <c r="P191" s="188"/>
      <c r="Q191" s="188"/>
      <c r="R191" s="188">
        <v>42506</v>
      </c>
      <c r="S191" s="188">
        <v>42525</v>
      </c>
      <c r="T191" s="188">
        <v>42506</v>
      </c>
      <c r="U191" s="188">
        <v>44331</v>
      </c>
      <c r="V191" s="188"/>
      <c r="W191" s="212" t="s">
        <v>39</v>
      </c>
      <c r="X191" s="212" t="s">
        <v>39</v>
      </c>
      <c r="Z191" s="187" t="s">
        <v>44</v>
      </c>
      <c r="AB191" s="188"/>
      <c r="AC191" s="188"/>
      <c r="AD191" s="188"/>
      <c r="AE191" s="187" t="s">
        <v>39</v>
      </c>
      <c r="AF191" s="187" t="s">
        <v>39</v>
      </c>
      <c r="AG191" s="187" t="s">
        <v>39</v>
      </c>
      <c r="AI191" s="187" t="str">
        <f t="shared" ca="1" si="6"/>
        <v/>
      </c>
      <c r="AJ191" s="187">
        <f>1</f>
        <v>1</v>
      </c>
    </row>
    <row r="192" spans="1:36" ht="75" x14ac:dyDescent="0.25">
      <c r="A192" s="188"/>
      <c r="C192" s="187" t="s">
        <v>552</v>
      </c>
      <c r="D192" s="187" t="s">
        <v>3028</v>
      </c>
      <c r="E192" s="187" t="str">
        <f t="shared" ca="1" si="7"/>
        <v>Concluído</v>
      </c>
      <c r="F192" s="192">
        <v>44</v>
      </c>
      <c r="G192" s="191">
        <v>16</v>
      </c>
      <c r="H192" s="187" t="s">
        <v>2602</v>
      </c>
      <c r="I192" s="187" t="s">
        <v>37</v>
      </c>
      <c r="J192" s="187" t="s">
        <v>3029</v>
      </c>
      <c r="K192" s="187" t="s">
        <v>920</v>
      </c>
      <c r="L192" s="187" t="s">
        <v>152</v>
      </c>
      <c r="M192" s="187" t="s">
        <v>921</v>
      </c>
      <c r="N192" s="187" t="s">
        <v>444</v>
      </c>
      <c r="O192" s="188"/>
      <c r="P192" s="188"/>
      <c r="Q192" s="188"/>
      <c r="R192" s="188">
        <v>42534</v>
      </c>
      <c r="S192" s="188">
        <v>42538</v>
      </c>
      <c r="T192" s="188">
        <v>42534</v>
      </c>
      <c r="U192" s="188">
        <f>'Convênios e TCTs'!$T192+1825</f>
        <v>44359</v>
      </c>
      <c r="V192" s="188" t="s">
        <v>65</v>
      </c>
      <c r="W192" s="212" t="s">
        <v>39</v>
      </c>
      <c r="X192" s="212" t="s">
        <v>39</v>
      </c>
      <c r="Z192" s="188" t="s">
        <v>44</v>
      </c>
      <c r="AA192" s="188"/>
      <c r="AB192" s="188"/>
      <c r="AC192" s="188"/>
      <c r="AD192" s="188"/>
      <c r="AE192" s="189" t="s">
        <v>39</v>
      </c>
      <c r="AF192" s="187" t="s">
        <v>39</v>
      </c>
      <c r="AG192" s="187" t="s">
        <v>39</v>
      </c>
      <c r="AI192" s="187" t="str">
        <f t="shared" ca="1" si="6"/>
        <v/>
      </c>
      <c r="AJ192" s="187">
        <f>1</f>
        <v>1</v>
      </c>
    </row>
    <row r="193" spans="1:36" ht="75" x14ac:dyDescent="0.25">
      <c r="A193" s="188"/>
      <c r="C193" s="187" t="s">
        <v>271</v>
      </c>
      <c r="D193" s="187" t="s">
        <v>3030</v>
      </c>
      <c r="E193" s="187" t="str">
        <f t="shared" ca="1" si="7"/>
        <v>Concluído</v>
      </c>
      <c r="F193" s="192">
        <v>45</v>
      </c>
      <c r="G193" s="191">
        <v>16</v>
      </c>
      <c r="H193" s="187" t="s">
        <v>2602</v>
      </c>
      <c r="I193" s="187" t="s">
        <v>37</v>
      </c>
      <c r="J193" s="187" t="s">
        <v>922</v>
      </c>
      <c r="K193" s="187" t="s">
        <v>923</v>
      </c>
      <c r="L193" s="187" t="s">
        <v>924</v>
      </c>
      <c r="M193" s="187" t="s">
        <v>925</v>
      </c>
      <c r="N193" s="187" t="s">
        <v>926</v>
      </c>
      <c r="O193" s="188"/>
      <c r="P193" s="188"/>
      <c r="Q193" s="188"/>
      <c r="R193" s="188">
        <v>42523</v>
      </c>
      <c r="S193" s="188">
        <v>42530</v>
      </c>
      <c r="T193" s="188">
        <v>42523</v>
      </c>
      <c r="U193" s="188">
        <f>'Convênios e TCTs'!$T193+1825</f>
        <v>44348</v>
      </c>
      <c r="V193" s="188" t="s">
        <v>65</v>
      </c>
      <c r="W193" s="212" t="s">
        <v>39</v>
      </c>
      <c r="X193" s="212" t="s">
        <v>39</v>
      </c>
      <c r="Z193" s="188" t="s">
        <v>44</v>
      </c>
      <c r="AA193" s="188"/>
      <c r="AB193" s="188"/>
      <c r="AC193" s="188"/>
      <c r="AD193" s="188"/>
      <c r="AE193" s="189" t="s">
        <v>39</v>
      </c>
      <c r="AF193" s="187" t="s">
        <v>39</v>
      </c>
      <c r="AG193" s="187" t="s">
        <v>39</v>
      </c>
      <c r="AI193" s="187" t="str">
        <f t="shared" ca="1" si="6"/>
        <v/>
      </c>
      <c r="AJ193" s="187">
        <f>1</f>
        <v>1</v>
      </c>
    </row>
    <row r="194" spans="1:36" ht="135" x14ac:dyDescent="0.25">
      <c r="A194" s="188"/>
      <c r="C194" s="187" t="s">
        <v>279</v>
      </c>
      <c r="D194" s="187" t="s">
        <v>3031</v>
      </c>
      <c r="E194" s="187" t="str">
        <f t="shared" ca="1" si="7"/>
        <v>Concluído</v>
      </c>
      <c r="F194" s="192">
        <v>46</v>
      </c>
      <c r="G194" s="191">
        <v>16</v>
      </c>
      <c r="H194" s="187" t="s">
        <v>2602</v>
      </c>
      <c r="I194" s="187" t="s">
        <v>37</v>
      </c>
      <c r="J194" s="187" t="s">
        <v>927</v>
      </c>
      <c r="K194" s="187" t="s">
        <v>928</v>
      </c>
      <c r="L194" s="187" t="s">
        <v>929</v>
      </c>
      <c r="M194" s="187" t="s">
        <v>930</v>
      </c>
      <c r="N194" s="187" t="s">
        <v>931</v>
      </c>
      <c r="O194" s="188"/>
      <c r="P194" s="188"/>
      <c r="Q194" s="188"/>
      <c r="R194" s="188">
        <v>42523</v>
      </c>
      <c r="S194" s="188">
        <v>42535</v>
      </c>
      <c r="T194" s="188">
        <v>42523</v>
      </c>
      <c r="U194" s="188">
        <v>44713</v>
      </c>
      <c r="V194" s="188"/>
      <c r="W194" s="212" t="s">
        <v>39</v>
      </c>
      <c r="X194" s="212" t="s">
        <v>39</v>
      </c>
      <c r="Z194" s="188" t="s">
        <v>65</v>
      </c>
      <c r="AA194" s="188"/>
      <c r="AB194" s="188"/>
      <c r="AC194" s="188"/>
      <c r="AD194" s="188"/>
      <c r="AE194" s="189" t="s">
        <v>39</v>
      </c>
      <c r="AF194" s="187" t="s">
        <v>39</v>
      </c>
      <c r="AG194" s="187" t="s">
        <v>39</v>
      </c>
      <c r="AI194" s="187" t="str">
        <f t="shared" ref="AI194:AI257" ca="1" si="8">IF(A194="","",IF(S194="",_xlfn.DAYS(TODAY(),A194),_xlfn.DAYS(S194,A194)))</f>
        <v/>
      </c>
      <c r="AJ194" s="187">
        <f>1</f>
        <v>1</v>
      </c>
    </row>
    <row r="195" spans="1:36" ht="135" x14ac:dyDescent="0.25">
      <c r="A195" s="188"/>
      <c r="C195" s="187" t="s">
        <v>297</v>
      </c>
      <c r="D195" s="187" t="s">
        <v>3032</v>
      </c>
      <c r="E195" s="187" t="str">
        <f t="shared" ca="1" si="7"/>
        <v>Concluído</v>
      </c>
      <c r="F195" s="192">
        <v>47</v>
      </c>
      <c r="G195" s="191">
        <v>16</v>
      </c>
      <c r="H195" s="187" t="s">
        <v>2602</v>
      </c>
      <c r="I195" s="187" t="s">
        <v>327</v>
      </c>
      <c r="J195" s="187" t="s">
        <v>328</v>
      </c>
      <c r="K195" s="187" t="s">
        <v>932</v>
      </c>
      <c r="L195" s="187" t="s">
        <v>933</v>
      </c>
      <c r="M195" s="187" t="s">
        <v>934</v>
      </c>
      <c r="N195" s="187" t="s">
        <v>431</v>
      </c>
      <c r="O195" s="188"/>
      <c r="P195" s="188"/>
      <c r="Q195" s="188"/>
      <c r="R195" s="188">
        <v>42523</v>
      </c>
      <c r="S195" s="188">
        <v>42525</v>
      </c>
      <c r="T195" s="188">
        <v>42523</v>
      </c>
      <c r="U195" s="188">
        <f>'Convênios e TCTs'!$T195+1825</f>
        <v>44348</v>
      </c>
      <c r="V195" s="188" t="s">
        <v>65</v>
      </c>
      <c r="W195" s="212" t="s">
        <v>39</v>
      </c>
      <c r="X195" s="212" t="s">
        <v>39</v>
      </c>
      <c r="Z195" s="188" t="s">
        <v>44</v>
      </c>
      <c r="AA195" s="188"/>
      <c r="AB195" s="188"/>
      <c r="AC195" s="188"/>
      <c r="AD195" s="188"/>
      <c r="AE195" s="189" t="s">
        <v>39</v>
      </c>
      <c r="AF195" s="187" t="s">
        <v>39</v>
      </c>
      <c r="AG195" s="187" t="s">
        <v>39</v>
      </c>
      <c r="AI195" s="187" t="str">
        <f t="shared" ca="1" si="8"/>
        <v/>
      </c>
      <c r="AJ195" s="187">
        <f>1</f>
        <v>1</v>
      </c>
    </row>
    <row r="196" spans="1:36" ht="90" x14ac:dyDescent="0.25">
      <c r="A196" s="188"/>
      <c r="C196" s="187" t="s">
        <v>937</v>
      </c>
      <c r="D196" s="187" t="s">
        <v>3033</v>
      </c>
      <c r="E196" s="187" t="str">
        <f t="shared" ca="1" si="7"/>
        <v>Concluído</v>
      </c>
      <c r="F196" s="192">
        <v>48</v>
      </c>
      <c r="G196" s="191">
        <v>16</v>
      </c>
      <c r="H196" s="187" t="s">
        <v>2602</v>
      </c>
      <c r="I196" s="187" t="s">
        <v>37</v>
      </c>
      <c r="J196" s="187" t="s">
        <v>935</v>
      </c>
      <c r="K196" s="187" t="s">
        <v>204</v>
      </c>
      <c r="L196" s="187" t="s">
        <v>185</v>
      </c>
      <c r="M196" s="187" t="s">
        <v>936</v>
      </c>
      <c r="N196" s="187" t="s">
        <v>212</v>
      </c>
      <c r="O196" s="188"/>
      <c r="P196" s="188"/>
      <c r="Q196" s="188"/>
      <c r="R196" s="188">
        <v>42528</v>
      </c>
      <c r="S196" s="188">
        <v>42529</v>
      </c>
      <c r="T196" s="188">
        <v>42528</v>
      </c>
      <c r="U196" s="188">
        <f>'Convênios e TCTs'!$T196+1825</f>
        <v>44353</v>
      </c>
      <c r="V196" s="188" t="s">
        <v>65</v>
      </c>
      <c r="W196" s="212" t="s">
        <v>39</v>
      </c>
      <c r="X196" s="212" t="s">
        <v>39</v>
      </c>
      <c r="Z196" s="188" t="s">
        <v>44</v>
      </c>
      <c r="AA196" s="188"/>
      <c r="AB196" s="188"/>
      <c r="AC196" s="188"/>
      <c r="AD196" s="188"/>
      <c r="AE196" s="189" t="s">
        <v>39</v>
      </c>
      <c r="AF196" s="187" t="s">
        <v>39</v>
      </c>
      <c r="AG196" s="187" t="s">
        <v>39</v>
      </c>
      <c r="AI196" s="187" t="str">
        <f t="shared" ca="1" si="8"/>
        <v/>
      </c>
      <c r="AJ196" s="187">
        <f>1</f>
        <v>1</v>
      </c>
    </row>
    <row r="197" spans="1:36" ht="75" x14ac:dyDescent="0.25">
      <c r="A197" s="188"/>
      <c r="C197" s="187" t="s">
        <v>187</v>
      </c>
      <c r="D197" s="187" t="s">
        <v>3034</v>
      </c>
      <c r="E197" s="187" t="str">
        <f t="shared" ca="1" si="7"/>
        <v>Concluído</v>
      </c>
      <c r="F197" s="192">
        <v>51</v>
      </c>
      <c r="G197" s="191">
        <v>16</v>
      </c>
      <c r="H197" s="187" t="s">
        <v>2602</v>
      </c>
      <c r="I197" s="187" t="s">
        <v>37</v>
      </c>
      <c r="J197" s="187" t="s">
        <v>938</v>
      </c>
      <c r="K197" s="187" t="s">
        <v>939</v>
      </c>
      <c r="L197" s="187" t="s">
        <v>815</v>
      </c>
      <c r="M197" s="187" t="s">
        <v>816</v>
      </c>
      <c r="N197" s="187" t="s">
        <v>940</v>
      </c>
      <c r="O197" s="188"/>
      <c r="P197" s="188"/>
      <c r="Q197" s="188"/>
      <c r="R197" s="188">
        <v>42537</v>
      </c>
      <c r="S197" s="188">
        <v>42539</v>
      </c>
      <c r="T197" s="188">
        <v>42537</v>
      </c>
      <c r="U197" s="188">
        <v>44362</v>
      </c>
      <c r="V197" s="188"/>
      <c r="W197" s="212" t="s">
        <v>39</v>
      </c>
      <c r="X197" s="212" t="s">
        <v>39</v>
      </c>
      <c r="Z197" s="188" t="s">
        <v>44</v>
      </c>
      <c r="AA197" s="188"/>
      <c r="AB197" s="188"/>
      <c r="AC197" s="188"/>
      <c r="AD197" s="188"/>
      <c r="AE197" s="189" t="s">
        <v>39</v>
      </c>
      <c r="AF197" s="187" t="s">
        <v>39</v>
      </c>
      <c r="AG197" s="187" t="s">
        <v>39</v>
      </c>
      <c r="AI197" s="187" t="str">
        <f t="shared" ca="1" si="8"/>
        <v/>
      </c>
      <c r="AJ197" s="187">
        <f>1</f>
        <v>1</v>
      </c>
    </row>
    <row r="198" spans="1:36" x14ac:dyDescent="0.25">
      <c r="A198" s="188"/>
      <c r="C198" s="189" t="s">
        <v>769</v>
      </c>
      <c r="E198" s="187" t="str">
        <f t="shared" ca="1" si="7"/>
        <v>Concluído</v>
      </c>
      <c r="F198" s="192">
        <v>52</v>
      </c>
      <c r="G198" s="191">
        <v>16</v>
      </c>
      <c r="H198" s="187" t="s">
        <v>274</v>
      </c>
      <c r="I198" s="187" t="s">
        <v>704</v>
      </c>
      <c r="J198" s="187" t="s">
        <v>705</v>
      </c>
      <c r="K198" s="187" t="s">
        <v>941</v>
      </c>
      <c r="L198" s="187" t="s">
        <v>336</v>
      </c>
      <c r="M198" s="187" t="s">
        <v>942</v>
      </c>
      <c r="N198" s="189" t="s">
        <v>39</v>
      </c>
      <c r="O198" s="188"/>
      <c r="P198" s="188"/>
      <c r="Q198" s="188"/>
      <c r="R198" s="188">
        <v>42506</v>
      </c>
      <c r="S198" s="188">
        <v>42539</v>
      </c>
      <c r="T198" s="188">
        <v>42506</v>
      </c>
      <c r="U198" s="188">
        <v>44331</v>
      </c>
      <c r="V198" s="188"/>
      <c r="W198" s="212" t="s">
        <v>39</v>
      </c>
      <c r="X198" s="212" t="s">
        <v>39</v>
      </c>
      <c r="Z198" s="187" t="s">
        <v>65</v>
      </c>
      <c r="AB198" s="188"/>
      <c r="AC198" s="188"/>
      <c r="AD198" s="188"/>
      <c r="AE198" s="187" t="s">
        <v>39</v>
      </c>
      <c r="AF198" s="189" t="s">
        <v>39</v>
      </c>
      <c r="AG198" s="189" t="s">
        <v>39</v>
      </c>
      <c r="AI198" s="187" t="str">
        <f t="shared" ca="1" si="8"/>
        <v/>
      </c>
      <c r="AJ198" s="187">
        <f>1</f>
        <v>1</v>
      </c>
    </row>
    <row r="199" spans="1:36" ht="30" x14ac:dyDescent="0.25">
      <c r="A199" s="188"/>
      <c r="C199" s="187" t="s">
        <v>769</v>
      </c>
      <c r="E199" s="187" t="str">
        <f t="shared" ca="1" si="7"/>
        <v>Concluído</v>
      </c>
      <c r="F199" s="192">
        <v>53</v>
      </c>
      <c r="G199" s="191">
        <v>16</v>
      </c>
      <c r="H199" s="187" t="s">
        <v>274</v>
      </c>
      <c r="I199" s="187" t="s">
        <v>704</v>
      </c>
      <c r="J199" s="187" t="s">
        <v>705</v>
      </c>
      <c r="K199" s="187" t="s">
        <v>943</v>
      </c>
      <c r="L199" s="187" t="s">
        <v>944</v>
      </c>
      <c r="M199" s="187" t="s">
        <v>945</v>
      </c>
      <c r="N199" s="188" t="s">
        <v>39</v>
      </c>
      <c r="O199" s="188"/>
      <c r="P199" s="188"/>
      <c r="Q199" s="188"/>
      <c r="R199" s="188">
        <v>42521</v>
      </c>
      <c r="S199" s="188">
        <v>42539</v>
      </c>
      <c r="T199" s="188">
        <v>42521</v>
      </c>
      <c r="U199" s="188">
        <v>44346</v>
      </c>
      <c r="V199" s="188"/>
      <c r="W199" s="212" t="s">
        <v>39</v>
      </c>
      <c r="X199" s="212" t="s">
        <v>39</v>
      </c>
      <c r="Z199" s="187" t="s">
        <v>44</v>
      </c>
      <c r="AB199" s="188"/>
      <c r="AC199" s="188"/>
      <c r="AD199" s="188"/>
      <c r="AE199" s="189" t="s">
        <v>39</v>
      </c>
      <c r="AF199" s="188" t="s">
        <v>39</v>
      </c>
      <c r="AG199" s="188" t="s">
        <v>39</v>
      </c>
      <c r="AI199" s="187" t="str">
        <f t="shared" ca="1" si="8"/>
        <v/>
      </c>
      <c r="AJ199" s="187">
        <f>1</f>
        <v>1</v>
      </c>
    </row>
    <row r="200" spans="1:36" ht="45" x14ac:dyDescent="0.25">
      <c r="A200" s="188"/>
      <c r="C200" s="187" t="s">
        <v>709</v>
      </c>
      <c r="E200" s="187" t="str">
        <f t="shared" ca="1" si="7"/>
        <v>Concluído</v>
      </c>
      <c r="F200" s="192">
        <v>54</v>
      </c>
      <c r="G200" s="191">
        <v>16</v>
      </c>
      <c r="H200" s="187" t="s">
        <v>274</v>
      </c>
      <c r="I200" s="187" t="s">
        <v>704</v>
      </c>
      <c r="J200" s="187" t="s">
        <v>705</v>
      </c>
      <c r="K200" s="187" t="s">
        <v>946</v>
      </c>
      <c r="L200" s="187" t="s">
        <v>947</v>
      </c>
      <c r="M200" s="187" t="s">
        <v>948</v>
      </c>
      <c r="N200" s="187" t="s">
        <v>39</v>
      </c>
      <c r="O200" s="188"/>
      <c r="P200" s="188"/>
      <c r="Q200" s="188"/>
      <c r="R200" s="188">
        <v>42510</v>
      </c>
      <c r="S200" s="188">
        <v>42544</v>
      </c>
      <c r="T200" s="188">
        <v>42510</v>
      </c>
      <c r="U200" s="188">
        <v>44335</v>
      </c>
      <c r="V200" s="188"/>
      <c r="W200" s="212" t="s">
        <v>39</v>
      </c>
      <c r="X200" s="212" t="s">
        <v>39</v>
      </c>
      <c r="Z200" s="187" t="s">
        <v>44</v>
      </c>
      <c r="AB200" s="188"/>
      <c r="AC200" s="188"/>
      <c r="AD200" s="188"/>
      <c r="AE200" s="187" t="s">
        <v>39</v>
      </c>
      <c r="AF200" s="187" t="s">
        <v>39</v>
      </c>
      <c r="AG200" s="187" t="s">
        <v>39</v>
      </c>
      <c r="AI200" s="187" t="str">
        <f t="shared" ca="1" si="8"/>
        <v/>
      </c>
      <c r="AJ200" s="187">
        <f>1</f>
        <v>1</v>
      </c>
    </row>
    <row r="201" spans="1:36" ht="75" x14ac:dyDescent="0.25">
      <c r="A201" s="188"/>
      <c r="C201" s="187" t="s">
        <v>271</v>
      </c>
      <c r="D201" s="187" t="s">
        <v>3035</v>
      </c>
      <c r="E201" s="187" t="str">
        <f t="shared" ca="1" si="7"/>
        <v>Concluído</v>
      </c>
      <c r="F201" s="192">
        <v>55</v>
      </c>
      <c r="G201" s="191">
        <v>16</v>
      </c>
      <c r="H201" s="187" t="s">
        <v>2602</v>
      </c>
      <c r="I201" s="187" t="s">
        <v>37</v>
      </c>
      <c r="J201" s="187" t="s">
        <v>949</v>
      </c>
      <c r="K201" s="187" t="s">
        <v>950</v>
      </c>
      <c r="L201" s="187" t="s">
        <v>257</v>
      </c>
      <c r="M201" s="187" t="s">
        <v>951</v>
      </c>
      <c r="N201" s="187" t="s">
        <v>444</v>
      </c>
      <c r="O201" s="188"/>
      <c r="P201" s="188"/>
      <c r="Q201" s="188"/>
      <c r="R201" s="188">
        <v>42548</v>
      </c>
      <c r="S201" s="188">
        <v>42551</v>
      </c>
      <c r="T201" s="188">
        <v>42548</v>
      </c>
      <c r="U201" s="188">
        <v>44373</v>
      </c>
      <c r="V201" s="188"/>
      <c r="W201" s="212" t="s">
        <v>39</v>
      </c>
      <c r="X201" s="212" t="s">
        <v>39</v>
      </c>
      <c r="Z201" s="188" t="s">
        <v>44</v>
      </c>
      <c r="AA201" s="188"/>
      <c r="AB201" s="188"/>
      <c r="AC201" s="188"/>
      <c r="AD201" s="188"/>
      <c r="AE201" s="189" t="s">
        <v>39</v>
      </c>
      <c r="AF201" s="187" t="s">
        <v>39</v>
      </c>
      <c r="AG201" s="187" t="s">
        <v>39</v>
      </c>
      <c r="AI201" s="187" t="str">
        <f t="shared" ca="1" si="8"/>
        <v/>
      </c>
      <c r="AJ201" s="187">
        <f>1</f>
        <v>1</v>
      </c>
    </row>
    <row r="202" spans="1:36" ht="90" x14ac:dyDescent="0.25">
      <c r="A202" s="188"/>
      <c r="C202" s="187" t="s">
        <v>39</v>
      </c>
      <c r="D202" s="187" t="s">
        <v>3036</v>
      </c>
      <c r="E202" s="187" t="str">
        <f t="shared" ca="1" si="7"/>
        <v>Concluído</v>
      </c>
      <c r="F202" s="192">
        <v>56</v>
      </c>
      <c r="G202" s="191">
        <v>16</v>
      </c>
      <c r="H202" s="187" t="s">
        <v>2602</v>
      </c>
      <c r="I202" s="187" t="s">
        <v>37</v>
      </c>
      <c r="J202" s="187" t="s">
        <v>952</v>
      </c>
      <c r="K202" s="187" t="s">
        <v>953</v>
      </c>
      <c r="L202" s="187" t="s">
        <v>142</v>
      </c>
      <c r="M202" s="187" t="s">
        <v>954</v>
      </c>
      <c r="N202" s="187" t="s">
        <v>955</v>
      </c>
      <c r="O202" s="188"/>
      <c r="P202" s="188"/>
      <c r="Q202" s="188"/>
      <c r="R202" s="188">
        <v>42543</v>
      </c>
      <c r="S202" s="188">
        <v>42549</v>
      </c>
      <c r="T202" s="188">
        <v>42543</v>
      </c>
      <c r="U202" s="188">
        <v>44368</v>
      </c>
      <c r="V202" s="188"/>
      <c r="W202" s="212" t="s">
        <v>39</v>
      </c>
      <c r="X202" s="212" t="s">
        <v>39</v>
      </c>
      <c r="Z202" s="187" t="s">
        <v>44</v>
      </c>
      <c r="AB202" s="188"/>
      <c r="AC202" s="188"/>
      <c r="AD202" s="188"/>
      <c r="AE202" s="187" t="s">
        <v>39</v>
      </c>
      <c r="AF202" s="187" t="s">
        <v>39</v>
      </c>
      <c r="AG202" s="187" t="s">
        <v>39</v>
      </c>
      <c r="AI202" s="187" t="str">
        <f t="shared" ca="1" si="8"/>
        <v/>
      </c>
      <c r="AJ202" s="187">
        <f>1</f>
        <v>1</v>
      </c>
    </row>
    <row r="203" spans="1:36" ht="30" x14ac:dyDescent="0.25">
      <c r="A203" s="188"/>
      <c r="C203" s="187" t="s">
        <v>801</v>
      </c>
      <c r="E203" s="187" t="str">
        <f t="shared" ca="1" si="7"/>
        <v>Concluído</v>
      </c>
      <c r="F203" s="192">
        <v>57</v>
      </c>
      <c r="G203" s="191">
        <v>16</v>
      </c>
      <c r="H203" s="187" t="s">
        <v>274</v>
      </c>
      <c r="I203" s="187" t="s">
        <v>704</v>
      </c>
      <c r="J203" s="187" t="s">
        <v>705</v>
      </c>
      <c r="K203" s="187" t="s">
        <v>956</v>
      </c>
      <c r="L203" s="187" t="s">
        <v>957</v>
      </c>
      <c r="M203" s="187" t="s">
        <v>958</v>
      </c>
      <c r="N203" s="187" t="s">
        <v>39</v>
      </c>
      <c r="O203" s="188"/>
      <c r="P203" s="188"/>
      <c r="Q203" s="188"/>
      <c r="R203" s="188">
        <v>42552</v>
      </c>
      <c r="S203" s="188">
        <v>42559</v>
      </c>
      <c r="T203" s="188">
        <v>42552</v>
      </c>
      <c r="U203" s="188">
        <v>44377</v>
      </c>
      <c r="V203" s="188"/>
      <c r="W203" s="212" t="s">
        <v>39</v>
      </c>
      <c r="X203" s="212" t="s">
        <v>39</v>
      </c>
      <c r="Z203" s="187" t="s">
        <v>44</v>
      </c>
      <c r="AB203" s="188"/>
      <c r="AC203" s="188"/>
      <c r="AD203" s="188"/>
      <c r="AE203" s="187" t="s">
        <v>39</v>
      </c>
      <c r="AF203" s="187" t="s">
        <v>39</v>
      </c>
      <c r="AG203" s="187" t="s">
        <v>39</v>
      </c>
      <c r="AI203" s="187" t="str">
        <f t="shared" ca="1" si="8"/>
        <v/>
      </c>
      <c r="AJ203" s="187">
        <f>1</f>
        <v>1</v>
      </c>
    </row>
    <row r="204" spans="1:36" ht="45" x14ac:dyDescent="0.25">
      <c r="A204" s="188"/>
      <c r="C204" s="187" t="s">
        <v>801</v>
      </c>
      <c r="E204" s="187" t="str">
        <f t="shared" ca="1" si="7"/>
        <v>Concluído</v>
      </c>
      <c r="F204" s="192">
        <v>58</v>
      </c>
      <c r="G204" s="191">
        <v>16</v>
      </c>
      <c r="H204" s="187" t="s">
        <v>274</v>
      </c>
      <c r="I204" s="187" t="s">
        <v>704</v>
      </c>
      <c r="J204" s="187" t="s">
        <v>705</v>
      </c>
      <c r="K204" s="187" t="s">
        <v>959</v>
      </c>
      <c r="L204" s="187" t="s">
        <v>960</v>
      </c>
      <c r="M204" s="187" t="s">
        <v>961</v>
      </c>
      <c r="N204" s="187" t="s">
        <v>39</v>
      </c>
      <c r="O204" s="188"/>
      <c r="P204" s="188"/>
      <c r="Q204" s="188"/>
      <c r="R204" s="188">
        <v>42552</v>
      </c>
      <c r="S204" s="188">
        <v>42559</v>
      </c>
      <c r="T204" s="188">
        <v>42552</v>
      </c>
      <c r="U204" s="188">
        <v>44377</v>
      </c>
      <c r="V204" s="188"/>
      <c r="W204" s="212" t="s">
        <v>39</v>
      </c>
      <c r="X204" s="212" t="s">
        <v>39</v>
      </c>
      <c r="Z204" s="187" t="s">
        <v>44</v>
      </c>
      <c r="AB204" s="188"/>
      <c r="AC204" s="188"/>
      <c r="AD204" s="188"/>
      <c r="AE204" s="187" t="s">
        <v>39</v>
      </c>
      <c r="AF204" s="187" t="s">
        <v>39</v>
      </c>
      <c r="AG204" s="187" t="s">
        <v>39</v>
      </c>
      <c r="AI204" s="187" t="str">
        <f t="shared" ca="1" si="8"/>
        <v/>
      </c>
      <c r="AJ204" s="187">
        <f>1</f>
        <v>1</v>
      </c>
    </row>
    <row r="205" spans="1:36" ht="75" x14ac:dyDescent="0.25">
      <c r="A205" s="188"/>
      <c r="C205" s="187" t="s">
        <v>95</v>
      </c>
      <c r="D205" s="187" t="s">
        <v>3037</v>
      </c>
      <c r="E205" s="187" t="str">
        <f t="shared" ca="1" si="7"/>
        <v>Concluído</v>
      </c>
      <c r="F205" s="192">
        <v>59</v>
      </c>
      <c r="G205" s="191">
        <v>16</v>
      </c>
      <c r="H205" s="187" t="s">
        <v>2602</v>
      </c>
      <c r="I205" s="187" t="s">
        <v>37</v>
      </c>
      <c r="J205" s="187" t="s">
        <v>962</v>
      </c>
      <c r="K205" s="187" t="s">
        <v>963</v>
      </c>
      <c r="L205" s="187" t="s">
        <v>964</v>
      </c>
      <c r="M205" s="187" t="s">
        <v>965</v>
      </c>
      <c r="N205" s="187" t="s">
        <v>444</v>
      </c>
      <c r="O205" s="188"/>
      <c r="P205" s="188"/>
      <c r="Q205" s="188"/>
      <c r="R205" s="188">
        <v>42523</v>
      </c>
      <c r="S205" s="188">
        <v>42559</v>
      </c>
      <c r="T205" s="188">
        <v>42523</v>
      </c>
      <c r="U205" s="188">
        <v>44348</v>
      </c>
      <c r="V205" s="188"/>
      <c r="W205" s="212" t="s">
        <v>39</v>
      </c>
      <c r="X205" s="212" t="s">
        <v>39</v>
      </c>
      <c r="Z205" s="188" t="s">
        <v>44</v>
      </c>
      <c r="AA205" s="188"/>
      <c r="AB205" s="188"/>
      <c r="AC205" s="188"/>
      <c r="AD205" s="188"/>
      <c r="AE205" s="189" t="s">
        <v>39</v>
      </c>
      <c r="AF205" s="187" t="s">
        <v>39</v>
      </c>
      <c r="AG205" s="187" t="s">
        <v>39</v>
      </c>
      <c r="AI205" s="187" t="str">
        <f t="shared" ca="1" si="8"/>
        <v/>
      </c>
      <c r="AJ205" s="187">
        <f>1</f>
        <v>1</v>
      </c>
    </row>
    <row r="206" spans="1:36" ht="30" x14ac:dyDescent="0.25">
      <c r="A206" s="188"/>
      <c r="C206" s="187" t="s">
        <v>723</v>
      </c>
      <c r="E206" s="187" t="str">
        <f t="shared" ca="1" si="7"/>
        <v>Concluído</v>
      </c>
      <c r="F206" s="192">
        <v>64</v>
      </c>
      <c r="G206" s="191">
        <v>16</v>
      </c>
      <c r="H206" s="187" t="s">
        <v>274</v>
      </c>
      <c r="I206" s="187" t="s">
        <v>704</v>
      </c>
      <c r="J206" s="187" t="s">
        <v>705</v>
      </c>
      <c r="K206" s="187" t="s">
        <v>966</v>
      </c>
      <c r="L206" s="187" t="s">
        <v>967</v>
      </c>
      <c r="M206" s="187" t="s">
        <v>968</v>
      </c>
      <c r="N206" s="187" t="s">
        <v>39</v>
      </c>
      <c r="O206" s="188"/>
      <c r="P206" s="188"/>
      <c r="Q206" s="188"/>
      <c r="R206" s="188">
        <v>42583</v>
      </c>
      <c r="S206" s="188">
        <v>42602</v>
      </c>
      <c r="T206" s="188">
        <v>42583</v>
      </c>
      <c r="U206" s="188">
        <v>44408</v>
      </c>
      <c r="V206" s="188"/>
      <c r="W206" s="212" t="s">
        <v>39</v>
      </c>
      <c r="X206" s="212" t="s">
        <v>39</v>
      </c>
      <c r="Z206" s="188" t="s">
        <v>44</v>
      </c>
      <c r="AA206" s="188"/>
      <c r="AB206" s="188"/>
      <c r="AC206" s="188"/>
      <c r="AD206" s="188"/>
      <c r="AE206" s="189" t="s">
        <v>39</v>
      </c>
      <c r="AF206" s="187" t="s">
        <v>39</v>
      </c>
      <c r="AG206" s="187" t="s">
        <v>39</v>
      </c>
      <c r="AI206" s="187" t="str">
        <f t="shared" ca="1" si="8"/>
        <v/>
      </c>
      <c r="AJ206" s="187">
        <f>1</f>
        <v>1</v>
      </c>
    </row>
    <row r="207" spans="1:36" ht="150" x14ac:dyDescent="0.25">
      <c r="A207" s="188"/>
      <c r="C207" s="187" t="s">
        <v>259</v>
      </c>
      <c r="D207" s="187" t="s">
        <v>3038</v>
      </c>
      <c r="E207" s="187" t="str">
        <f t="shared" ca="1" si="7"/>
        <v>Concluído</v>
      </c>
      <c r="F207" s="192">
        <v>65</v>
      </c>
      <c r="G207" s="191">
        <v>16</v>
      </c>
      <c r="H207" s="187" t="s">
        <v>2602</v>
      </c>
      <c r="I207" s="187" t="s">
        <v>37</v>
      </c>
      <c r="J207" s="187" t="s">
        <v>969</v>
      </c>
      <c r="K207" s="187" t="s">
        <v>970</v>
      </c>
      <c r="L207" s="187" t="s">
        <v>971</v>
      </c>
      <c r="M207" s="187" t="s">
        <v>972</v>
      </c>
      <c r="N207" s="187" t="s">
        <v>973</v>
      </c>
      <c r="O207" s="188"/>
      <c r="P207" s="188"/>
      <c r="Q207" s="188"/>
      <c r="R207" s="188">
        <v>42601</v>
      </c>
      <c r="S207" s="188">
        <v>42602</v>
      </c>
      <c r="T207" s="188">
        <v>42601</v>
      </c>
      <c r="U207" s="188">
        <f>'Convênios e TCTs'!$T207+1825</f>
        <v>44426</v>
      </c>
      <c r="V207" s="188" t="s">
        <v>65</v>
      </c>
      <c r="W207" s="212" t="s">
        <v>39</v>
      </c>
      <c r="X207" s="212" t="s">
        <v>39</v>
      </c>
      <c r="Z207" s="188" t="s">
        <v>44</v>
      </c>
      <c r="AA207" s="188"/>
      <c r="AB207" s="188"/>
      <c r="AC207" s="188"/>
      <c r="AD207" s="188"/>
      <c r="AE207" s="189" t="s">
        <v>39</v>
      </c>
      <c r="AF207" s="187" t="s">
        <v>39</v>
      </c>
      <c r="AG207" s="187" t="s">
        <v>39</v>
      </c>
      <c r="AI207" s="187" t="str">
        <f t="shared" ca="1" si="8"/>
        <v/>
      </c>
      <c r="AJ207" s="187">
        <f>1</f>
        <v>1</v>
      </c>
    </row>
    <row r="208" spans="1:36" ht="135" x14ac:dyDescent="0.25">
      <c r="A208" s="188"/>
      <c r="C208" s="187" t="s">
        <v>101</v>
      </c>
      <c r="D208" s="187" t="s">
        <v>3039</v>
      </c>
      <c r="E208" s="187" t="str">
        <f t="shared" ca="1" si="7"/>
        <v>Concluído</v>
      </c>
      <c r="F208" s="192">
        <v>66</v>
      </c>
      <c r="G208" s="191">
        <v>16</v>
      </c>
      <c r="H208" s="187" t="s">
        <v>2602</v>
      </c>
      <c r="I208" s="187" t="s">
        <v>974</v>
      </c>
      <c r="J208" s="187" t="s">
        <v>975</v>
      </c>
      <c r="K208" s="187" t="s">
        <v>976</v>
      </c>
      <c r="L208" s="187" t="s">
        <v>977</v>
      </c>
      <c r="M208" s="187" t="s">
        <v>978</v>
      </c>
      <c r="N208" s="187" t="s">
        <v>101</v>
      </c>
      <c r="O208" s="188"/>
      <c r="P208" s="188"/>
      <c r="Q208" s="188"/>
      <c r="R208" s="188">
        <v>42604</v>
      </c>
      <c r="S208" s="188">
        <v>42607</v>
      </c>
      <c r="T208" s="188">
        <v>42604</v>
      </c>
      <c r="U208" s="188">
        <f>'Convênios e TCTs'!$T208+1825</f>
        <v>44429</v>
      </c>
      <c r="V208" s="188" t="s">
        <v>65</v>
      </c>
      <c r="W208" s="212" t="s">
        <v>39</v>
      </c>
      <c r="X208" s="212" t="s">
        <v>39</v>
      </c>
      <c r="Z208" s="188" t="s">
        <v>44</v>
      </c>
      <c r="AA208" s="188"/>
      <c r="AB208" s="188"/>
      <c r="AC208" s="188"/>
      <c r="AD208" s="188"/>
      <c r="AE208" s="189" t="s">
        <v>39</v>
      </c>
      <c r="AF208" s="187" t="s">
        <v>39</v>
      </c>
      <c r="AG208" s="187" t="s">
        <v>39</v>
      </c>
      <c r="AI208" s="187" t="str">
        <f t="shared" ca="1" si="8"/>
        <v/>
      </c>
      <c r="AJ208" s="187">
        <f>1</f>
        <v>1</v>
      </c>
    </row>
    <row r="209" spans="1:36" ht="135" x14ac:dyDescent="0.25">
      <c r="A209" s="188"/>
      <c r="C209" s="187" t="s">
        <v>101</v>
      </c>
      <c r="D209" s="187" t="s">
        <v>3040</v>
      </c>
      <c r="E209" s="187" t="str">
        <f t="shared" ca="1" si="7"/>
        <v>Concluído</v>
      </c>
      <c r="F209" s="192">
        <v>67</v>
      </c>
      <c r="G209" s="191">
        <v>16</v>
      </c>
      <c r="H209" s="187" t="s">
        <v>2602</v>
      </c>
      <c r="I209" s="187" t="s">
        <v>327</v>
      </c>
      <c r="J209" s="187" t="s">
        <v>979</v>
      </c>
      <c r="K209" s="187" t="s">
        <v>980</v>
      </c>
      <c r="L209" s="187" t="s">
        <v>981</v>
      </c>
      <c r="M209" s="187" t="s">
        <v>982</v>
      </c>
      <c r="N209" s="187" t="s">
        <v>101</v>
      </c>
      <c r="O209" s="188"/>
      <c r="P209" s="188"/>
      <c r="Q209" s="188"/>
      <c r="R209" s="188">
        <v>42534</v>
      </c>
      <c r="S209" s="188">
        <v>42606</v>
      </c>
      <c r="T209" s="188">
        <v>42534</v>
      </c>
      <c r="U209" s="188">
        <f>'Convênios e TCTs'!$T209+1825</f>
        <v>44359</v>
      </c>
      <c r="V209" s="188" t="s">
        <v>65</v>
      </c>
      <c r="W209" s="212" t="s">
        <v>39</v>
      </c>
      <c r="X209" s="212" t="s">
        <v>39</v>
      </c>
      <c r="Z209" s="187" t="s">
        <v>44</v>
      </c>
      <c r="AB209" s="188"/>
      <c r="AC209" s="188"/>
      <c r="AD209" s="188"/>
      <c r="AE209" s="187" t="s">
        <v>39</v>
      </c>
      <c r="AF209" s="187" t="s">
        <v>39</v>
      </c>
      <c r="AG209" s="187" t="s">
        <v>39</v>
      </c>
      <c r="AI209" s="187" t="str">
        <f t="shared" ca="1" si="8"/>
        <v/>
      </c>
      <c r="AJ209" s="187">
        <f>1</f>
        <v>1</v>
      </c>
    </row>
    <row r="210" spans="1:36" ht="60" x14ac:dyDescent="0.25">
      <c r="A210" s="188"/>
      <c r="C210" s="187" t="s">
        <v>206</v>
      </c>
      <c r="D210" s="187" t="s">
        <v>3041</v>
      </c>
      <c r="E210" s="187" t="str">
        <f t="shared" ca="1" si="7"/>
        <v>Concluído</v>
      </c>
      <c r="F210" s="192">
        <v>68</v>
      </c>
      <c r="G210" s="191">
        <v>16</v>
      </c>
      <c r="H210" s="187" t="s">
        <v>2602</v>
      </c>
      <c r="I210" s="187" t="s">
        <v>37</v>
      </c>
      <c r="J210" s="187" t="s">
        <v>983</v>
      </c>
      <c r="K210" s="187" t="s">
        <v>984</v>
      </c>
      <c r="L210" s="187" t="s">
        <v>985</v>
      </c>
      <c r="M210" s="187" t="s">
        <v>986</v>
      </c>
      <c r="N210" s="187" t="s">
        <v>987</v>
      </c>
      <c r="O210" s="188"/>
      <c r="P210" s="188"/>
      <c r="Q210" s="188"/>
      <c r="R210" s="188">
        <v>42605</v>
      </c>
      <c r="S210" s="188">
        <v>42607</v>
      </c>
      <c r="T210" s="188">
        <v>42605</v>
      </c>
      <c r="U210" s="188">
        <v>44430</v>
      </c>
      <c r="V210" s="188"/>
      <c r="W210" s="212" t="s">
        <v>39</v>
      </c>
      <c r="X210" s="212" t="s">
        <v>39</v>
      </c>
      <c r="Z210" s="188" t="s">
        <v>44</v>
      </c>
      <c r="AA210" s="188"/>
      <c r="AB210" s="188"/>
      <c r="AC210" s="188"/>
      <c r="AD210" s="188"/>
      <c r="AE210" s="188" t="s">
        <v>39</v>
      </c>
      <c r="AF210" s="187" t="s">
        <v>39</v>
      </c>
      <c r="AG210" s="187" t="s">
        <v>39</v>
      </c>
      <c r="AI210" s="187" t="str">
        <f t="shared" ca="1" si="8"/>
        <v/>
      </c>
      <c r="AJ210" s="187">
        <f>1</f>
        <v>1</v>
      </c>
    </row>
    <row r="211" spans="1:36" ht="135" x14ac:dyDescent="0.25">
      <c r="A211" s="188"/>
      <c r="C211" s="187" t="s">
        <v>101</v>
      </c>
      <c r="D211" s="187" t="s">
        <v>3042</v>
      </c>
      <c r="E211" s="187" t="str">
        <f t="shared" ca="1" si="7"/>
        <v>Concluído</v>
      </c>
      <c r="F211" s="192">
        <v>69</v>
      </c>
      <c r="G211" s="191">
        <v>16</v>
      </c>
      <c r="H211" s="187" t="s">
        <v>2602</v>
      </c>
      <c r="I211" s="187" t="s">
        <v>327</v>
      </c>
      <c r="J211" s="187" t="s">
        <v>975</v>
      </c>
      <c r="K211" s="187" t="s">
        <v>988</v>
      </c>
      <c r="L211" s="187" t="s">
        <v>989</v>
      </c>
      <c r="M211" s="187" t="s">
        <v>990</v>
      </c>
      <c r="N211" s="187" t="s">
        <v>101</v>
      </c>
      <c r="O211" s="188"/>
      <c r="P211" s="188"/>
      <c r="Q211" s="188"/>
      <c r="R211" s="188">
        <v>42605</v>
      </c>
      <c r="S211" s="188">
        <v>42607</v>
      </c>
      <c r="T211" s="188">
        <v>42605</v>
      </c>
      <c r="U211" s="188">
        <f>'Convênios e TCTs'!$T211+1825</f>
        <v>44430</v>
      </c>
      <c r="V211" s="188" t="s">
        <v>65</v>
      </c>
      <c r="W211" s="212" t="s">
        <v>39</v>
      </c>
      <c r="X211" s="212" t="s">
        <v>39</v>
      </c>
      <c r="Z211" s="188" t="s">
        <v>44</v>
      </c>
      <c r="AA211" s="188"/>
      <c r="AB211" s="188"/>
      <c r="AC211" s="188"/>
      <c r="AD211" s="188"/>
      <c r="AE211" s="189" t="s">
        <v>39</v>
      </c>
      <c r="AF211" s="187" t="s">
        <v>39</v>
      </c>
      <c r="AG211" s="187" t="s">
        <v>39</v>
      </c>
      <c r="AI211" s="187" t="str">
        <f t="shared" ca="1" si="8"/>
        <v/>
      </c>
      <c r="AJ211" s="187">
        <f>1</f>
        <v>1</v>
      </c>
    </row>
    <row r="212" spans="1:36" ht="195" x14ac:dyDescent="0.25">
      <c r="A212" s="188"/>
      <c r="C212" s="187" t="s">
        <v>279</v>
      </c>
      <c r="D212" s="187" t="s">
        <v>3043</v>
      </c>
      <c r="E212" s="187" t="str">
        <f t="shared" ca="1" si="7"/>
        <v>Concluído</v>
      </c>
      <c r="F212" s="192">
        <v>70</v>
      </c>
      <c r="G212" s="191">
        <v>16</v>
      </c>
      <c r="H212" s="187" t="s">
        <v>2602</v>
      </c>
      <c r="I212" s="187" t="s">
        <v>37</v>
      </c>
      <c r="J212" s="187" t="s">
        <v>991</v>
      </c>
      <c r="K212" s="187" t="s">
        <v>992</v>
      </c>
      <c r="L212" s="187" t="s">
        <v>178</v>
      </c>
      <c r="M212" s="187" t="s">
        <v>993</v>
      </c>
      <c r="N212" s="187" t="s">
        <v>994</v>
      </c>
      <c r="O212" s="188"/>
      <c r="P212" s="188"/>
      <c r="Q212" s="188"/>
      <c r="R212" s="188">
        <v>42606</v>
      </c>
      <c r="S212" s="188">
        <v>42607</v>
      </c>
      <c r="T212" s="188">
        <v>42606</v>
      </c>
      <c r="U212" s="188">
        <v>44431</v>
      </c>
      <c r="V212" s="188"/>
      <c r="W212" s="212" t="s">
        <v>39</v>
      </c>
      <c r="X212" s="212" t="s">
        <v>39</v>
      </c>
      <c r="Z212" s="188" t="s">
        <v>44</v>
      </c>
      <c r="AA212" s="188"/>
      <c r="AB212" s="188"/>
      <c r="AC212" s="188"/>
      <c r="AD212" s="188"/>
      <c r="AE212" s="189" t="s">
        <v>39</v>
      </c>
      <c r="AF212" s="187" t="s">
        <v>39</v>
      </c>
      <c r="AG212" s="187" t="s">
        <v>39</v>
      </c>
      <c r="AI212" s="187" t="str">
        <f t="shared" ca="1" si="8"/>
        <v/>
      </c>
      <c r="AJ212" s="187">
        <f>1</f>
        <v>1</v>
      </c>
    </row>
    <row r="213" spans="1:36" ht="135" x14ac:dyDescent="0.25">
      <c r="A213" s="188"/>
      <c r="C213" s="187" t="s">
        <v>101</v>
      </c>
      <c r="D213" s="187" t="s">
        <v>3044</v>
      </c>
      <c r="E213" s="187" t="str">
        <f t="shared" ca="1" si="7"/>
        <v>Concluído</v>
      </c>
      <c r="F213" s="192">
        <v>72</v>
      </c>
      <c r="G213" s="191">
        <v>16</v>
      </c>
      <c r="H213" s="187" t="s">
        <v>2602</v>
      </c>
      <c r="I213" s="187" t="s">
        <v>327</v>
      </c>
      <c r="J213" s="187" t="s">
        <v>995</v>
      </c>
      <c r="K213" s="187" t="s">
        <v>996</v>
      </c>
      <c r="L213" s="187" t="s">
        <v>997</v>
      </c>
      <c r="M213" s="187" t="s">
        <v>998</v>
      </c>
      <c r="N213" s="187" t="s">
        <v>101</v>
      </c>
      <c r="O213" s="188"/>
      <c r="P213" s="188"/>
      <c r="Q213" s="188"/>
      <c r="R213" s="188">
        <v>42608</v>
      </c>
      <c r="S213" s="188">
        <v>42613</v>
      </c>
      <c r="T213" s="188">
        <v>42608</v>
      </c>
      <c r="U213" s="188">
        <f>'Convênios e TCTs'!$T213+1825</f>
        <v>44433</v>
      </c>
      <c r="V213" s="188" t="s">
        <v>65</v>
      </c>
      <c r="W213" s="212" t="s">
        <v>39</v>
      </c>
      <c r="X213" s="212" t="s">
        <v>39</v>
      </c>
      <c r="Z213" s="188" t="s">
        <v>44</v>
      </c>
      <c r="AA213" s="188"/>
      <c r="AB213" s="188"/>
      <c r="AC213" s="188"/>
      <c r="AD213" s="188"/>
      <c r="AE213" s="189" t="s">
        <v>39</v>
      </c>
      <c r="AF213" s="187" t="s">
        <v>39</v>
      </c>
      <c r="AG213" s="187" t="s">
        <v>39</v>
      </c>
      <c r="AI213" s="187" t="str">
        <f t="shared" ca="1" si="8"/>
        <v/>
      </c>
      <c r="AJ213" s="187">
        <f>1</f>
        <v>1</v>
      </c>
    </row>
    <row r="214" spans="1:36" ht="135" x14ac:dyDescent="0.25">
      <c r="A214" s="188"/>
      <c r="C214" s="187" t="s">
        <v>1003</v>
      </c>
      <c r="D214" s="187" t="s">
        <v>3045</v>
      </c>
      <c r="E214" s="187" t="str">
        <f t="shared" ca="1" si="7"/>
        <v>Concluído</v>
      </c>
      <c r="F214" s="192">
        <v>73</v>
      </c>
      <c r="G214" s="191">
        <v>16</v>
      </c>
      <c r="H214" s="187" t="s">
        <v>2602</v>
      </c>
      <c r="I214" s="187" t="s">
        <v>327</v>
      </c>
      <c r="J214" s="187" t="s">
        <v>999</v>
      </c>
      <c r="K214" s="187" t="s">
        <v>1000</v>
      </c>
      <c r="L214" s="187" t="s">
        <v>1001</v>
      </c>
      <c r="M214" s="187" t="s">
        <v>1002</v>
      </c>
      <c r="N214" s="187" t="s">
        <v>1004</v>
      </c>
      <c r="O214" s="188"/>
      <c r="P214" s="188"/>
      <c r="Q214" s="188"/>
      <c r="R214" s="188">
        <v>42613</v>
      </c>
      <c r="S214" s="188">
        <v>42614</v>
      </c>
      <c r="T214" s="188">
        <v>42613</v>
      </c>
      <c r="U214" s="188">
        <f>'Convênios e TCTs'!$T214+1825</f>
        <v>44438</v>
      </c>
      <c r="V214" s="188" t="s">
        <v>65</v>
      </c>
      <c r="W214" s="212" t="s">
        <v>39</v>
      </c>
      <c r="X214" s="212" t="s">
        <v>39</v>
      </c>
      <c r="Z214" s="188" t="s">
        <v>44</v>
      </c>
      <c r="AA214" s="188"/>
      <c r="AB214" s="188"/>
      <c r="AC214" s="188"/>
      <c r="AD214" s="188"/>
      <c r="AE214" s="189" t="s">
        <v>39</v>
      </c>
      <c r="AF214" s="187" t="s">
        <v>39</v>
      </c>
      <c r="AG214" s="187" t="s">
        <v>39</v>
      </c>
      <c r="AI214" s="187" t="str">
        <f t="shared" ca="1" si="8"/>
        <v/>
      </c>
      <c r="AJ214" s="187">
        <f>1</f>
        <v>1</v>
      </c>
    </row>
    <row r="215" spans="1:36" ht="45" x14ac:dyDescent="0.25">
      <c r="A215" s="188"/>
      <c r="C215" s="187" t="s">
        <v>1008</v>
      </c>
      <c r="E215" s="187" t="str">
        <f t="shared" ca="1" si="7"/>
        <v>Concluído</v>
      </c>
      <c r="F215" s="192">
        <v>75</v>
      </c>
      <c r="G215" s="191">
        <v>16</v>
      </c>
      <c r="H215" s="187" t="s">
        <v>274</v>
      </c>
      <c r="I215" s="187" t="s">
        <v>704</v>
      </c>
      <c r="J215" s="187" t="s">
        <v>705</v>
      </c>
      <c r="K215" s="187" t="s">
        <v>1005</v>
      </c>
      <c r="L215" s="187" t="s">
        <v>1006</v>
      </c>
      <c r="M215" s="187" t="s">
        <v>1007</v>
      </c>
      <c r="N215" s="188" t="s">
        <v>39</v>
      </c>
      <c r="O215" s="188"/>
      <c r="P215" s="188"/>
      <c r="Q215" s="188"/>
      <c r="R215" s="188">
        <v>42611</v>
      </c>
      <c r="S215" s="188">
        <v>42619</v>
      </c>
      <c r="T215" s="188">
        <v>42611</v>
      </c>
      <c r="U215" s="188">
        <v>44436</v>
      </c>
      <c r="V215" s="188"/>
      <c r="W215" s="212" t="s">
        <v>39</v>
      </c>
      <c r="X215" s="212" t="s">
        <v>39</v>
      </c>
      <c r="Z215" s="188" t="s">
        <v>44</v>
      </c>
      <c r="AA215" s="188"/>
      <c r="AB215" s="188"/>
      <c r="AC215" s="188"/>
      <c r="AD215" s="188"/>
      <c r="AE215" s="189" t="s">
        <v>39</v>
      </c>
      <c r="AF215" s="188" t="s">
        <v>39</v>
      </c>
      <c r="AG215" s="187" t="s">
        <v>39</v>
      </c>
      <c r="AI215" s="187" t="str">
        <f t="shared" ca="1" si="8"/>
        <v/>
      </c>
      <c r="AJ215" s="187">
        <f>1</f>
        <v>1</v>
      </c>
    </row>
    <row r="216" spans="1:36" ht="30" x14ac:dyDescent="0.25">
      <c r="A216" s="188"/>
      <c r="C216" s="189" t="s">
        <v>1008</v>
      </c>
      <c r="E216" s="187" t="str">
        <f t="shared" ca="1" si="7"/>
        <v>Concluído</v>
      </c>
      <c r="F216" s="192">
        <v>76</v>
      </c>
      <c r="G216" s="191">
        <v>16</v>
      </c>
      <c r="H216" s="187" t="s">
        <v>274</v>
      </c>
      <c r="I216" s="187" t="s">
        <v>704</v>
      </c>
      <c r="J216" s="187" t="s">
        <v>705</v>
      </c>
      <c r="K216" s="187" t="s">
        <v>1009</v>
      </c>
      <c r="L216" s="187" t="s">
        <v>1010</v>
      </c>
      <c r="M216" s="187" t="s">
        <v>1011</v>
      </c>
      <c r="N216" s="189" t="s">
        <v>39</v>
      </c>
      <c r="O216" s="188"/>
      <c r="P216" s="188"/>
      <c r="Q216" s="188"/>
      <c r="R216" s="188">
        <v>42611</v>
      </c>
      <c r="S216" s="188">
        <v>42619</v>
      </c>
      <c r="T216" s="188">
        <v>42611</v>
      </c>
      <c r="U216" s="188">
        <v>44436</v>
      </c>
      <c r="V216" s="188"/>
      <c r="W216" s="212" t="s">
        <v>39</v>
      </c>
      <c r="X216" s="212" t="s">
        <v>39</v>
      </c>
      <c r="Z216" s="188" t="s">
        <v>44</v>
      </c>
      <c r="AA216" s="188"/>
      <c r="AB216" s="188"/>
      <c r="AC216" s="188"/>
      <c r="AD216" s="188"/>
      <c r="AE216" s="189" t="s">
        <v>39</v>
      </c>
      <c r="AF216" s="189" t="s">
        <v>39</v>
      </c>
      <c r="AG216" s="189" t="s">
        <v>39</v>
      </c>
      <c r="AI216" s="187" t="str">
        <f t="shared" ca="1" si="8"/>
        <v/>
      </c>
      <c r="AJ216" s="187">
        <f>1</f>
        <v>1</v>
      </c>
    </row>
    <row r="217" spans="1:36" ht="105" x14ac:dyDescent="0.25">
      <c r="A217" s="188"/>
      <c r="C217" s="187" t="s">
        <v>1016</v>
      </c>
      <c r="D217" s="187" t="s">
        <v>3046</v>
      </c>
      <c r="E217" s="187" t="str">
        <f t="shared" ca="1" si="7"/>
        <v>Concluído</v>
      </c>
      <c r="F217" s="192">
        <v>78</v>
      </c>
      <c r="G217" s="191">
        <v>16</v>
      </c>
      <c r="H217" s="187" t="s">
        <v>2602</v>
      </c>
      <c r="I217" s="187" t="s">
        <v>37</v>
      </c>
      <c r="J217" s="187" t="s">
        <v>1012</v>
      </c>
      <c r="K217" s="187" t="s">
        <v>1013</v>
      </c>
      <c r="L217" s="187" t="s">
        <v>1014</v>
      </c>
      <c r="M217" s="187" t="s">
        <v>1015</v>
      </c>
      <c r="N217" s="187" t="s">
        <v>49</v>
      </c>
      <c r="O217" s="188"/>
      <c r="P217" s="188"/>
      <c r="Q217" s="188"/>
      <c r="R217" s="188">
        <v>42626</v>
      </c>
      <c r="S217" s="188">
        <v>42629</v>
      </c>
      <c r="T217" s="188">
        <v>42626</v>
      </c>
      <c r="U217" s="188">
        <v>44451</v>
      </c>
      <c r="V217" s="188"/>
      <c r="W217" s="212" t="s">
        <v>39</v>
      </c>
      <c r="X217" s="212" t="s">
        <v>39</v>
      </c>
      <c r="Z217" s="187" t="s">
        <v>44</v>
      </c>
      <c r="AB217" s="188"/>
      <c r="AC217" s="188"/>
      <c r="AD217" s="188"/>
      <c r="AE217" s="187" t="s">
        <v>39</v>
      </c>
      <c r="AF217" s="187" t="s">
        <v>39</v>
      </c>
      <c r="AG217" s="187" t="s">
        <v>39</v>
      </c>
      <c r="AI217" s="187" t="str">
        <f t="shared" ca="1" si="8"/>
        <v/>
      </c>
      <c r="AJ217" s="187">
        <f>1</f>
        <v>1</v>
      </c>
    </row>
    <row r="218" spans="1:36" ht="30" x14ac:dyDescent="0.25">
      <c r="A218" s="188"/>
      <c r="C218" s="187" t="s">
        <v>1020</v>
      </c>
      <c r="E218" s="187" t="str">
        <f t="shared" ca="1" si="7"/>
        <v>Concluído</v>
      </c>
      <c r="F218" s="192">
        <v>79</v>
      </c>
      <c r="G218" s="191">
        <v>16</v>
      </c>
      <c r="H218" s="187" t="s">
        <v>274</v>
      </c>
      <c r="I218" s="187" t="s">
        <v>704</v>
      </c>
      <c r="J218" s="187" t="s">
        <v>705</v>
      </c>
      <c r="K218" s="187" t="s">
        <v>1017</v>
      </c>
      <c r="L218" s="187" t="s">
        <v>1018</v>
      </c>
      <c r="M218" s="187" t="s">
        <v>1019</v>
      </c>
      <c r="N218" s="187" t="s">
        <v>39</v>
      </c>
      <c r="O218" s="188"/>
      <c r="P218" s="188"/>
      <c r="Q218" s="188"/>
      <c r="R218" s="188">
        <v>42583</v>
      </c>
      <c r="S218" s="188">
        <v>42630</v>
      </c>
      <c r="T218" s="188">
        <v>42583</v>
      </c>
      <c r="U218" s="188">
        <v>44408</v>
      </c>
      <c r="V218" s="188"/>
      <c r="W218" s="212" t="s">
        <v>39</v>
      </c>
      <c r="X218" s="212" t="s">
        <v>39</v>
      </c>
      <c r="Z218" s="188" t="s">
        <v>44</v>
      </c>
      <c r="AA218" s="188"/>
      <c r="AB218" s="188"/>
      <c r="AC218" s="188"/>
      <c r="AD218" s="188"/>
      <c r="AE218" s="189" t="s">
        <v>39</v>
      </c>
      <c r="AF218" s="187" t="s">
        <v>39</v>
      </c>
      <c r="AG218" s="187" t="s">
        <v>39</v>
      </c>
      <c r="AI218" s="187" t="str">
        <f t="shared" ca="1" si="8"/>
        <v/>
      </c>
      <c r="AJ218" s="187">
        <f>1</f>
        <v>1</v>
      </c>
    </row>
    <row r="219" spans="1:36" ht="135" x14ac:dyDescent="0.25">
      <c r="A219" s="188"/>
      <c r="C219" s="187" t="s">
        <v>469</v>
      </c>
      <c r="D219" s="187" t="s">
        <v>3047</v>
      </c>
      <c r="E219" s="187" t="str">
        <f t="shared" ca="1" si="7"/>
        <v>Concluído</v>
      </c>
      <c r="F219" s="192">
        <v>80</v>
      </c>
      <c r="G219" s="191">
        <v>16</v>
      </c>
      <c r="H219" s="187" t="s">
        <v>2602</v>
      </c>
      <c r="I219" s="187" t="s">
        <v>327</v>
      </c>
      <c r="J219" s="187" t="s">
        <v>1022</v>
      </c>
      <c r="K219" s="187" t="s">
        <v>1023</v>
      </c>
      <c r="L219" s="187" t="s">
        <v>1024</v>
      </c>
      <c r="M219" s="187" t="s">
        <v>1025</v>
      </c>
      <c r="N219" s="187" t="s">
        <v>431</v>
      </c>
      <c r="O219" s="188"/>
      <c r="P219" s="188"/>
      <c r="Q219" s="188"/>
      <c r="R219" s="188">
        <v>42640</v>
      </c>
      <c r="S219" s="188">
        <v>42641</v>
      </c>
      <c r="T219" s="188">
        <v>42640</v>
      </c>
      <c r="U219" s="188">
        <f>'Convênios e TCTs'!$T219+1825</f>
        <v>44465</v>
      </c>
      <c r="V219" s="188" t="s">
        <v>65</v>
      </c>
      <c r="W219" s="212" t="s">
        <v>39</v>
      </c>
      <c r="X219" s="212" t="s">
        <v>39</v>
      </c>
      <c r="Z219" s="188" t="s">
        <v>44</v>
      </c>
      <c r="AA219" s="188"/>
      <c r="AB219" s="188"/>
      <c r="AC219" s="188"/>
      <c r="AD219" s="188"/>
      <c r="AE219" s="189" t="s">
        <v>39</v>
      </c>
      <c r="AF219" s="187" t="s">
        <v>39</v>
      </c>
      <c r="AG219" s="187" t="s">
        <v>39</v>
      </c>
      <c r="AI219" s="187" t="str">
        <f t="shared" ca="1" si="8"/>
        <v/>
      </c>
      <c r="AJ219" s="187">
        <f>1</f>
        <v>1</v>
      </c>
    </row>
    <row r="220" spans="1:36" ht="75" x14ac:dyDescent="0.25">
      <c r="A220" s="188"/>
      <c r="C220" s="187" t="s">
        <v>1030</v>
      </c>
      <c r="D220" s="187" t="s">
        <v>3048</v>
      </c>
      <c r="E220" s="187" t="str">
        <f t="shared" ca="1" si="7"/>
        <v>Concluído</v>
      </c>
      <c r="F220" s="192">
        <v>81</v>
      </c>
      <c r="G220" s="191">
        <v>16</v>
      </c>
      <c r="H220" s="187" t="s">
        <v>2602</v>
      </c>
      <c r="I220" s="187" t="s">
        <v>37</v>
      </c>
      <c r="J220" s="187" t="s">
        <v>1026</v>
      </c>
      <c r="K220" s="187" t="s">
        <v>1027</v>
      </c>
      <c r="L220" s="187" t="s">
        <v>1028</v>
      </c>
      <c r="M220" s="187" t="s">
        <v>1029</v>
      </c>
      <c r="N220" s="187" t="s">
        <v>39</v>
      </c>
      <c r="O220" s="188"/>
      <c r="P220" s="188"/>
      <c r="Q220" s="188"/>
      <c r="R220" s="188">
        <v>42599</v>
      </c>
      <c r="S220" s="188">
        <v>42650</v>
      </c>
      <c r="T220" s="188">
        <v>42717</v>
      </c>
      <c r="U220" s="188">
        <v>44542</v>
      </c>
      <c r="V220" s="188"/>
      <c r="W220" s="212" t="s">
        <v>39</v>
      </c>
      <c r="X220" s="212" t="s">
        <v>39</v>
      </c>
      <c r="Z220" s="188" t="s">
        <v>44</v>
      </c>
      <c r="AA220" s="188"/>
      <c r="AB220" s="188"/>
      <c r="AC220" s="188"/>
      <c r="AD220" s="188"/>
      <c r="AE220" s="189" t="s">
        <v>39</v>
      </c>
      <c r="AF220" s="187" t="s">
        <v>39</v>
      </c>
      <c r="AG220" s="187" t="s">
        <v>39</v>
      </c>
      <c r="AI220" s="187" t="str">
        <f t="shared" ca="1" si="8"/>
        <v/>
      </c>
      <c r="AJ220" s="187">
        <f>1</f>
        <v>1</v>
      </c>
    </row>
    <row r="221" spans="1:36" ht="30" x14ac:dyDescent="0.25">
      <c r="A221" s="188"/>
      <c r="C221" s="187" t="s">
        <v>1008</v>
      </c>
      <c r="E221" s="187" t="str">
        <f t="shared" ca="1" si="7"/>
        <v>Concluído</v>
      </c>
      <c r="F221" s="192">
        <v>83</v>
      </c>
      <c r="G221" s="191">
        <v>16</v>
      </c>
      <c r="H221" s="187" t="s">
        <v>274</v>
      </c>
      <c r="I221" s="187" t="s">
        <v>704</v>
      </c>
      <c r="J221" s="187" t="s">
        <v>705</v>
      </c>
      <c r="K221" s="187" t="s">
        <v>1031</v>
      </c>
      <c r="L221" s="187" t="s">
        <v>1032</v>
      </c>
      <c r="M221" s="187" t="s">
        <v>1033</v>
      </c>
      <c r="N221" s="188" t="s">
        <v>39</v>
      </c>
      <c r="O221" s="188"/>
      <c r="P221" s="188"/>
      <c r="Q221" s="188"/>
      <c r="R221" s="188">
        <v>42646</v>
      </c>
      <c r="S221" s="188">
        <v>42657</v>
      </c>
      <c r="T221" s="188">
        <v>42646</v>
      </c>
      <c r="U221" s="188">
        <v>44471</v>
      </c>
      <c r="V221" s="188"/>
      <c r="W221" s="212" t="s">
        <v>39</v>
      </c>
      <c r="X221" s="212" t="s">
        <v>39</v>
      </c>
      <c r="Z221" s="188" t="s">
        <v>44</v>
      </c>
      <c r="AA221" s="188"/>
      <c r="AB221" s="188"/>
      <c r="AC221" s="188"/>
      <c r="AD221" s="188"/>
      <c r="AE221" s="189" t="s">
        <v>39</v>
      </c>
      <c r="AF221" s="188" t="s">
        <v>39</v>
      </c>
      <c r="AG221" s="188" t="s">
        <v>39</v>
      </c>
      <c r="AI221" s="187" t="str">
        <f t="shared" ca="1" si="8"/>
        <v/>
      </c>
      <c r="AJ221" s="187">
        <f>1</f>
        <v>1</v>
      </c>
    </row>
    <row r="222" spans="1:36" ht="60" x14ac:dyDescent="0.25">
      <c r="A222" s="188"/>
      <c r="C222" s="187" t="s">
        <v>1008</v>
      </c>
      <c r="E222" s="187" t="str">
        <f t="shared" ca="1" si="7"/>
        <v>Concluído</v>
      </c>
      <c r="F222" s="192">
        <v>84</v>
      </c>
      <c r="G222" s="191">
        <v>16</v>
      </c>
      <c r="H222" s="187" t="s">
        <v>274</v>
      </c>
      <c r="I222" s="187" t="s">
        <v>704</v>
      </c>
      <c r="J222" s="187" t="s">
        <v>705</v>
      </c>
      <c r="K222" s="187" t="s">
        <v>1034</v>
      </c>
      <c r="L222" s="187" t="s">
        <v>1035</v>
      </c>
      <c r="M222" s="187" t="s">
        <v>1036</v>
      </c>
      <c r="N222" s="188" t="s">
        <v>39</v>
      </c>
      <c r="O222" s="188"/>
      <c r="P222" s="188"/>
      <c r="Q222" s="188"/>
      <c r="R222" s="188">
        <v>42646</v>
      </c>
      <c r="S222" s="188">
        <v>42657</v>
      </c>
      <c r="T222" s="188">
        <v>42646</v>
      </c>
      <c r="U222" s="188">
        <v>44471</v>
      </c>
      <c r="V222" s="188"/>
      <c r="W222" s="212" t="s">
        <v>39</v>
      </c>
      <c r="X222" s="212" t="s">
        <v>39</v>
      </c>
      <c r="Z222" s="188" t="s">
        <v>44</v>
      </c>
      <c r="AA222" s="188"/>
      <c r="AB222" s="188"/>
      <c r="AC222" s="188"/>
      <c r="AD222" s="188"/>
      <c r="AE222" s="189" t="s">
        <v>39</v>
      </c>
      <c r="AF222" s="188" t="s">
        <v>39</v>
      </c>
      <c r="AG222" s="188" t="s">
        <v>39</v>
      </c>
      <c r="AI222" s="187" t="str">
        <f t="shared" ca="1" si="8"/>
        <v/>
      </c>
      <c r="AJ222" s="187">
        <f>1</f>
        <v>1</v>
      </c>
    </row>
    <row r="223" spans="1:36" ht="90" x14ac:dyDescent="0.25">
      <c r="A223" s="188"/>
      <c r="C223" s="187" t="s">
        <v>279</v>
      </c>
      <c r="D223" s="187" t="s">
        <v>3049</v>
      </c>
      <c r="E223" s="187" t="str">
        <f t="shared" ca="1" si="7"/>
        <v>Concluído</v>
      </c>
      <c r="F223" s="192">
        <v>85</v>
      </c>
      <c r="G223" s="191">
        <v>16</v>
      </c>
      <c r="H223" s="187" t="s">
        <v>2602</v>
      </c>
      <c r="I223" s="187" t="s">
        <v>37</v>
      </c>
      <c r="J223" s="187" t="s">
        <v>1037</v>
      </c>
      <c r="K223" s="187" t="s">
        <v>1038</v>
      </c>
      <c r="L223" s="187" t="s">
        <v>1039</v>
      </c>
      <c r="M223" s="187" t="s">
        <v>1040</v>
      </c>
      <c r="N223" s="187" t="s">
        <v>1041</v>
      </c>
      <c r="O223" s="188"/>
      <c r="P223" s="188"/>
      <c r="Q223" s="188"/>
      <c r="R223" s="188">
        <v>42660</v>
      </c>
      <c r="S223" s="188">
        <v>42678</v>
      </c>
      <c r="T223" s="188">
        <v>42660</v>
      </c>
      <c r="U223" s="188">
        <v>44485</v>
      </c>
      <c r="V223" s="188"/>
      <c r="W223" s="212" t="s">
        <v>39</v>
      </c>
      <c r="X223" s="212" t="s">
        <v>39</v>
      </c>
      <c r="Z223" s="187" t="s">
        <v>65</v>
      </c>
      <c r="AB223" s="188"/>
      <c r="AC223" s="188"/>
      <c r="AD223" s="188"/>
      <c r="AE223" s="187" t="s">
        <v>39</v>
      </c>
      <c r="AF223" s="187" t="s">
        <v>39</v>
      </c>
      <c r="AG223" s="187" t="s">
        <v>39</v>
      </c>
      <c r="AI223" s="187" t="str">
        <f t="shared" ca="1" si="8"/>
        <v/>
      </c>
      <c r="AJ223" s="187">
        <f>1</f>
        <v>1</v>
      </c>
    </row>
    <row r="224" spans="1:36" ht="30" x14ac:dyDescent="0.25">
      <c r="A224" s="188"/>
      <c r="C224" s="187" t="s">
        <v>801</v>
      </c>
      <c r="E224" s="187" t="str">
        <f t="shared" ca="1" si="7"/>
        <v>Concluído</v>
      </c>
      <c r="F224" s="192">
        <v>86</v>
      </c>
      <c r="G224" s="191">
        <v>16</v>
      </c>
      <c r="H224" s="187" t="s">
        <v>274</v>
      </c>
      <c r="I224" s="187" t="s">
        <v>704</v>
      </c>
      <c r="J224" s="187" t="s">
        <v>705</v>
      </c>
      <c r="K224" s="187" t="s">
        <v>1042</v>
      </c>
      <c r="L224" s="187" t="s">
        <v>1043</v>
      </c>
      <c r="M224" s="187" t="s">
        <v>1044</v>
      </c>
      <c r="N224" s="187" t="s">
        <v>39</v>
      </c>
      <c r="O224" s="188"/>
      <c r="P224" s="188"/>
      <c r="Q224" s="188"/>
      <c r="R224" s="188">
        <v>42627</v>
      </c>
      <c r="S224" s="188">
        <v>42663</v>
      </c>
      <c r="T224" s="188">
        <v>42627</v>
      </c>
      <c r="U224" s="188">
        <v>44452</v>
      </c>
      <c r="V224" s="188"/>
      <c r="W224" s="212" t="s">
        <v>39</v>
      </c>
      <c r="X224" s="212" t="s">
        <v>39</v>
      </c>
      <c r="Z224" s="187" t="s">
        <v>44</v>
      </c>
      <c r="AB224" s="188"/>
      <c r="AC224" s="188"/>
      <c r="AD224" s="188"/>
      <c r="AE224" s="187" t="s">
        <v>39</v>
      </c>
      <c r="AF224" s="187" t="s">
        <v>39</v>
      </c>
      <c r="AG224" s="187" t="s">
        <v>39</v>
      </c>
      <c r="AI224" s="187" t="str">
        <f t="shared" ca="1" si="8"/>
        <v/>
      </c>
      <c r="AJ224" s="187">
        <f>1</f>
        <v>1</v>
      </c>
    </row>
    <row r="225" spans="1:36" ht="135" x14ac:dyDescent="0.25">
      <c r="A225" s="188"/>
      <c r="C225" s="187" t="s">
        <v>1030</v>
      </c>
      <c r="D225" s="187" t="s">
        <v>3050</v>
      </c>
      <c r="E225" s="187" t="str">
        <f t="shared" ca="1" si="7"/>
        <v>Concluído</v>
      </c>
      <c r="F225" s="192">
        <v>87</v>
      </c>
      <c r="G225" s="191">
        <v>16</v>
      </c>
      <c r="H225" s="187" t="s">
        <v>2602</v>
      </c>
      <c r="I225" s="187" t="s">
        <v>37</v>
      </c>
      <c r="J225" s="187" t="s">
        <v>1045</v>
      </c>
      <c r="K225" s="187" t="s">
        <v>1046</v>
      </c>
      <c r="L225" s="187" t="s">
        <v>1047</v>
      </c>
      <c r="M225" s="187" t="s">
        <v>1048</v>
      </c>
      <c r="N225" s="187" t="s">
        <v>39</v>
      </c>
      <c r="O225" s="188"/>
      <c r="P225" s="188"/>
      <c r="Q225" s="188"/>
      <c r="R225" s="188">
        <v>42552</v>
      </c>
      <c r="S225" s="188">
        <v>42664</v>
      </c>
      <c r="T225" s="188">
        <v>42641</v>
      </c>
      <c r="U225" s="188">
        <f>'Convênios e TCTs'!$T225+1825</f>
        <v>44466</v>
      </c>
      <c r="V225" s="188" t="s">
        <v>65</v>
      </c>
      <c r="W225" s="212" t="s">
        <v>39</v>
      </c>
      <c r="X225" s="212" t="s">
        <v>39</v>
      </c>
      <c r="Z225" s="187" t="s">
        <v>44</v>
      </c>
      <c r="AB225" s="188"/>
      <c r="AC225" s="188"/>
      <c r="AD225" s="188"/>
      <c r="AE225" s="187" t="s">
        <v>39</v>
      </c>
      <c r="AF225" s="187" t="s">
        <v>39</v>
      </c>
      <c r="AG225" s="187" t="s">
        <v>39</v>
      </c>
      <c r="AI225" s="187" t="str">
        <f t="shared" ca="1" si="8"/>
        <v/>
      </c>
      <c r="AJ225" s="187">
        <f>1</f>
        <v>1</v>
      </c>
    </row>
    <row r="226" spans="1:36" ht="30" x14ac:dyDescent="0.25">
      <c r="A226" s="188"/>
      <c r="C226" s="187" t="s">
        <v>279</v>
      </c>
      <c r="D226" s="187" t="s">
        <v>3051</v>
      </c>
      <c r="E226" s="187" t="str">
        <f t="shared" ca="1" si="7"/>
        <v>Concluído</v>
      </c>
      <c r="F226" s="192">
        <v>89</v>
      </c>
      <c r="G226" s="191">
        <v>16</v>
      </c>
      <c r="H226" s="187" t="s">
        <v>2602</v>
      </c>
      <c r="I226" s="187" t="s">
        <v>37</v>
      </c>
      <c r="J226" s="187" t="s">
        <v>1049</v>
      </c>
      <c r="K226" s="187" t="s">
        <v>984</v>
      </c>
      <c r="L226" s="187" t="s">
        <v>985</v>
      </c>
      <c r="M226" s="187" t="s">
        <v>1050</v>
      </c>
      <c r="N226" s="187" t="s">
        <v>212</v>
      </c>
      <c r="O226" s="188"/>
      <c r="P226" s="188"/>
      <c r="Q226" s="188"/>
      <c r="R226" s="188">
        <v>42668</v>
      </c>
      <c r="S226" s="188">
        <v>42670</v>
      </c>
      <c r="T226" s="188">
        <v>42668</v>
      </c>
      <c r="U226" s="188">
        <v>44493</v>
      </c>
      <c r="V226" s="188"/>
      <c r="W226" s="212" t="s">
        <v>39</v>
      </c>
      <c r="X226" s="212" t="s">
        <v>39</v>
      </c>
      <c r="Z226" s="188" t="s">
        <v>44</v>
      </c>
      <c r="AA226" s="188"/>
      <c r="AB226" s="188"/>
      <c r="AC226" s="188"/>
      <c r="AD226" s="188"/>
      <c r="AE226" s="189" t="s">
        <v>39</v>
      </c>
      <c r="AF226" s="187" t="s">
        <v>39</v>
      </c>
      <c r="AG226" s="187" t="s">
        <v>39</v>
      </c>
      <c r="AI226" s="187" t="str">
        <f t="shared" ca="1" si="8"/>
        <v/>
      </c>
      <c r="AJ226" s="187">
        <f>1</f>
        <v>1</v>
      </c>
    </row>
    <row r="227" spans="1:36" ht="75" x14ac:dyDescent="0.25">
      <c r="A227" s="188"/>
      <c r="C227" s="187" t="s">
        <v>279</v>
      </c>
      <c r="D227" s="187" t="s">
        <v>3052</v>
      </c>
      <c r="E227" s="187" t="str">
        <f t="shared" ca="1" si="7"/>
        <v>Concluído</v>
      </c>
      <c r="F227" s="192">
        <v>90</v>
      </c>
      <c r="G227" s="191">
        <v>16</v>
      </c>
      <c r="H227" s="187" t="s">
        <v>2602</v>
      </c>
      <c r="I227" s="187" t="s">
        <v>37</v>
      </c>
      <c r="J227" s="187" t="s">
        <v>1051</v>
      </c>
      <c r="K227" s="187" t="s">
        <v>1052</v>
      </c>
      <c r="L227" s="187" t="s">
        <v>1053</v>
      </c>
      <c r="M227" s="187" t="s">
        <v>1054</v>
      </c>
      <c r="N227" s="187" t="s">
        <v>1055</v>
      </c>
      <c r="O227" s="188"/>
      <c r="P227" s="188"/>
      <c r="Q227" s="188"/>
      <c r="R227" s="188">
        <v>42681</v>
      </c>
      <c r="S227" s="188">
        <v>42699</v>
      </c>
      <c r="T227" s="188">
        <v>42681</v>
      </c>
      <c r="U227" s="188">
        <v>44506</v>
      </c>
      <c r="V227" s="188"/>
      <c r="W227" s="212" t="s">
        <v>39</v>
      </c>
      <c r="X227" s="212" t="s">
        <v>39</v>
      </c>
      <c r="Z227" s="188" t="s">
        <v>44</v>
      </c>
      <c r="AA227" s="188"/>
      <c r="AB227" s="188"/>
      <c r="AC227" s="188"/>
      <c r="AD227" s="188"/>
      <c r="AE227" s="189" t="s">
        <v>39</v>
      </c>
      <c r="AF227" s="187" t="s">
        <v>39</v>
      </c>
      <c r="AG227" s="187" t="s">
        <v>39</v>
      </c>
      <c r="AI227" s="187" t="str">
        <f t="shared" ca="1" si="8"/>
        <v/>
      </c>
      <c r="AJ227" s="187">
        <f>1</f>
        <v>1</v>
      </c>
    </row>
    <row r="228" spans="1:36" ht="150" x14ac:dyDescent="0.25">
      <c r="A228" s="188"/>
      <c r="C228" s="187" t="s">
        <v>1060</v>
      </c>
      <c r="D228" s="187" t="s">
        <v>3053</v>
      </c>
      <c r="E228" s="187" t="str">
        <f t="shared" ca="1" si="7"/>
        <v>Concluído</v>
      </c>
      <c r="F228" s="192">
        <v>91</v>
      </c>
      <c r="G228" s="191">
        <v>16</v>
      </c>
      <c r="H228" s="187" t="s">
        <v>2602</v>
      </c>
      <c r="I228" s="187" t="s">
        <v>37</v>
      </c>
      <c r="J228" s="187" t="s">
        <v>1056</v>
      </c>
      <c r="K228" s="187" t="s">
        <v>1057</v>
      </c>
      <c r="L228" s="187" t="s">
        <v>1058</v>
      </c>
      <c r="M228" s="187" t="s">
        <v>1059</v>
      </c>
      <c r="N228" s="187" t="s">
        <v>1061</v>
      </c>
      <c r="O228" s="188"/>
      <c r="P228" s="188"/>
      <c r="Q228" s="188"/>
      <c r="R228" s="188">
        <v>42695</v>
      </c>
      <c r="S228" s="188">
        <v>42696</v>
      </c>
      <c r="T228" s="188">
        <v>42695</v>
      </c>
      <c r="U228" s="188">
        <v>44520</v>
      </c>
      <c r="V228" s="188"/>
      <c r="W228" s="212" t="s">
        <v>39</v>
      </c>
      <c r="X228" s="212" t="s">
        <v>39</v>
      </c>
      <c r="Z228" s="187" t="s">
        <v>65</v>
      </c>
      <c r="AB228" s="188"/>
      <c r="AC228" s="188"/>
      <c r="AD228" s="188"/>
      <c r="AE228" s="187" t="s">
        <v>39</v>
      </c>
      <c r="AF228" s="187" t="s">
        <v>39</v>
      </c>
      <c r="AG228" s="187" t="s">
        <v>39</v>
      </c>
      <c r="AI228" s="187" t="str">
        <f t="shared" ca="1" si="8"/>
        <v/>
      </c>
      <c r="AJ228" s="187">
        <f>1</f>
        <v>1</v>
      </c>
    </row>
    <row r="229" spans="1:36" ht="30" x14ac:dyDescent="0.25">
      <c r="A229" s="188"/>
      <c r="C229" s="187" t="s">
        <v>1008</v>
      </c>
      <c r="E229" s="187" t="str">
        <f t="shared" ca="1" si="7"/>
        <v>Concluído</v>
      </c>
      <c r="F229" s="192">
        <v>92</v>
      </c>
      <c r="G229" s="191">
        <v>16</v>
      </c>
      <c r="H229" s="187" t="s">
        <v>274</v>
      </c>
      <c r="I229" s="187" t="s">
        <v>704</v>
      </c>
      <c r="J229" s="187" t="s">
        <v>705</v>
      </c>
      <c r="K229" s="187" t="s">
        <v>92</v>
      </c>
      <c r="L229" s="187" t="s">
        <v>1062</v>
      </c>
      <c r="M229" s="187" t="s">
        <v>1063</v>
      </c>
      <c r="N229" s="188" t="s">
        <v>39</v>
      </c>
      <c r="O229" s="188"/>
      <c r="P229" s="188"/>
      <c r="Q229" s="188"/>
      <c r="R229" s="188">
        <v>42692</v>
      </c>
      <c r="S229" s="188">
        <v>42699</v>
      </c>
      <c r="T229" s="188">
        <v>42692</v>
      </c>
      <c r="U229" s="188">
        <v>44517</v>
      </c>
      <c r="V229" s="188"/>
      <c r="W229" s="212" t="s">
        <v>39</v>
      </c>
      <c r="X229" s="212" t="s">
        <v>39</v>
      </c>
      <c r="Z229" s="188" t="s">
        <v>44</v>
      </c>
      <c r="AA229" s="188"/>
      <c r="AB229" s="188"/>
      <c r="AC229" s="188"/>
      <c r="AD229" s="188"/>
      <c r="AE229" s="189" t="s">
        <v>39</v>
      </c>
      <c r="AF229" s="188" t="s">
        <v>39</v>
      </c>
      <c r="AG229" s="188" t="s">
        <v>39</v>
      </c>
      <c r="AI229" s="187" t="str">
        <f t="shared" ca="1" si="8"/>
        <v/>
      </c>
      <c r="AJ229" s="187">
        <f>1</f>
        <v>1</v>
      </c>
    </row>
    <row r="230" spans="1:36" ht="135" x14ac:dyDescent="0.25">
      <c r="A230" s="188"/>
      <c r="C230" s="187" t="s">
        <v>279</v>
      </c>
      <c r="D230" s="187" t="s">
        <v>3054</v>
      </c>
      <c r="E230" s="187" t="str">
        <f t="shared" ca="1" si="7"/>
        <v>Concluído</v>
      </c>
      <c r="F230" s="192">
        <v>93</v>
      </c>
      <c r="G230" s="191">
        <v>16</v>
      </c>
      <c r="H230" s="187" t="s">
        <v>2602</v>
      </c>
      <c r="I230" s="187" t="s">
        <v>37</v>
      </c>
      <c r="J230" s="187" t="s">
        <v>1064</v>
      </c>
      <c r="K230" s="187" t="s">
        <v>1065</v>
      </c>
      <c r="L230" s="187" t="s">
        <v>1066</v>
      </c>
      <c r="M230" s="187" t="s">
        <v>1067</v>
      </c>
      <c r="N230" s="187" t="s">
        <v>1068</v>
      </c>
      <c r="O230" s="188"/>
      <c r="P230" s="188"/>
      <c r="Q230" s="188"/>
      <c r="R230" s="188">
        <v>42695</v>
      </c>
      <c r="S230" s="188">
        <v>42699</v>
      </c>
      <c r="T230" s="188">
        <v>42695</v>
      </c>
      <c r="U230" s="188">
        <v>44520</v>
      </c>
      <c r="V230" s="188"/>
      <c r="W230" s="212" t="s">
        <v>39</v>
      </c>
      <c r="X230" s="212" t="s">
        <v>39</v>
      </c>
      <c r="Z230" s="188" t="s">
        <v>44</v>
      </c>
      <c r="AA230" s="188"/>
      <c r="AB230" s="188"/>
      <c r="AC230" s="188"/>
      <c r="AD230" s="188"/>
      <c r="AE230" s="189" t="s">
        <v>39</v>
      </c>
      <c r="AF230" s="187" t="s">
        <v>39</v>
      </c>
      <c r="AG230" s="187" t="s">
        <v>39</v>
      </c>
      <c r="AI230" s="187" t="str">
        <f t="shared" ca="1" si="8"/>
        <v/>
      </c>
      <c r="AJ230" s="187">
        <f>1</f>
        <v>1</v>
      </c>
    </row>
    <row r="231" spans="1:36" ht="120" x14ac:dyDescent="0.25">
      <c r="A231" s="188"/>
      <c r="C231" s="187" t="s">
        <v>1073</v>
      </c>
      <c r="D231" s="187" t="s">
        <v>3055</v>
      </c>
      <c r="E231" s="187" t="str">
        <f t="shared" ca="1" si="7"/>
        <v>Concluído</v>
      </c>
      <c r="F231" s="192">
        <v>95</v>
      </c>
      <c r="G231" s="191">
        <v>16</v>
      </c>
      <c r="H231" s="187" t="s">
        <v>2602</v>
      </c>
      <c r="I231" s="187" t="s">
        <v>37</v>
      </c>
      <c r="J231" s="187" t="s">
        <v>1069</v>
      </c>
      <c r="K231" s="187" t="s">
        <v>1070</v>
      </c>
      <c r="L231" s="187" t="s">
        <v>1071</v>
      </c>
      <c r="M231" s="187" t="s">
        <v>1072</v>
      </c>
      <c r="N231" s="188" t="s">
        <v>1074</v>
      </c>
      <c r="O231" s="188"/>
      <c r="P231" s="188"/>
      <c r="Q231" s="188"/>
      <c r="R231" s="188">
        <v>42705</v>
      </c>
      <c r="S231" s="188">
        <v>42710</v>
      </c>
      <c r="T231" s="188">
        <v>42705</v>
      </c>
      <c r="U231" s="188">
        <v>44530</v>
      </c>
      <c r="V231" s="188"/>
      <c r="W231" s="212" t="s">
        <v>39</v>
      </c>
      <c r="X231" s="212" t="s">
        <v>39</v>
      </c>
      <c r="Z231" s="187" t="s">
        <v>44</v>
      </c>
      <c r="AB231" s="188"/>
      <c r="AC231" s="188"/>
      <c r="AD231" s="188"/>
      <c r="AE231" s="187" t="s">
        <v>39</v>
      </c>
      <c r="AF231" s="187" t="s">
        <v>39</v>
      </c>
      <c r="AG231" s="187" t="s">
        <v>39</v>
      </c>
      <c r="AI231" s="187" t="str">
        <f t="shared" ca="1" si="8"/>
        <v/>
      </c>
      <c r="AJ231" s="187">
        <f>1</f>
        <v>1</v>
      </c>
    </row>
    <row r="232" spans="1:36" ht="120" x14ac:dyDescent="0.25">
      <c r="A232" s="188"/>
      <c r="C232" s="187" t="s">
        <v>279</v>
      </c>
      <c r="D232" s="187" t="s">
        <v>3056</v>
      </c>
      <c r="E232" s="187" t="str">
        <f t="shared" ca="1" si="7"/>
        <v>Concluído</v>
      </c>
      <c r="F232" s="192">
        <v>98</v>
      </c>
      <c r="G232" s="191">
        <v>16</v>
      </c>
      <c r="H232" s="187" t="s">
        <v>2816</v>
      </c>
      <c r="I232" s="187" t="s">
        <v>37</v>
      </c>
      <c r="J232" s="187" t="s">
        <v>1076</v>
      </c>
      <c r="K232" s="187" t="s">
        <v>1077</v>
      </c>
      <c r="L232" s="187" t="s">
        <v>1078</v>
      </c>
      <c r="M232" s="187" t="s">
        <v>1079</v>
      </c>
      <c r="N232" s="187" t="s">
        <v>1080</v>
      </c>
      <c r="O232" s="188"/>
      <c r="P232" s="188"/>
      <c r="Q232" s="188"/>
      <c r="R232" s="188">
        <v>42642</v>
      </c>
      <c r="S232" s="188">
        <v>42711</v>
      </c>
      <c r="T232" s="188">
        <v>42643</v>
      </c>
      <c r="U232" s="188">
        <f>'Convênios e TCTs'!$T232+1825</f>
        <v>44468</v>
      </c>
      <c r="V232" s="188" t="s">
        <v>65</v>
      </c>
      <c r="W232" s="212" t="s">
        <v>39</v>
      </c>
      <c r="X232" s="212" t="s">
        <v>39</v>
      </c>
      <c r="Z232" s="188" t="s">
        <v>44</v>
      </c>
      <c r="AA232" s="188"/>
      <c r="AB232" s="188"/>
      <c r="AC232" s="188"/>
      <c r="AD232" s="188"/>
      <c r="AE232" s="189" t="s">
        <v>39</v>
      </c>
      <c r="AF232" s="187" t="s">
        <v>39</v>
      </c>
      <c r="AG232" s="187" t="s">
        <v>39</v>
      </c>
      <c r="AI232" s="187" t="str">
        <f t="shared" ca="1" si="8"/>
        <v/>
      </c>
      <c r="AJ232" s="187">
        <f>1</f>
        <v>1</v>
      </c>
    </row>
    <row r="233" spans="1:36" ht="45" x14ac:dyDescent="0.25">
      <c r="A233" s="188"/>
      <c r="C233" s="187" t="s">
        <v>95</v>
      </c>
      <c r="D233" s="187" t="s">
        <v>1081</v>
      </c>
      <c r="E233" s="187" t="str">
        <f t="shared" ca="1" si="7"/>
        <v>Concluído</v>
      </c>
      <c r="F233" s="192">
        <v>99</v>
      </c>
      <c r="G233" s="191">
        <v>16</v>
      </c>
      <c r="H233" s="187" t="s">
        <v>2602</v>
      </c>
      <c r="I233" s="187" t="s">
        <v>37</v>
      </c>
      <c r="J233" s="187" t="s">
        <v>1082</v>
      </c>
      <c r="K233" s="187" t="s">
        <v>1083</v>
      </c>
      <c r="L233" s="187" t="s">
        <v>1084</v>
      </c>
      <c r="M233" s="187" t="s">
        <v>1085</v>
      </c>
      <c r="N233" s="187" t="s">
        <v>1086</v>
      </c>
      <c r="O233" s="188"/>
      <c r="P233" s="188"/>
      <c r="Q233" s="188"/>
      <c r="R233" s="188">
        <v>42718</v>
      </c>
      <c r="S233" s="188">
        <v>42719</v>
      </c>
      <c r="T233" s="188">
        <v>42718</v>
      </c>
      <c r="U233" s="188">
        <v>44178</v>
      </c>
      <c r="V233" s="188"/>
      <c r="W233" s="212" t="s">
        <v>39</v>
      </c>
      <c r="X233" s="212" t="s">
        <v>39</v>
      </c>
      <c r="Z233" s="188" t="s">
        <v>65</v>
      </c>
      <c r="AA233" s="188"/>
      <c r="AB233" s="188"/>
      <c r="AC233" s="188"/>
      <c r="AD233" s="188"/>
      <c r="AE233" s="189" t="s">
        <v>39</v>
      </c>
      <c r="AF233" s="187" t="s">
        <v>39</v>
      </c>
      <c r="AG233" s="187" t="s">
        <v>39</v>
      </c>
      <c r="AI233" s="187" t="str">
        <f t="shared" ca="1" si="8"/>
        <v/>
      </c>
      <c r="AJ233" s="187">
        <f>1</f>
        <v>1</v>
      </c>
    </row>
    <row r="234" spans="1:36" ht="45" x14ac:dyDescent="0.25">
      <c r="A234" s="188"/>
      <c r="C234" s="187" t="s">
        <v>801</v>
      </c>
      <c r="E234" s="187" t="str">
        <f t="shared" ca="1" si="7"/>
        <v>Concluído</v>
      </c>
      <c r="F234" s="192">
        <v>1</v>
      </c>
      <c r="G234" s="191">
        <v>17</v>
      </c>
      <c r="H234" s="187" t="s">
        <v>274</v>
      </c>
      <c r="I234" s="187" t="s">
        <v>704</v>
      </c>
      <c r="J234" s="187" t="s">
        <v>705</v>
      </c>
      <c r="K234" s="187" t="s">
        <v>1087</v>
      </c>
      <c r="L234" s="187" t="s">
        <v>1088</v>
      </c>
      <c r="M234" s="187" t="s">
        <v>1089</v>
      </c>
      <c r="N234" s="187" t="s">
        <v>39</v>
      </c>
      <c r="O234" s="188"/>
      <c r="P234" s="188"/>
      <c r="Q234" s="188"/>
      <c r="R234" s="188">
        <v>42762</v>
      </c>
      <c r="S234" s="188">
        <v>42769</v>
      </c>
      <c r="T234" s="188">
        <v>42762</v>
      </c>
      <c r="U234" s="188">
        <v>44587</v>
      </c>
      <c r="V234" s="188"/>
      <c r="W234" s="212" t="s">
        <v>39</v>
      </c>
      <c r="X234" s="212" t="s">
        <v>39</v>
      </c>
      <c r="Z234" s="187" t="s">
        <v>44</v>
      </c>
      <c r="AB234" s="188"/>
      <c r="AC234" s="188"/>
      <c r="AD234" s="188"/>
      <c r="AE234" s="187" t="s">
        <v>39</v>
      </c>
      <c r="AF234" s="187" t="s">
        <v>39</v>
      </c>
      <c r="AG234" s="187" t="s">
        <v>39</v>
      </c>
      <c r="AI234" s="187" t="str">
        <f t="shared" ca="1" si="8"/>
        <v/>
      </c>
      <c r="AJ234" s="187">
        <f>1</f>
        <v>1</v>
      </c>
    </row>
    <row r="235" spans="1:36" ht="60" x14ac:dyDescent="0.25">
      <c r="A235" s="188"/>
      <c r="C235" s="187" t="s">
        <v>279</v>
      </c>
      <c r="D235" s="187" t="s">
        <v>1090</v>
      </c>
      <c r="E235" s="187" t="str">
        <f t="shared" ca="1" si="7"/>
        <v>Concluído</v>
      </c>
      <c r="F235" s="192">
        <v>2</v>
      </c>
      <c r="G235" s="191">
        <v>17</v>
      </c>
      <c r="H235" s="187" t="s">
        <v>274</v>
      </c>
      <c r="I235" s="187" t="s">
        <v>1091</v>
      </c>
      <c r="J235" s="187" t="s">
        <v>1092</v>
      </c>
      <c r="K235" s="187" t="s">
        <v>1093</v>
      </c>
      <c r="L235" s="187" t="s">
        <v>1094</v>
      </c>
      <c r="M235" s="187" t="s">
        <v>1095</v>
      </c>
      <c r="N235" s="187" t="s">
        <v>1096</v>
      </c>
      <c r="O235" s="188"/>
      <c r="P235" s="188"/>
      <c r="Q235" s="188"/>
      <c r="R235" s="188">
        <v>42790</v>
      </c>
      <c r="S235" s="188">
        <v>42798</v>
      </c>
      <c r="T235" s="188">
        <v>42790</v>
      </c>
      <c r="U235" s="188">
        <v>44196</v>
      </c>
      <c r="V235" s="188"/>
      <c r="W235" s="212" t="s">
        <v>39</v>
      </c>
      <c r="X235" s="212" t="s">
        <v>39</v>
      </c>
      <c r="Z235" s="188" t="s">
        <v>65</v>
      </c>
      <c r="AA235" s="188"/>
      <c r="AB235" s="188"/>
      <c r="AC235" s="188"/>
      <c r="AD235" s="188"/>
      <c r="AE235" s="189" t="s">
        <v>39</v>
      </c>
      <c r="AF235" s="187" t="s">
        <v>1097</v>
      </c>
      <c r="AG235" s="187" t="s">
        <v>39</v>
      </c>
      <c r="AI235" s="187" t="str">
        <f t="shared" ca="1" si="8"/>
        <v/>
      </c>
      <c r="AJ235" s="187">
        <f>1</f>
        <v>1</v>
      </c>
    </row>
    <row r="236" spans="1:36" x14ac:dyDescent="0.25">
      <c r="A236" s="188"/>
      <c r="C236" s="187" t="s">
        <v>744</v>
      </c>
      <c r="E236" s="187" t="str">
        <f t="shared" ca="1" si="7"/>
        <v>Concluído</v>
      </c>
      <c r="F236" s="192">
        <v>3</v>
      </c>
      <c r="G236" s="191">
        <v>17</v>
      </c>
      <c r="H236" s="187" t="s">
        <v>274</v>
      </c>
      <c r="I236" s="187" t="s">
        <v>704</v>
      </c>
      <c r="J236" s="187" t="s">
        <v>705</v>
      </c>
      <c r="K236" s="187" t="s">
        <v>1098</v>
      </c>
      <c r="L236" s="187" t="s">
        <v>1099</v>
      </c>
      <c r="M236" s="187" t="s">
        <v>1100</v>
      </c>
      <c r="N236" s="187" t="s">
        <v>39</v>
      </c>
      <c r="O236" s="188"/>
      <c r="P236" s="188"/>
      <c r="Q236" s="188"/>
      <c r="R236" s="188">
        <v>42795</v>
      </c>
      <c r="S236" s="188">
        <v>42802</v>
      </c>
      <c r="T236" s="188">
        <v>42795</v>
      </c>
      <c r="U236" s="188">
        <v>44620</v>
      </c>
      <c r="V236" s="188"/>
      <c r="W236" s="212" t="s">
        <v>39</v>
      </c>
      <c r="X236" s="212" t="s">
        <v>39</v>
      </c>
      <c r="Z236" s="188" t="s">
        <v>44</v>
      </c>
      <c r="AA236" s="188"/>
      <c r="AB236" s="188"/>
      <c r="AC236" s="188"/>
      <c r="AD236" s="188"/>
      <c r="AE236" s="189" t="s">
        <v>39</v>
      </c>
      <c r="AF236" s="187" t="s">
        <v>39</v>
      </c>
      <c r="AG236" s="187" t="s">
        <v>39</v>
      </c>
      <c r="AI236" s="187" t="str">
        <f t="shared" ca="1" si="8"/>
        <v/>
      </c>
      <c r="AJ236" s="187">
        <f>1</f>
        <v>1</v>
      </c>
    </row>
    <row r="237" spans="1:36" ht="30" x14ac:dyDescent="0.25">
      <c r="A237" s="188"/>
      <c r="C237" s="187" t="s">
        <v>1104</v>
      </c>
      <c r="E237" s="187" t="str">
        <f t="shared" ca="1" si="7"/>
        <v>Concluído</v>
      </c>
      <c r="F237" s="192">
        <v>4</v>
      </c>
      <c r="G237" s="191">
        <v>17</v>
      </c>
      <c r="H237" s="187" t="s">
        <v>274</v>
      </c>
      <c r="I237" s="187" t="s">
        <v>704</v>
      </c>
      <c r="J237" s="187" t="s">
        <v>705</v>
      </c>
      <c r="K237" s="187" t="s">
        <v>1101</v>
      </c>
      <c r="L237" s="187" t="s">
        <v>1102</v>
      </c>
      <c r="M237" s="187" t="s">
        <v>1103</v>
      </c>
      <c r="N237" s="187" t="s">
        <v>39</v>
      </c>
      <c r="O237" s="188"/>
      <c r="P237" s="188"/>
      <c r="Q237" s="188"/>
      <c r="R237" s="188">
        <v>42789</v>
      </c>
      <c r="S237" s="188">
        <v>42802</v>
      </c>
      <c r="T237" s="188">
        <v>42789</v>
      </c>
      <c r="U237" s="188">
        <v>44614</v>
      </c>
      <c r="V237" s="188"/>
      <c r="W237" s="212" t="s">
        <v>39</v>
      </c>
      <c r="X237" s="212" t="s">
        <v>39</v>
      </c>
      <c r="Z237" s="188" t="s">
        <v>44</v>
      </c>
      <c r="AA237" s="188"/>
      <c r="AB237" s="188"/>
      <c r="AC237" s="188"/>
      <c r="AD237" s="188"/>
      <c r="AE237" s="189" t="s">
        <v>39</v>
      </c>
      <c r="AF237" s="187" t="s">
        <v>39</v>
      </c>
      <c r="AG237" s="187" t="s">
        <v>39</v>
      </c>
      <c r="AI237" s="187" t="str">
        <f t="shared" ca="1" si="8"/>
        <v/>
      </c>
      <c r="AJ237" s="187">
        <f>1</f>
        <v>1</v>
      </c>
    </row>
    <row r="238" spans="1:36" ht="45" x14ac:dyDescent="0.25">
      <c r="A238" s="188"/>
      <c r="C238" s="187" t="s">
        <v>279</v>
      </c>
      <c r="D238" s="187" t="s">
        <v>3057</v>
      </c>
      <c r="E238" s="187" t="str">
        <f t="shared" ca="1" si="7"/>
        <v>Concluído</v>
      </c>
      <c r="F238" s="192">
        <v>5</v>
      </c>
      <c r="G238" s="191">
        <v>17</v>
      </c>
      <c r="H238" s="187" t="s">
        <v>2602</v>
      </c>
      <c r="I238" s="187" t="s">
        <v>37</v>
      </c>
      <c r="J238" s="187" t="s">
        <v>1012</v>
      </c>
      <c r="K238" s="187" t="s">
        <v>1105</v>
      </c>
      <c r="L238" s="187" t="s">
        <v>1039</v>
      </c>
      <c r="M238" s="187" t="s">
        <v>1106</v>
      </c>
      <c r="N238" s="187" t="s">
        <v>49</v>
      </c>
      <c r="O238" s="188"/>
      <c r="P238" s="188"/>
      <c r="Q238" s="188"/>
      <c r="R238" s="188">
        <v>42822</v>
      </c>
      <c r="S238" s="188">
        <v>42824</v>
      </c>
      <c r="T238" s="188">
        <v>42822</v>
      </c>
      <c r="U238" s="188">
        <v>44647</v>
      </c>
      <c r="V238" s="188"/>
      <c r="W238" s="212" t="s">
        <v>39</v>
      </c>
      <c r="X238" s="212" t="s">
        <v>39</v>
      </c>
      <c r="Z238" s="188" t="s">
        <v>44</v>
      </c>
      <c r="AA238" s="188"/>
      <c r="AB238" s="188"/>
      <c r="AC238" s="188"/>
      <c r="AD238" s="188"/>
      <c r="AE238" s="189" t="s">
        <v>39</v>
      </c>
      <c r="AF238" s="187" t="s">
        <v>39</v>
      </c>
      <c r="AG238" s="187" t="s">
        <v>39</v>
      </c>
      <c r="AI238" s="187" t="str">
        <f t="shared" ca="1" si="8"/>
        <v/>
      </c>
      <c r="AJ238" s="187">
        <f>1</f>
        <v>1</v>
      </c>
    </row>
    <row r="239" spans="1:36" ht="90" x14ac:dyDescent="0.25">
      <c r="A239" s="188"/>
      <c r="C239" s="187" t="s">
        <v>187</v>
      </c>
      <c r="D239" s="187" t="s">
        <v>3058</v>
      </c>
      <c r="E239" s="187" t="str">
        <f t="shared" ca="1" si="7"/>
        <v>Concluído</v>
      </c>
      <c r="F239" s="192">
        <v>6</v>
      </c>
      <c r="G239" s="191">
        <v>17</v>
      </c>
      <c r="H239" s="187" t="s">
        <v>2602</v>
      </c>
      <c r="I239" s="187" t="s">
        <v>37</v>
      </c>
      <c r="J239" s="187" t="s">
        <v>1107</v>
      </c>
      <c r="K239" s="187" t="s">
        <v>1108</v>
      </c>
      <c r="L239" s="187" t="s">
        <v>1109</v>
      </c>
      <c r="M239" s="187" t="s">
        <v>1110</v>
      </c>
      <c r="N239" s="187" t="s">
        <v>49</v>
      </c>
      <c r="O239" s="188"/>
      <c r="P239" s="188"/>
      <c r="Q239" s="188"/>
      <c r="R239" s="188">
        <v>42828</v>
      </c>
      <c r="S239" s="188">
        <v>42830</v>
      </c>
      <c r="T239" s="188">
        <v>42830</v>
      </c>
      <c r="U239" s="188">
        <v>44655</v>
      </c>
      <c r="V239" s="188"/>
      <c r="W239" s="212" t="s">
        <v>39</v>
      </c>
      <c r="X239" s="212" t="s">
        <v>39</v>
      </c>
      <c r="Z239" s="188" t="s">
        <v>44</v>
      </c>
      <c r="AA239" s="188"/>
      <c r="AB239" s="188"/>
      <c r="AC239" s="188"/>
      <c r="AD239" s="188"/>
      <c r="AE239" s="189" t="s">
        <v>39</v>
      </c>
      <c r="AF239" s="187" t="s">
        <v>39</v>
      </c>
      <c r="AG239" s="187" t="s">
        <v>39</v>
      </c>
      <c r="AI239" s="187" t="str">
        <f t="shared" ca="1" si="8"/>
        <v/>
      </c>
      <c r="AJ239" s="187">
        <f>1</f>
        <v>1</v>
      </c>
    </row>
    <row r="240" spans="1:36" ht="75" x14ac:dyDescent="0.25">
      <c r="A240" s="188"/>
      <c r="C240" s="187" t="s">
        <v>1115</v>
      </c>
      <c r="D240" s="187" t="s">
        <v>3059</v>
      </c>
      <c r="E240" s="187" t="str">
        <f t="shared" ca="1" si="7"/>
        <v>Concluído</v>
      </c>
      <c r="F240" s="192">
        <v>7</v>
      </c>
      <c r="G240" s="191">
        <v>17</v>
      </c>
      <c r="H240" s="187" t="s">
        <v>2602</v>
      </c>
      <c r="I240" s="187" t="s">
        <v>37</v>
      </c>
      <c r="J240" s="187" t="s">
        <v>1111</v>
      </c>
      <c r="K240" s="187" t="s">
        <v>1112</v>
      </c>
      <c r="L240" s="187" t="s">
        <v>1113</v>
      </c>
      <c r="M240" s="187" t="s">
        <v>1114</v>
      </c>
      <c r="N240" s="187" t="s">
        <v>1116</v>
      </c>
      <c r="O240" s="188"/>
      <c r="P240" s="188"/>
      <c r="Q240" s="188"/>
      <c r="R240" s="188">
        <v>42776</v>
      </c>
      <c r="S240" s="188">
        <v>42833</v>
      </c>
      <c r="T240" s="188">
        <v>42776</v>
      </c>
      <c r="U240" s="188">
        <v>44601</v>
      </c>
      <c r="V240" s="188"/>
      <c r="W240" s="212" t="s">
        <v>39</v>
      </c>
      <c r="X240" s="212" t="s">
        <v>39</v>
      </c>
      <c r="Z240" s="188" t="s">
        <v>44</v>
      </c>
      <c r="AA240" s="188"/>
      <c r="AB240" s="188"/>
      <c r="AC240" s="188"/>
      <c r="AD240" s="188"/>
      <c r="AE240" s="189" t="s">
        <v>39</v>
      </c>
      <c r="AF240" s="187" t="s">
        <v>39</v>
      </c>
      <c r="AG240" s="187" t="s">
        <v>39</v>
      </c>
      <c r="AI240" s="187" t="str">
        <f t="shared" ca="1" si="8"/>
        <v/>
      </c>
      <c r="AJ240" s="187">
        <f>1</f>
        <v>1</v>
      </c>
    </row>
    <row r="241" spans="1:36" ht="90" x14ac:dyDescent="0.25">
      <c r="A241" s="188"/>
      <c r="C241" s="187" t="s">
        <v>39</v>
      </c>
      <c r="D241" s="187" t="s">
        <v>3060</v>
      </c>
      <c r="E241" s="187" t="str">
        <f t="shared" ca="1" si="7"/>
        <v>Concluído</v>
      </c>
      <c r="F241" s="192">
        <v>8</v>
      </c>
      <c r="G241" s="191">
        <v>17</v>
      </c>
      <c r="H241" s="187" t="s">
        <v>2602</v>
      </c>
      <c r="I241" s="187" t="s">
        <v>37</v>
      </c>
      <c r="J241" s="187" t="s">
        <v>1117</v>
      </c>
      <c r="K241" s="187" t="s">
        <v>1118</v>
      </c>
      <c r="L241" s="187" t="s">
        <v>1119</v>
      </c>
      <c r="M241" s="187" t="s">
        <v>1120</v>
      </c>
      <c r="N241" s="187" t="s">
        <v>1121</v>
      </c>
      <c r="O241" s="188"/>
      <c r="P241" s="188"/>
      <c r="Q241" s="188"/>
      <c r="R241" s="188">
        <v>42825</v>
      </c>
      <c r="S241" s="188">
        <v>42833</v>
      </c>
      <c r="T241" s="188">
        <v>42825</v>
      </c>
      <c r="U241" s="188">
        <v>44650</v>
      </c>
      <c r="V241" s="188"/>
      <c r="W241" s="212" t="s">
        <v>39</v>
      </c>
      <c r="X241" s="212" t="s">
        <v>39</v>
      </c>
      <c r="Z241" s="188" t="s">
        <v>44</v>
      </c>
      <c r="AA241" s="188"/>
      <c r="AB241" s="188"/>
      <c r="AC241" s="188"/>
      <c r="AD241" s="188"/>
      <c r="AE241" s="189" t="s">
        <v>39</v>
      </c>
      <c r="AF241" s="187" t="s">
        <v>39</v>
      </c>
      <c r="AG241" s="187" t="s">
        <v>39</v>
      </c>
      <c r="AI241" s="187" t="str">
        <f t="shared" ca="1" si="8"/>
        <v/>
      </c>
      <c r="AJ241" s="187">
        <f>1</f>
        <v>1</v>
      </c>
    </row>
    <row r="242" spans="1:36" ht="135" x14ac:dyDescent="0.25">
      <c r="A242" s="188"/>
      <c r="C242" s="187" t="s">
        <v>1126</v>
      </c>
      <c r="D242" s="187" t="s">
        <v>3061</v>
      </c>
      <c r="E242" s="187" t="str">
        <f t="shared" ref="E242:E264" ca="1" si="9">IF(U242="","",IF(U242="cancelado","Cancelado",IF(U242="prazo indeterminado","Ativo",IF(TODAY()-U242&gt;0,"Concluído","Ativo"))))</f>
        <v>Concluído</v>
      </c>
      <c r="F242" s="192">
        <v>9</v>
      </c>
      <c r="G242" s="191">
        <v>17</v>
      </c>
      <c r="H242" s="187" t="s">
        <v>2602</v>
      </c>
      <c r="I242" s="187" t="s">
        <v>327</v>
      </c>
      <c r="J242" s="187" t="s">
        <v>1122</v>
      </c>
      <c r="K242" s="187" t="s">
        <v>1123</v>
      </c>
      <c r="L242" s="187" t="s">
        <v>1124</v>
      </c>
      <c r="M242" s="187" t="s">
        <v>1125</v>
      </c>
      <c r="N242" s="187" t="s">
        <v>333</v>
      </c>
      <c r="O242" s="188"/>
      <c r="P242" s="188"/>
      <c r="Q242" s="188"/>
      <c r="R242" s="188">
        <v>42835</v>
      </c>
      <c r="S242" s="188">
        <v>42837</v>
      </c>
      <c r="T242" s="188">
        <v>42835</v>
      </c>
      <c r="U242" s="188">
        <v>44660</v>
      </c>
      <c r="V242" s="188" t="s">
        <v>65</v>
      </c>
      <c r="W242" s="212" t="s">
        <v>39</v>
      </c>
      <c r="X242" s="212" t="s">
        <v>39</v>
      </c>
      <c r="Z242" s="188" t="s">
        <v>44</v>
      </c>
      <c r="AA242" s="188"/>
      <c r="AB242" s="188"/>
      <c r="AC242" s="188"/>
      <c r="AD242" s="188"/>
      <c r="AE242" s="189" t="s">
        <v>39</v>
      </c>
      <c r="AF242" s="187" t="s">
        <v>39</v>
      </c>
      <c r="AG242" s="187" t="s">
        <v>39</v>
      </c>
      <c r="AI242" s="187" t="str">
        <f t="shared" ca="1" si="8"/>
        <v/>
      </c>
      <c r="AJ242" s="187">
        <f>1</f>
        <v>1</v>
      </c>
    </row>
    <row r="243" spans="1:36" ht="135" x14ac:dyDescent="0.25">
      <c r="A243" s="188"/>
      <c r="C243" s="187" t="s">
        <v>1131</v>
      </c>
      <c r="D243" s="187" t="s">
        <v>3062</v>
      </c>
      <c r="E243" s="187" t="str">
        <f t="shared" ca="1" si="9"/>
        <v>Concluído</v>
      </c>
      <c r="F243" s="192">
        <v>10</v>
      </c>
      <c r="G243" s="191">
        <v>17</v>
      </c>
      <c r="H243" s="187" t="s">
        <v>2602</v>
      </c>
      <c r="I243" s="187" t="s">
        <v>327</v>
      </c>
      <c r="J243" s="187" t="s">
        <v>1127</v>
      </c>
      <c r="K243" s="187" t="s">
        <v>1128</v>
      </c>
      <c r="L243" s="187" t="s">
        <v>1129</v>
      </c>
      <c r="M243" s="187" t="s">
        <v>1130</v>
      </c>
      <c r="N243" s="187" t="s">
        <v>1132</v>
      </c>
      <c r="O243" s="188"/>
      <c r="P243" s="188"/>
      <c r="Q243" s="188"/>
      <c r="R243" s="188">
        <v>42835</v>
      </c>
      <c r="S243" s="188">
        <v>42837</v>
      </c>
      <c r="T243" s="188">
        <v>42835</v>
      </c>
      <c r="U243" s="188">
        <v>44660</v>
      </c>
      <c r="V243" s="188" t="s">
        <v>65</v>
      </c>
      <c r="W243" s="212" t="s">
        <v>39</v>
      </c>
      <c r="X243" s="212" t="s">
        <v>39</v>
      </c>
      <c r="Z243" s="188" t="s">
        <v>44</v>
      </c>
      <c r="AA243" s="188"/>
      <c r="AB243" s="188"/>
      <c r="AC243" s="188"/>
      <c r="AD243" s="188"/>
      <c r="AE243" s="189" t="s">
        <v>39</v>
      </c>
      <c r="AF243" s="187" t="s">
        <v>39</v>
      </c>
      <c r="AG243" s="187" t="s">
        <v>39</v>
      </c>
      <c r="AI243" s="187" t="str">
        <f t="shared" ca="1" si="8"/>
        <v/>
      </c>
      <c r="AJ243" s="187">
        <f>1</f>
        <v>1</v>
      </c>
    </row>
    <row r="244" spans="1:36" x14ac:dyDescent="0.25">
      <c r="A244" s="188"/>
      <c r="C244" s="187" t="s">
        <v>801</v>
      </c>
      <c r="E244" s="187" t="str">
        <f t="shared" ca="1" si="9"/>
        <v>Concluído</v>
      </c>
      <c r="F244" s="192">
        <v>11</v>
      </c>
      <c r="G244" s="191">
        <v>17</v>
      </c>
      <c r="H244" s="187" t="s">
        <v>831</v>
      </c>
      <c r="I244" s="187" t="s">
        <v>704</v>
      </c>
      <c r="J244" s="187" t="s">
        <v>705</v>
      </c>
      <c r="K244" s="187" t="s">
        <v>1133</v>
      </c>
      <c r="L244" s="187" t="s">
        <v>1134</v>
      </c>
      <c r="M244" s="187" t="s">
        <v>1135</v>
      </c>
      <c r="N244" s="187" t="s">
        <v>39</v>
      </c>
      <c r="O244" s="188"/>
      <c r="P244" s="188"/>
      <c r="Q244" s="188"/>
      <c r="R244" s="188">
        <v>42842</v>
      </c>
      <c r="S244" s="188">
        <v>42853</v>
      </c>
      <c r="T244" s="188">
        <v>42842</v>
      </c>
      <c r="U244" s="188">
        <v>44667</v>
      </c>
      <c r="V244" s="188"/>
      <c r="W244" s="212" t="s">
        <v>39</v>
      </c>
      <c r="X244" s="212" t="s">
        <v>39</v>
      </c>
      <c r="Z244" s="187" t="s">
        <v>44</v>
      </c>
      <c r="AB244" s="188"/>
      <c r="AC244" s="188"/>
      <c r="AD244" s="188"/>
      <c r="AE244" s="187" t="s">
        <v>39</v>
      </c>
      <c r="AF244" s="187" t="s">
        <v>39</v>
      </c>
      <c r="AG244" s="187" t="s">
        <v>39</v>
      </c>
      <c r="AI244" s="187" t="str">
        <f t="shared" ca="1" si="8"/>
        <v/>
      </c>
      <c r="AJ244" s="187">
        <f>1</f>
        <v>1</v>
      </c>
    </row>
    <row r="245" spans="1:36" ht="30" x14ac:dyDescent="0.25">
      <c r="A245" s="188"/>
      <c r="C245" s="187" t="s">
        <v>801</v>
      </c>
      <c r="E245" s="187" t="str">
        <f t="shared" ca="1" si="9"/>
        <v>Concluído</v>
      </c>
      <c r="F245" s="192">
        <v>12</v>
      </c>
      <c r="G245" s="191">
        <v>17</v>
      </c>
      <c r="H245" s="187" t="s">
        <v>831</v>
      </c>
      <c r="I245" s="187" t="s">
        <v>704</v>
      </c>
      <c r="J245" s="187" t="s">
        <v>705</v>
      </c>
      <c r="K245" s="187" t="s">
        <v>1136</v>
      </c>
      <c r="L245" s="187" t="s">
        <v>1137</v>
      </c>
      <c r="M245" s="187" t="s">
        <v>1138</v>
      </c>
      <c r="N245" s="187" t="s">
        <v>39</v>
      </c>
      <c r="O245" s="188"/>
      <c r="P245" s="188"/>
      <c r="Q245" s="188"/>
      <c r="R245" s="188">
        <v>42861</v>
      </c>
      <c r="S245" s="188">
        <v>42865</v>
      </c>
      <c r="T245" s="188">
        <v>42861</v>
      </c>
      <c r="U245" s="188">
        <v>44686</v>
      </c>
      <c r="V245" s="188"/>
      <c r="W245" s="212" t="s">
        <v>39</v>
      </c>
      <c r="X245" s="212" t="s">
        <v>39</v>
      </c>
      <c r="Z245" s="187" t="s">
        <v>44</v>
      </c>
      <c r="AB245" s="188"/>
      <c r="AC245" s="188"/>
      <c r="AD245" s="188"/>
      <c r="AE245" s="187" t="s">
        <v>39</v>
      </c>
      <c r="AF245" s="187" t="s">
        <v>39</v>
      </c>
      <c r="AG245" s="187" t="s">
        <v>39</v>
      </c>
      <c r="AI245" s="187" t="str">
        <f t="shared" ca="1" si="8"/>
        <v/>
      </c>
      <c r="AJ245" s="187">
        <f>1</f>
        <v>1</v>
      </c>
    </row>
    <row r="246" spans="1:36" ht="30" x14ac:dyDescent="0.25">
      <c r="A246" s="188"/>
      <c r="C246" s="187" t="s">
        <v>801</v>
      </c>
      <c r="E246" s="187" t="str">
        <f t="shared" ca="1" si="9"/>
        <v>Concluído</v>
      </c>
      <c r="F246" s="192">
        <v>13</v>
      </c>
      <c r="G246" s="191">
        <v>17</v>
      </c>
      <c r="H246" s="187" t="s">
        <v>831</v>
      </c>
      <c r="I246" s="187" t="s">
        <v>704</v>
      </c>
      <c r="J246" s="187" t="s">
        <v>705</v>
      </c>
      <c r="K246" s="187" t="s">
        <v>1139</v>
      </c>
      <c r="L246" s="187" t="s">
        <v>1140</v>
      </c>
      <c r="M246" s="187" t="s">
        <v>1141</v>
      </c>
      <c r="N246" s="187" t="s">
        <v>39</v>
      </c>
      <c r="O246" s="188"/>
      <c r="P246" s="188"/>
      <c r="Q246" s="188"/>
      <c r="R246" s="188">
        <v>42843</v>
      </c>
      <c r="S246" s="188">
        <v>42853</v>
      </c>
      <c r="T246" s="188">
        <v>42843</v>
      </c>
      <c r="U246" s="188">
        <v>44668</v>
      </c>
      <c r="V246" s="188"/>
      <c r="W246" s="212" t="s">
        <v>39</v>
      </c>
      <c r="X246" s="212" t="s">
        <v>39</v>
      </c>
      <c r="Z246" s="187" t="s">
        <v>44</v>
      </c>
      <c r="AB246" s="188"/>
      <c r="AC246" s="188"/>
      <c r="AD246" s="188"/>
      <c r="AE246" s="187" t="s">
        <v>39</v>
      </c>
      <c r="AF246" s="187" t="s">
        <v>39</v>
      </c>
      <c r="AG246" s="187" t="s">
        <v>39</v>
      </c>
      <c r="AI246" s="187" t="str">
        <f t="shared" ca="1" si="8"/>
        <v/>
      </c>
      <c r="AJ246" s="187">
        <f>1</f>
        <v>1</v>
      </c>
    </row>
    <row r="247" spans="1:36" ht="45" x14ac:dyDescent="0.25">
      <c r="A247" s="188"/>
      <c r="C247" s="188" t="s">
        <v>801</v>
      </c>
      <c r="D247" s="187" t="s">
        <v>1142</v>
      </c>
      <c r="E247" s="187" t="str">
        <f t="shared" ca="1" si="9"/>
        <v>Concluído</v>
      </c>
      <c r="F247" s="192">
        <v>14</v>
      </c>
      <c r="G247" s="191">
        <v>17</v>
      </c>
      <c r="H247" s="187" t="s">
        <v>831</v>
      </c>
      <c r="I247" s="187" t="s">
        <v>704</v>
      </c>
      <c r="J247" s="187" t="s">
        <v>705</v>
      </c>
      <c r="K247" s="187" t="s">
        <v>1143</v>
      </c>
      <c r="L247" s="187" t="s">
        <v>93</v>
      </c>
      <c r="M247" s="187" t="s">
        <v>1144</v>
      </c>
      <c r="N247" s="187" t="s">
        <v>39</v>
      </c>
      <c r="O247" s="188"/>
      <c r="P247" s="188"/>
      <c r="Q247" s="188"/>
      <c r="R247" s="188">
        <v>42843</v>
      </c>
      <c r="S247" s="188">
        <v>42853</v>
      </c>
      <c r="T247" s="188">
        <v>42843</v>
      </c>
      <c r="U247" s="188">
        <v>44668</v>
      </c>
      <c r="V247" s="188"/>
      <c r="W247" s="212" t="s">
        <v>39</v>
      </c>
      <c r="X247" s="212" t="s">
        <v>39</v>
      </c>
      <c r="Z247" s="187" t="s">
        <v>65</v>
      </c>
      <c r="AB247" s="188"/>
      <c r="AC247" s="188"/>
      <c r="AD247" s="188"/>
      <c r="AE247" s="187" t="s">
        <v>39</v>
      </c>
      <c r="AF247" s="187" t="s">
        <v>39</v>
      </c>
      <c r="AG247" s="187" t="s">
        <v>39</v>
      </c>
      <c r="AI247" s="187" t="str">
        <f t="shared" ca="1" si="8"/>
        <v/>
      </c>
      <c r="AJ247" s="187">
        <f>1</f>
        <v>1</v>
      </c>
    </row>
    <row r="248" spans="1:36" x14ac:dyDescent="0.25">
      <c r="A248" s="188"/>
      <c r="C248" s="188" t="s">
        <v>801</v>
      </c>
      <c r="E248" s="187" t="str">
        <f t="shared" ca="1" si="9"/>
        <v>Concluído</v>
      </c>
      <c r="F248" s="192">
        <v>15</v>
      </c>
      <c r="G248" s="191">
        <v>17</v>
      </c>
      <c r="H248" s="187" t="s">
        <v>831</v>
      </c>
      <c r="I248" s="187" t="s">
        <v>704</v>
      </c>
      <c r="J248" s="187" t="s">
        <v>705</v>
      </c>
      <c r="K248" s="187" t="s">
        <v>1145</v>
      </c>
      <c r="L248" s="187" t="s">
        <v>1146</v>
      </c>
      <c r="M248" s="187" t="s">
        <v>1147</v>
      </c>
      <c r="N248" s="187" t="s">
        <v>39</v>
      </c>
      <c r="O248" s="188"/>
      <c r="P248" s="188"/>
      <c r="Q248" s="188"/>
      <c r="R248" s="188">
        <v>42844</v>
      </c>
      <c r="S248" s="188">
        <v>42853</v>
      </c>
      <c r="T248" s="188">
        <v>42844</v>
      </c>
      <c r="U248" s="188">
        <v>44669</v>
      </c>
      <c r="V248" s="188"/>
      <c r="W248" s="212" t="s">
        <v>39</v>
      </c>
      <c r="X248" s="212" t="s">
        <v>39</v>
      </c>
      <c r="Z248" s="187" t="s">
        <v>44</v>
      </c>
      <c r="AB248" s="188"/>
      <c r="AC248" s="188"/>
      <c r="AD248" s="188"/>
      <c r="AE248" s="187" t="s">
        <v>39</v>
      </c>
      <c r="AF248" s="187" t="s">
        <v>39</v>
      </c>
      <c r="AG248" s="187" t="s">
        <v>39</v>
      </c>
      <c r="AI248" s="187" t="str">
        <f t="shared" ca="1" si="8"/>
        <v/>
      </c>
      <c r="AJ248" s="187">
        <f>1</f>
        <v>1</v>
      </c>
    </row>
    <row r="249" spans="1:36" ht="75" x14ac:dyDescent="0.25">
      <c r="A249" s="188"/>
      <c r="C249" s="187" t="s">
        <v>279</v>
      </c>
      <c r="D249" s="187" t="s">
        <v>1148</v>
      </c>
      <c r="E249" s="187" t="str">
        <f t="shared" ca="1" si="9"/>
        <v>Concluído</v>
      </c>
      <c r="F249" s="192">
        <v>16</v>
      </c>
      <c r="G249" s="191">
        <v>17</v>
      </c>
      <c r="H249" s="187" t="s">
        <v>274</v>
      </c>
      <c r="I249" s="187" t="s">
        <v>724</v>
      </c>
      <c r="J249" s="187" t="s">
        <v>1149</v>
      </c>
      <c r="K249" s="187" t="s">
        <v>1150</v>
      </c>
      <c r="L249" s="187" t="s">
        <v>1151</v>
      </c>
      <c r="M249" s="187" t="s">
        <v>1152</v>
      </c>
      <c r="N249" s="187" t="s">
        <v>1154</v>
      </c>
      <c r="O249" s="188"/>
      <c r="P249" s="188"/>
      <c r="Q249" s="188"/>
      <c r="R249" s="188">
        <v>42859</v>
      </c>
      <c r="S249" s="188">
        <v>42860</v>
      </c>
      <c r="T249" s="188">
        <v>42859</v>
      </c>
      <c r="U249" s="188">
        <v>44196</v>
      </c>
      <c r="V249" s="188"/>
      <c r="W249" s="212" t="s">
        <v>39</v>
      </c>
      <c r="X249" s="212" t="s">
        <v>39</v>
      </c>
      <c r="Z249" s="188" t="s">
        <v>44</v>
      </c>
      <c r="AA249" s="188"/>
      <c r="AB249" s="188"/>
      <c r="AC249" s="188"/>
      <c r="AD249" s="188"/>
      <c r="AE249" s="189" t="s">
        <v>39</v>
      </c>
      <c r="AF249" s="187" t="s">
        <v>1155</v>
      </c>
      <c r="AG249" s="187" t="s">
        <v>39</v>
      </c>
      <c r="AI249" s="187" t="str">
        <f t="shared" ca="1" si="8"/>
        <v/>
      </c>
      <c r="AJ249" s="187">
        <f>1</f>
        <v>1</v>
      </c>
    </row>
    <row r="250" spans="1:36" ht="60" x14ac:dyDescent="0.25">
      <c r="A250" s="188"/>
      <c r="C250" s="187" t="s">
        <v>723</v>
      </c>
      <c r="E250" s="187" t="str">
        <f t="shared" ca="1" si="9"/>
        <v>Concluído</v>
      </c>
      <c r="F250" s="192">
        <v>17</v>
      </c>
      <c r="G250" s="191">
        <v>17</v>
      </c>
      <c r="H250" s="187" t="s">
        <v>274</v>
      </c>
      <c r="I250" s="187" t="s">
        <v>704</v>
      </c>
      <c r="J250" s="187" t="s">
        <v>705</v>
      </c>
      <c r="K250" s="187" t="s">
        <v>1158</v>
      </c>
      <c r="L250" s="187" t="s">
        <v>1159</v>
      </c>
      <c r="M250" s="187" t="s">
        <v>1160</v>
      </c>
      <c r="N250" s="187" t="s">
        <v>39</v>
      </c>
      <c r="O250" s="188"/>
      <c r="P250" s="188"/>
      <c r="Q250" s="188"/>
      <c r="R250" s="188">
        <v>42842</v>
      </c>
      <c r="S250" s="188">
        <v>42865</v>
      </c>
      <c r="T250" s="188">
        <v>42842</v>
      </c>
      <c r="U250" s="188">
        <v>44667</v>
      </c>
      <c r="V250" s="188"/>
      <c r="W250" s="212" t="s">
        <v>39</v>
      </c>
      <c r="X250" s="212" t="s">
        <v>39</v>
      </c>
      <c r="Z250" s="188" t="s">
        <v>44</v>
      </c>
      <c r="AA250" s="188"/>
      <c r="AB250" s="188"/>
      <c r="AC250" s="188"/>
      <c r="AD250" s="188"/>
      <c r="AE250" s="189" t="s">
        <v>39</v>
      </c>
      <c r="AF250" s="187" t="s">
        <v>39</v>
      </c>
      <c r="AG250" s="187" t="s">
        <v>39</v>
      </c>
      <c r="AI250" s="187" t="str">
        <f t="shared" ca="1" si="8"/>
        <v/>
      </c>
      <c r="AJ250" s="187">
        <f>1</f>
        <v>1</v>
      </c>
    </row>
    <row r="251" spans="1:36" ht="30" x14ac:dyDescent="0.25">
      <c r="A251" s="188"/>
      <c r="C251" s="187" t="s">
        <v>723</v>
      </c>
      <c r="E251" s="187" t="str">
        <f t="shared" ca="1" si="9"/>
        <v>Concluído</v>
      </c>
      <c r="F251" s="192">
        <v>18</v>
      </c>
      <c r="G251" s="191">
        <v>17</v>
      </c>
      <c r="H251" s="187" t="s">
        <v>274</v>
      </c>
      <c r="I251" s="187" t="s">
        <v>704</v>
      </c>
      <c r="J251" s="187" t="s">
        <v>705</v>
      </c>
      <c r="K251" s="187" t="s">
        <v>1161</v>
      </c>
      <c r="L251" s="187" t="s">
        <v>544</v>
      </c>
      <c r="M251" s="187" t="s">
        <v>1162</v>
      </c>
      <c r="N251" s="187" t="s">
        <v>39</v>
      </c>
      <c r="O251" s="188"/>
      <c r="P251" s="188"/>
      <c r="Q251" s="188"/>
      <c r="R251" s="188">
        <v>42861</v>
      </c>
      <c r="S251" s="188">
        <v>42865</v>
      </c>
      <c r="T251" s="188">
        <v>42861</v>
      </c>
      <c r="U251" s="188">
        <v>44686</v>
      </c>
      <c r="V251" s="188"/>
      <c r="W251" s="212" t="s">
        <v>39</v>
      </c>
      <c r="X251" s="212" t="s">
        <v>39</v>
      </c>
      <c r="Z251" s="188" t="s">
        <v>44</v>
      </c>
      <c r="AA251" s="188"/>
      <c r="AB251" s="188"/>
      <c r="AC251" s="188"/>
      <c r="AD251" s="188"/>
      <c r="AE251" s="189" t="s">
        <v>39</v>
      </c>
      <c r="AF251" s="187" t="s">
        <v>39</v>
      </c>
      <c r="AG251" s="187" t="s">
        <v>39</v>
      </c>
      <c r="AI251" s="187" t="str">
        <f t="shared" ca="1" si="8"/>
        <v/>
      </c>
      <c r="AJ251" s="187">
        <f>1</f>
        <v>1</v>
      </c>
    </row>
    <row r="252" spans="1:36" ht="75" x14ac:dyDescent="0.25">
      <c r="A252" s="188"/>
      <c r="C252" s="187" t="s">
        <v>667</v>
      </c>
      <c r="D252" s="187" t="s">
        <v>1163</v>
      </c>
      <c r="E252" s="187" t="str">
        <f t="shared" ca="1" si="9"/>
        <v>Concluído</v>
      </c>
      <c r="F252" s="192">
        <v>19</v>
      </c>
      <c r="G252" s="191">
        <v>17</v>
      </c>
      <c r="H252" s="187" t="s">
        <v>274</v>
      </c>
      <c r="I252" s="187" t="s">
        <v>724</v>
      </c>
      <c r="J252" s="187" t="s">
        <v>1164</v>
      </c>
      <c r="K252" s="187" t="s">
        <v>1165</v>
      </c>
      <c r="L252" s="187" t="s">
        <v>1166</v>
      </c>
      <c r="M252" s="187" t="s">
        <v>1167</v>
      </c>
      <c r="N252" s="187" t="s">
        <v>39</v>
      </c>
      <c r="O252" s="188"/>
      <c r="P252" s="188"/>
      <c r="Q252" s="188"/>
      <c r="R252" s="188">
        <v>42867</v>
      </c>
      <c r="S252" s="188">
        <v>42871</v>
      </c>
      <c r="T252" s="188">
        <v>42867</v>
      </c>
      <c r="U252" s="188">
        <v>44561</v>
      </c>
      <c r="V252" s="188"/>
      <c r="W252" s="212" t="s">
        <v>39</v>
      </c>
      <c r="X252" s="212" t="s">
        <v>39</v>
      </c>
      <c r="Z252" s="188" t="s">
        <v>65</v>
      </c>
      <c r="AA252" s="188"/>
      <c r="AB252" s="188" t="s">
        <v>3063</v>
      </c>
      <c r="AC252" s="188" t="s">
        <v>3064</v>
      </c>
      <c r="AD252" s="201" t="s">
        <v>3065</v>
      </c>
      <c r="AE252" s="189" t="s">
        <v>39</v>
      </c>
      <c r="AF252" s="187" t="s">
        <v>1168</v>
      </c>
      <c r="AG252" s="187" t="s">
        <v>39</v>
      </c>
      <c r="AI252" s="187" t="str">
        <f t="shared" ca="1" si="8"/>
        <v/>
      </c>
      <c r="AJ252" s="187">
        <f>1</f>
        <v>1</v>
      </c>
    </row>
    <row r="253" spans="1:36" ht="135" x14ac:dyDescent="0.25">
      <c r="A253" s="188"/>
      <c r="C253" s="187" t="s">
        <v>1175</v>
      </c>
      <c r="D253" s="187" t="s">
        <v>3066</v>
      </c>
      <c r="E253" s="187" t="str">
        <f t="shared" ca="1" si="9"/>
        <v>Concluído</v>
      </c>
      <c r="F253" s="192">
        <v>20</v>
      </c>
      <c r="G253" s="191">
        <v>17</v>
      </c>
      <c r="H253" s="187" t="s">
        <v>2602</v>
      </c>
      <c r="I253" s="187" t="s">
        <v>327</v>
      </c>
      <c r="J253" s="187" t="s">
        <v>1171</v>
      </c>
      <c r="K253" s="187" t="s">
        <v>1172</v>
      </c>
      <c r="L253" s="187" t="s">
        <v>1173</v>
      </c>
      <c r="M253" s="187" t="s">
        <v>1174</v>
      </c>
      <c r="N253" s="187" t="s">
        <v>260</v>
      </c>
      <c r="O253" s="188"/>
      <c r="P253" s="188"/>
      <c r="Q253" s="188"/>
      <c r="R253" s="188">
        <v>42867</v>
      </c>
      <c r="S253" s="188">
        <v>42871</v>
      </c>
      <c r="T253" s="188">
        <v>42867</v>
      </c>
      <c r="U253" s="188">
        <f>'Convênios e TCTs'!$T253+1825</f>
        <v>44692</v>
      </c>
      <c r="V253" s="188" t="s">
        <v>65</v>
      </c>
      <c r="W253" s="212" t="s">
        <v>39</v>
      </c>
      <c r="X253" s="212" t="s">
        <v>39</v>
      </c>
      <c r="Z253" s="187" t="s">
        <v>44</v>
      </c>
      <c r="AB253" s="188"/>
      <c r="AC253" s="188"/>
      <c r="AD253" s="188"/>
      <c r="AE253" s="187" t="s">
        <v>39</v>
      </c>
      <c r="AF253" s="187" t="s">
        <v>39</v>
      </c>
      <c r="AG253" s="187" t="s">
        <v>39</v>
      </c>
      <c r="AI253" s="187" t="str">
        <f t="shared" ca="1" si="8"/>
        <v/>
      </c>
      <c r="AJ253" s="187">
        <f>1</f>
        <v>1</v>
      </c>
    </row>
    <row r="254" spans="1:36" ht="135" x14ac:dyDescent="0.25">
      <c r="A254" s="188"/>
      <c r="C254" s="187" t="s">
        <v>1179</v>
      </c>
      <c r="D254" s="187" t="s">
        <v>3067</v>
      </c>
      <c r="E254" s="187" t="str">
        <f t="shared" ca="1" si="9"/>
        <v>Concluído</v>
      </c>
      <c r="F254" s="192">
        <v>21</v>
      </c>
      <c r="G254" s="191">
        <v>17</v>
      </c>
      <c r="H254" s="187" t="s">
        <v>2602</v>
      </c>
      <c r="I254" s="187" t="s">
        <v>327</v>
      </c>
      <c r="J254" s="187" t="s">
        <v>1171</v>
      </c>
      <c r="K254" s="187" t="s">
        <v>1176</v>
      </c>
      <c r="L254" s="187" t="s">
        <v>1177</v>
      </c>
      <c r="M254" s="187" t="s">
        <v>1178</v>
      </c>
      <c r="N254" s="187" t="s">
        <v>260</v>
      </c>
      <c r="O254" s="188"/>
      <c r="P254" s="188"/>
      <c r="Q254" s="188"/>
      <c r="R254" s="188">
        <v>42867</v>
      </c>
      <c r="S254" s="188">
        <v>42871</v>
      </c>
      <c r="T254" s="188">
        <v>42867</v>
      </c>
      <c r="U254" s="188">
        <f>'Convênios e TCTs'!$T254+1825</f>
        <v>44692</v>
      </c>
      <c r="V254" s="188" t="s">
        <v>65</v>
      </c>
      <c r="W254" s="212" t="s">
        <v>39</v>
      </c>
      <c r="X254" s="212" t="s">
        <v>39</v>
      </c>
      <c r="Z254" s="187" t="s">
        <v>44</v>
      </c>
      <c r="AB254" s="188"/>
      <c r="AC254" s="188"/>
      <c r="AD254" s="188"/>
      <c r="AE254" s="187" t="s">
        <v>39</v>
      </c>
      <c r="AF254" s="187" t="s">
        <v>39</v>
      </c>
      <c r="AG254" s="187" t="s">
        <v>39</v>
      </c>
      <c r="AI254" s="187" t="str">
        <f t="shared" ca="1" si="8"/>
        <v/>
      </c>
      <c r="AJ254" s="187">
        <f>1</f>
        <v>1</v>
      </c>
    </row>
    <row r="255" spans="1:36" ht="30" x14ac:dyDescent="0.25">
      <c r="A255" s="188"/>
      <c r="C255" s="187" t="s">
        <v>769</v>
      </c>
      <c r="E255" s="187" t="str">
        <f t="shared" ca="1" si="9"/>
        <v>Concluído</v>
      </c>
      <c r="F255" s="192">
        <v>22</v>
      </c>
      <c r="G255" s="191">
        <v>17</v>
      </c>
      <c r="H255" s="187" t="s">
        <v>274</v>
      </c>
      <c r="I255" s="187" t="s">
        <v>704</v>
      </c>
      <c r="J255" s="187" t="s">
        <v>705</v>
      </c>
      <c r="K255" s="187" t="s">
        <v>1180</v>
      </c>
      <c r="L255" s="187" t="s">
        <v>1181</v>
      </c>
      <c r="M255" s="187" t="s">
        <v>1182</v>
      </c>
      <c r="N255" s="188" t="s">
        <v>39</v>
      </c>
      <c r="O255" s="188"/>
      <c r="P255" s="188"/>
      <c r="Q255" s="188"/>
      <c r="R255" s="188">
        <v>42865</v>
      </c>
      <c r="S255" s="188">
        <v>42878</v>
      </c>
      <c r="T255" s="188">
        <v>42865</v>
      </c>
      <c r="U255" s="188">
        <v>44690</v>
      </c>
      <c r="V255" s="188"/>
      <c r="W255" s="212" t="s">
        <v>39</v>
      </c>
      <c r="X255" s="212" t="s">
        <v>39</v>
      </c>
      <c r="Z255" s="188" t="s">
        <v>44</v>
      </c>
      <c r="AA255" s="188"/>
      <c r="AB255" s="188"/>
      <c r="AC255" s="188"/>
      <c r="AD255" s="188"/>
      <c r="AE255" s="189" t="s">
        <v>39</v>
      </c>
      <c r="AF255" s="188" t="s">
        <v>39</v>
      </c>
      <c r="AG255" s="187" t="s">
        <v>39</v>
      </c>
      <c r="AI255" s="187" t="str">
        <f t="shared" ca="1" si="8"/>
        <v/>
      </c>
      <c r="AJ255" s="187">
        <f>1</f>
        <v>1</v>
      </c>
    </row>
    <row r="256" spans="1:36" ht="30" x14ac:dyDescent="0.25">
      <c r="A256" s="188"/>
      <c r="C256" s="187" t="s">
        <v>769</v>
      </c>
      <c r="E256" s="187" t="str">
        <f t="shared" ca="1" si="9"/>
        <v>Concluído</v>
      </c>
      <c r="F256" s="192">
        <v>23</v>
      </c>
      <c r="G256" s="191">
        <v>17</v>
      </c>
      <c r="H256" s="187" t="s">
        <v>274</v>
      </c>
      <c r="I256" s="187" t="s">
        <v>704</v>
      </c>
      <c r="J256" s="187" t="s">
        <v>705</v>
      </c>
      <c r="K256" s="187" t="s">
        <v>1183</v>
      </c>
      <c r="L256" s="187" t="s">
        <v>1184</v>
      </c>
      <c r="M256" s="187" t="s">
        <v>1185</v>
      </c>
      <c r="N256" s="188" t="s">
        <v>39</v>
      </c>
      <c r="O256" s="188"/>
      <c r="P256" s="188"/>
      <c r="Q256" s="188"/>
      <c r="R256" s="188">
        <v>42865</v>
      </c>
      <c r="S256" s="188">
        <v>42878</v>
      </c>
      <c r="T256" s="188">
        <v>42865</v>
      </c>
      <c r="U256" s="188">
        <v>44690</v>
      </c>
      <c r="V256" s="188"/>
      <c r="W256" s="212" t="s">
        <v>39</v>
      </c>
      <c r="X256" s="212" t="s">
        <v>39</v>
      </c>
      <c r="Z256" s="188" t="s">
        <v>44</v>
      </c>
      <c r="AA256" s="188"/>
      <c r="AB256" s="188"/>
      <c r="AC256" s="188"/>
      <c r="AD256" s="188"/>
      <c r="AE256" s="189" t="s">
        <v>39</v>
      </c>
      <c r="AF256" s="188" t="s">
        <v>39</v>
      </c>
      <c r="AG256" s="188" t="s">
        <v>39</v>
      </c>
      <c r="AI256" s="187" t="str">
        <f t="shared" ca="1" si="8"/>
        <v/>
      </c>
      <c r="AJ256" s="187">
        <f>1</f>
        <v>1</v>
      </c>
    </row>
    <row r="257" spans="1:36" ht="135" x14ac:dyDescent="0.25">
      <c r="A257" s="188"/>
      <c r="C257" s="187" t="s">
        <v>1126</v>
      </c>
      <c r="D257" s="187" t="s">
        <v>3068</v>
      </c>
      <c r="E257" s="187" t="str">
        <f t="shared" ca="1" si="9"/>
        <v>Concluído</v>
      </c>
      <c r="F257" s="192">
        <v>24</v>
      </c>
      <c r="G257" s="191">
        <v>17</v>
      </c>
      <c r="H257" s="187" t="s">
        <v>2602</v>
      </c>
      <c r="I257" s="187" t="s">
        <v>327</v>
      </c>
      <c r="J257" s="187" t="s">
        <v>1171</v>
      </c>
      <c r="K257" s="187" t="s">
        <v>1145</v>
      </c>
      <c r="L257" s="187" t="s">
        <v>1146</v>
      </c>
      <c r="M257" s="187" t="s">
        <v>1147</v>
      </c>
      <c r="N257" s="187" t="s">
        <v>333</v>
      </c>
      <c r="O257" s="188"/>
      <c r="P257" s="188"/>
      <c r="Q257" s="188"/>
      <c r="R257" s="188">
        <v>42878</v>
      </c>
      <c r="S257" s="188">
        <v>42879</v>
      </c>
      <c r="T257" s="188">
        <v>42878</v>
      </c>
      <c r="U257" s="188">
        <f>'Convênios e TCTs'!$T257+1825</f>
        <v>44703</v>
      </c>
      <c r="V257" s="188" t="s">
        <v>65</v>
      </c>
      <c r="W257" s="212" t="s">
        <v>39</v>
      </c>
      <c r="X257" s="212" t="s">
        <v>39</v>
      </c>
      <c r="Z257" s="188" t="s">
        <v>44</v>
      </c>
      <c r="AA257" s="188"/>
      <c r="AB257" s="188"/>
      <c r="AC257" s="188"/>
      <c r="AD257" s="188"/>
      <c r="AE257" s="189" t="s">
        <v>39</v>
      </c>
      <c r="AF257" s="187" t="s">
        <v>39</v>
      </c>
      <c r="AG257" s="187" t="s">
        <v>39</v>
      </c>
      <c r="AI257" s="187" t="str">
        <f t="shared" ca="1" si="8"/>
        <v/>
      </c>
      <c r="AJ257" s="187">
        <f>1</f>
        <v>1</v>
      </c>
    </row>
    <row r="258" spans="1:36" ht="75" x14ac:dyDescent="0.25">
      <c r="A258" s="188"/>
      <c r="C258" s="187" t="s">
        <v>279</v>
      </c>
      <c r="D258" s="187" t="s">
        <v>1186</v>
      </c>
      <c r="E258" s="187" t="str">
        <f t="shared" ca="1" si="9"/>
        <v>Concluído</v>
      </c>
      <c r="F258" s="192">
        <v>25</v>
      </c>
      <c r="G258" s="191">
        <v>17</v>
      </c>
      <c r="H258" s="187" t="s">
        <v>274</v>
      </c>
      <c r="I258" s="187" t="s">
        <v>724</v>
      </c>
      <c r="J258" s="187" t="s">
        <v>1187</v>
      </c>
      <c r="K258" s="187" t="s">
        <v>1188</v>
      </c>
      <c r="L258" s="187" t="s">
        <v>1189</v>
      </c>
      <c r="M258" s="187" t="s">
        <v>1190</v>
      </c>
      <c r="N258" s="187" t="s">
        <v>1193</v>
      </c>
      <c r="O258" s="188"/>
      <c r="P258" s="188"/>
      <c r="Q258" s="188"/>
      <c r="R258" s="188">
        <v>42884</v>
      </c>
      <c r="S258" s="188">
        <v>42885</v>
      </c>
      <c r="T258" s="188">
        <v>42884</v>
      </c>
      <c r="U258" s="188">
        <v>44196</v>
      </c>
      <c r="V258" s="188"/>
      <c r="W258" s="212" t="s">
        <v>39</v>
      </c>
      <c r="X258" s="212" t="s">
        <v>39</v>
      </c>
      <c r="Z258" s="187" t="s">
        <v>44</v>
      </c>
      <c r="AB258" s="188"/>
      <c r="AC258" s="188"/>
      <c r="AD258" s="188"/>
      <c r="AE258" s="187" t="s">
        <v>39</v>
      </c>
      <c r="AF258" s="187" t="s">
        <v>1194</v>
      </c>
      <c r="AG258" s="187" t="s">
        <v>39</v>
      </c>
      <c r="AI258" s="187" t="str">
        <f t="shared" ref="AI258:AI321" ca="1" si="10">IF(A258="","",IF(S258="",_xlfn.DAYS(TODAY(),A258),_xlfn.DAYS(S258,A258)))</f>
        <v/>
      </c>
      <c r="AJ258" s="187">
        <f>1</f>
        <v>1</v>
      </c>
    </row>
    <row r="259" spans="1:36" x14ac:dyDescent="0.25">
      <c r="A259" s="188"/>
      <c r="C259" s="187" t="s">
        <v>1200</v>
      </c>
      <c r="E259" s="187" t="str">
        <f t="shared" ca="1" si="9"/>
        <v>Concluído</v>
      </c>
      <c r="F259" s="192">
        <v>26</v>
      </c>
      <c r="G259" s="191">
        <v>17</v>
      </c>
      <c r="H259" s="187" t="s">
        <v>274</v>
      </c>
      <c r="I259" s="187" t="s">
        <v>704</v>
      </c>
      <c r="J259" s="187" t="s">
        <v>705</v>
      </c>
      <c r="K259" s="187" t="s">
        <v>1197</v>
      </c>
      <c r="L259" s="187" t="s">
        <v>1198</v>
      </c>
      <c r="M259" s="187" t="s">
        <v>1199</v>
      </c>
      <c r="N259" s="187" t="s">
        <v>39</v>
      </c>
      <c r="O259" s="188"/>
      <c r="P259" s="188"/>
      <c r="Q259" s="188"/>
      <c r="R259" s="188">
        <v>42870</v>
      </c>
      <c r="S259" s="188">
        <v>42888</v>
      </c>
      <c r="T259" s="188">
        <v>42870</v>
      </c>
      <c r="U259" s="188">
        <v>44695</v>
      </c>
      <c r="V259" s="188"/>
      <c r="W259" s="212" t="s">
        <v>39</v>
      </c>
      <c r="X259" s="212" t="s">
        <v>39</v>
      </c>
      <c r="Z259" s="188" t="s">
        <v>65</v>
      </c>
      <c r="AA259" s="188"/>
      <c r="AB259" s="188"/>
      <c r="AC259" s="188"/>
      <c r="AD259" s="188"/>
      <c r="AE259" s="189" t="s">
        <v>39</v>
      </c>
      <c r="AF259" s="187" t="s">
        <v>39</v>
      </c>
      <c r="AG259" s="187" t="s">
        <v>39</v>
      </c>
      <c r="AI259" s="187" t="str">
        <f t="shared" ca="1" si="10"/>
        <v/>
      </c>
      <c r="AJ259" s="187">
        <f>1</f>
        <v>1</v>
      </c>
    </row>
    <row r="260" spans="1:36" ht="30" x14ac:dyDescent="0.25">
      <c r="A260" s="188"/>
      <c r="C260" s="187" t="s">
        <v>1204</v>
      </c>
      <c r="E260" s="187" t="str">
        <f t="shared" ca="1" si="9"/>
        <v>Concluído</v>
      </c>
      <c r="F260" s="192">
        <v>27</v>
      </c>
      <c r="G260" s="191">
        <v>17</v>
      </c>
      <c r="H260" s="187" t="s">
        <v>274</v>
      </c>
      <c r="I260" s="187" t="s">
        <v>704</v>
      </c>
      <c r="J260" s="187" t="s">
        <v>705</v>
      </c>
      <c r="K260" s="187" t="s">
        <v>1201</v>
      </c>
      <c r="L260" s="187" t="s">
        <v>1202</v>
      </c>
      <c r="M260" s="187" t="s">
        <v>1203</v>
      </c>
      <c r="N260" s="187" t="s">
        <v>39</v>
      </c>
      <c r="O260" s="188"/>
      <c r="P260" s="188"/>
      <c r="Q260" s="188"/>
      <c r="R260" s="188">
        <v>42870</v>
      </c>
      <c r="S260" s="188">
        <v>42888</v>
      </c>
      <c r="T260" s="188">
        <v>42870</v>
      </c>
      <c r="U260" s="188">
        <v>44695</v>
      </c>
      <c r="V260" s="188"/>
      <c r="W260" s="212" t="s">
        <v>39</v>
      </c>
      <c r="X260" s="212" t="s">
        <v>39</v>
      </c>
      <c r="Z260" s="188" t="s">
        <v>44</v>
      </c>
      <c r="AA260" s="188"/>
      <c r="AB260" s="188"/>
      <c r="AC260" s="188"/>
      <c r="AD260" s="188"/>
      <c r="AE260" s="189" t="s">
        <v>39</v>
      </c>
      <c r="AF260" s="187" t="s">
        <v>39</v>
      </c>
      <c r="AG260" s="187" t="s">
        <v>39</v>
      </c>
      <c r="AI260" s="187" t="str">
        <f t="shared" ca="1" si="10"/>
        <v/>
      </c>
      <c r="AJ260" s="187">
        <f>1</f>
        <v>1</v>
      </c>
    </row>
    <row r="261" spans="1:36" ht="30" x14ac:dyDescent="0.25">
      <c r="A261" s="188"/>
      <c r="C261" s="187" t="s">
        <v>1200</v>
      </c>
      <c r="E261" s="187" t="str">
        <f t="shared" ca="1" si="9"/>
        <v>Concluído</v>
      </c>
      <c r="F261" s="192">
        <v>28</v>
      </c>
      <c r="G261" s="191">
        <v>17</v>
      </c>
      <c r="H261" s="187" t="s">
        <v>274</v>
      </c>
      <c r="I261" s="187" t="s">
        <v>704</v>
      </c>
      <c r="J261" s="187" t="s">
        <v>705</v>
      </c>
      <c r="K261" s="187" t="s">
        <v>1205</v>
      </c>
      <c r="L261" s="187" t="s">
        <v>1206</v>
      </c>
      <c r="M261" s="187" t="s">
        <v>1207</v>
      </c>
      <c r="N261" s="187" t="s">
        <v>39</v>
      </c>
      <c r="O261" s="188"/>
      <c r="P261" s="188"/>
      <c r="Q261" s="188"/>
      <c r="R261" s="188">
        <v>42877</v>
      </c>
      <c r="S261" s="188">
        <v>42888</v>
      </c>
      <c r="T261" s="188">
        <v>42877</v>
      </c>
      <c r="U261" s="188">
        <v>44702</v>
      </c>
      <c r="V261" s="188"/>
      <c r="W261" s="212" t="s">
        <v>39</v>
      </c>
      <c r="X261" s="212" t="s">
        <v>39</v>
      </c>
      <c r="Z261" s="188" t="s">
        <v>44</v>
      </c>
      <c r="AA261" s="188"/>
      <c r="AB261" s="188"/>
      <c r="AC261" s="188"/>
      <c r="AD261" s="188"/>
      <c r="AE261" s="189" t="s">
        <v>39</v>
      </c>
      <c r="AF261" s="187" t="s">
        <v>39</v>
      </c>
      <c r="AG261" s="187" t="s">
        <v>39</v>
      </c>
      <c r="AI261" s="187" t="str">
        <f t="shared" ca="1" si="10"/>
        <v/>
      </c>
      <c r="AJ261" s="187">
        <f>1</f>
        <v>1</v>
      </c>
    </row>
    <row r="262" spans="1:36" ht="75" x14ac:dyDescent="0.25">
      <c r="A262" s="188"/>
      <c r="C262" s="187" t="s">
        <v>279</v>
      </c>
      <c r="D262" s="187" t="s">
        <v>1208</v>
      </c>
      <c r="E262" s="187" t="str">
        <f t="shared" ca="1" si="9"/>
        <v>Concluído</v>
      </c>
      <c r="F262" s="192">
        <v>29</v>
      </c>
      <c r="G262" s="191">
        <v>17</v>
      </c>
      <c r="H262" s="187" t="s">
        <v>274</v>
      </c>
      <c r="I262" s="187" t="s">
        <v>724</v>
      </c>
      <c r="J262" s="187" t="s">
        <v>1209</v>
      </c>
      <c r="K262" s="187" t="s">
        <v>1210</v>
      </c>
      <c r="L262" s="187" t="s">
        <v>1211</v>
      </c>
      <c r="M262" s="187" t="s">
        <v>1212</v>
      </c>
      <c r="N262" s="187" t="s">
        <v>1214</v>
      </c>
      <c r="O262" s="188"/>
      <c r="P262" s="188"/>
      <c r="Q262" s="188"/>
      <c r="R262" s="188">
        <v>42892</v>
      </c>
      <c r="S262" s="188">
        <v>42893</v>
      </c>
      <c r="T262" s="188">
        <v>42892</v>
      </c>
      <c r="U262" s="188">
        <v>44561</v>
      </c>
      <c r="V262" s="188"/>
      <c r="W262" s="212" t="s">
        <v>39</v>
      </c>
      <c r="X262" s="212" t="s">
        <v>39</v>
      </c>
      <c r="Z262" s="188" t="s">
        <v>65</v>
      </c>
      <c r="AA262" s="188"/>
      <c r="AB262" s="188"/>
      <c r="AC262" s="188"/>
      <c r="AD262" s="188"/>
      <c r="AE262" s="189" t="s">
        <v>39</v>
      </c>
      <c r="AF262" s="187" t="s">
        <v>1215</v>
      </c>
      <c r="AG262" s="187" t="s">
        <v>39</v>
      </c>
      <c r="AI262" s="187" t="str">
        <f t="shared" ca="1" si="10"/>
        <v/>
      </c>
      <c r="AJ262" s="187">
        <f>1</f>
        <v>1</v>
      </c>
    </row>
    <row r="263" spans="1:36" ht="75" x14ac:dyDescent="0.25">
      <c r="A263" s="188"/>
      <c r="C263" s="187" t="s">
        <v>1222</v>
      </c>
      <c r="D263" s="187" t="s">
        <v>1218</v>
      </c>
      <c r="E263" s="187" t="str">
        <f t="shared" ca="1" si="9"/>
        <v>Concluído</v>
      </c>
      <c r="F263" s="192">
        <v>30</v>
      </c>
      <c r="G263" s="191">
        <v>17</v>
      </c>
      <c r="H263" s="187" t="s">
        <v>274</v>
      </c>
      <c r="I263" s="187" t="s">
        <v>724</v>
      </c>
      <c r="J263" s="187" t="s">
        <v>1219</v>
      </c>
      <c r="K263" s="187" t="s">
        <v>1220</v>
      </c>
      <c r="L263" s="187" t="s">
        <v>649</v>
      </c>
      <c r="M263" s="187" t="s">
        <v>1221</v>
      </c>
      <c r="N263" s="187" t="s">
        <v>1223</v>
      </c>
      <c r="O263" s="188"/>
      <c r="P263" s="188"/>
      <c r="Q263" s="188"/>
      <c r="R263" s="188">
        <v>42892</v>
      </c>
      <c r="S263" s="188">
        <v>42893</v>
      </c>
      <c r="T263" s="188">
        <v>42892</v>
      </c>
      <c r="U263" s="188">
        <v>44717</v>
      </c>
      <c r="V263" s="188"/>
      <c r="W263" s="212" t="s">
        <v>39</v>
      </c>
      <c r="X263" s="212" t="s">
        <v>39</v>
      </c>
      <c r="Z263" s="188" t="s">
        <v>44</v>
      </c>
      <c r="AA263" s="188"/>
      <c r="AB263" s="188"/>
      <c r="AC263" s="188"/>
      <c r="AD263" s="188"/>
      <c r="AE263" s="189" t="s">
        <v>39</v>
      </c>
      <c r="AF263" s="187" t="s">
        <v>1224</v>
      </c>
      <c r="AG263" s="187" t="s">
        <v>39</v>
      </c>
      <c r="AI263" s="187" t="str">
        <f t="shared" ca="1" si="10"/>
        <v/>
      </c>
      <c r="AJ263" s="187">
        <f>1</f>
        <v>1</v>
      </c>
    </row>
    <row r="264" spans="1:36" ht="60" x14ac:dyDescent="0.25">
      <c r="A264" s="188"/>
      <c r="C264" s="187" t="s">
        <v>279</v>
      </c>
      <c r="D264" s="187" t="s">
        <v>1227</v>
      </c>
      <c r="E264" s="187" t="str">
        <f t="shared" ca="1" si="9"/>
        <v>Concluído</v>
      </c>
      <c r="F264" s="192">
        <v>31</v>
      </c>
      <c r="G264" s="191">
        <v>17</v>
      </c>
      <c r="H264" s="187" t="s">
        <v>274</v>
      </c>
      <c r="I264" s="187" t="s">
        <v>724</v>
      </c>
      <c r="J264" s="187" t="s">
        <v>1228</v>
      </c>
      <c r="K264" s="187" t="s">
        <v>637</v>
      </c>
      <c r="L264" s="187" t="s">
        <v>1229</v>
      </c>
      <c r="M264" s="187" t="s">
        <v>1230</v>
      </c>
      <c r="N264" s="187" t="s">
        <v>1231</v>
      </c>
      <c r="O264" s="188"/>
      <c r="P264" s="188"/>
      <c r="Q264" s="188"/>
      <c r="R264" s="188">
        <v>42900</v>
      </c>
      <c r="S264" s="188">
        <v>42901</v>
      </c>
      <c r="T264" s="188">
        <v>42900</v>
      </c>
      <c r="U264" s="188">
        <v>44196</v>
      </c>
      <c r="V264" s="188"/>
      <c r="W264" s="212" t="s">
        <v>39</v>
      </c>
      <c r="X264" s="212" t="s">
        <v>39</v>
      </c>
      <c r="Z264" s="188" t="s">
        <v>65</v>
      </c>
      <c r="AA264" s="188"/>
      <c r="AB264" s="188"/>
      <c r="AC264" s="188"/>
      <c r="AD264" s="188"/>
      <c r="AE264" s="189" t="s">
        <v>39</v>
      </c>
      <c r="AF264" s="187" t="s">
        <v>1232</v>
      </c>
      <c r="AG264" s="187" t="s">
        <v>39</v>
      </c>
      <c r="AI264" s="187" t="str">
        <f t="shared" ca="1" si="10"/>
        <v/>
      </c>
      <c r="AJ264" s="187">
        <f>1</f>
        <v>1</v>
      </c>
    </row>
    <row r="265" spans="1:36" x14ac:dyDescent="0.25">
      <c r="A265" s="188"/>
      <c r="C265" s="187" t="s">
        <v>1238</v>
      </c>
      <c r="E265" s="187" t="s">
        <v>308</v>
      </c>
      <c r="F265" s="192">
        <v>32</v>
      </c>
      <c r="G265" s="191">
        <v>17</v>
      </c>
      <c r="H265" s="187" t="s">
        <v>274</v>
      </c>
      <c r="I265" s="187" t="s">
        <v>704</v>
      </c>
      <c r="J265" s="187" t="s">
        <v>705</v>
      </c>
      <c r="K265" s="187" t="s">
        <v>1235</v>
      </c>
      <c r="L265" s="187" t="s">
        <v>1236</v>
      </c>
      <c r="M265" s="187" t="s">
        <v>1237</v>
      </c>
      <c r="N265" s="187" t="s">
        <v>39</v>
      </c>
      <c r="O265" s="188"/>
      <c r="P265" s="188"/>
      <c r="Q265" s="188"/>
      <c r="R265" s="188">
        <v>42884</v>
      </c>
      <c r="S265" s="188">
        <v>42903</v>
      </c>
      <c r="T265" s="188">
        <v>42884</v>
      </c>
      <c r="U265" s="188">
        <v>44709</v>
      </c>
      <c r="V265" s="188"/>
      <c r="W265" s="212" t="s">
        <v>39</v>
      </c>
      <c r="X265" s="212" t="s">
        <v>39</v>
      </c>
      <c r="Z265" s="188" t="s">
        <v>44</v>
      </c>
      <c r="AA265" s="188"/>
      <c r="AB265" s="188"/>
      <c r="AC265" s="188"/>
      <c r="AD265" s="188"/>
      <c r="AE265" s="189" t="s">
        <v>39</v>
      </c>
      <c r="AF265" s="187" t="s">
        <v>39</v>
      </c>
      <c r="AG265" s="187" t="s">
        <v>39</v>
      </c>
      <c r="AI265" s="187" t="str">
        <f t="shared" ca="1" si="10"/>
        <v/>
      </c>
      <c r="AJ265" s="187">
        <f>1</f>
        <v>1</v>
      </c>
    </row>
    <row r="266" spans="1:36" ht="30" x14ac:dyDescent="0.25">
      <c r="A266" s="188"/>
      <c r="C266" s="187" t="s">
        <v>1238</v>
      </c>
      <c r="E266" s="187" t="str">
        <f t="shared" ref="E266:E297" ca="1" si="11">IF(U266="","",IF(U266="cancelado","Cancelado",IF(U266="prazo indeterminado","Ativo",IF(TODAY()-U266&gt;0,"Concluído","Ativo"))))</f>
        <v>Concluído</v>
      </c>
      <c r="F266" s="192">
        <v>33</v>
      </c>
      <c r="G266" s="191">
        <v>17</v>
      </c>
      <c r="H266" s="187" t="s">
        <v>274</v>
      </c>
      <c r="I266" s="187" t="s">
        <v>704</v>
      </c>
      <c r="J266" s="187" t="s">
        <v>705</v>
      </c>
      <c r="K266" s="187" t="s">
        <v>1239</v>
      </c>
      <c r="L266" s="187" t="s">
        <v>1240</v>
      </c>
      <c r="M266" s="187" t="s">
        <v>1241</v>
      </c>
      <c r="N266" s="187" t="s">
        <v>39</v>
      </c>
      <c r="O266" s="188"/>
      <c r="P266" s="188"/>
      <c r="Q266" s="188"/>
      <c r="R266" s="188">
        <v>42891</v>
      </c>
      <c r="S266" s="188">
        <v>42903</v>
      </c>
      <c r="T266" s="188">
        <v>42891</v>
      </c>
      <c r="U266" s="188">
        <v>44716</v>
      </c>
      <c r="V266" s="188"/>
      <c r="W266" s="212" t="s">
        <v>39</v>
      </c>
      <c r="X266" s="212" t="s">
        <v>39</v>
      </c>
      <c r="Z266" s="188" t="s">
        <v>44</v>
      </c>
      <c r="AA266" s="188"/>
      <c r="AB266" s="188"/>
      <c r="AC266" s="188"/>
      <c r="AD266" s="188"/>
      <c r="AE266" s="189" t="s">
        <v>39</v>
      </c>
      <c r="AF266" s="187" t="s">
        <v>39</v>
      </c>
      <c r="AG266" s="187" t="s">
        <v>39</v>
      </c>
      <c r="AI266" s="187" t="str">
        <f t="shared" ca="1" si="10"/>
        <v/>
      </c>
      <c r="AJ266" s="187">
        <f>1</f>
        <v>1</v>
      </c>
    </row>
    <row r="267" spans="1:36" ht="30" x14ac:dyDescent="0.25">
      <c r="A267" s="188"/>
      <c r="C267" s="187" t="s">
        <v>1245</v>
      </c>
      <c r="E267" s="187" t="str">
        <f t="shared" ca="1" si="11"/>
        <v>Concluído</v>
      </c>
      <c r="F267" s="192">
        <v>34</v>
      </c>
      <c r="G267" s="191">
        <v>17</v>
      </c>
      <c r="H267" s="187" t="s">
        <v>274</v>
      </c>
      <c r="I267" s="187" t="s">
        <v>704</v>
      </c>
      <c r="J267" s="187" t="s">
        <v>705</v>
      </c>
      <c r="K267" s="187" t="s">
        <v>1242</v>
      </c>
      <c r="L267" s="187" t="s">
        <v>1243</v>
      </c>
      <c r="M267" s="187" t="s">
        <v>1244</v>
      </c>
      <c r="N267" s="187" t="s">
        <v>39</v>
      </c>
      <c r="O267" s="188"/>
      <c r="P267" s="188"/>
      <c r="Q267" s="188"/>
      <c r="R267" s="188">
        <v>42906</v>
      </c>
      <c r="S267" s="188">
        <v>42914</v>
      </c>
      <c r="T267" s="188">
        <v>42906</v>
      </c>
      <c r="U267" s="188">
        <v>44731</v>
      </c>
      <c r="V267" s="188"/>
      <c r="W267" s="212" t="s">
        <v>39</v>
      </c>
      <c r="X267" s="212" t="s">
        <v>39</v>
      </c>
      <c r="Z267" s="188" t="s">
        <v>44</v>
      </c>
      <c r="AA267" s="188"/>
      <c r="AB267" s="188"/>
      <c r="AC267" s="188"/>
      <c r="AD267" s="188"/>
      <c r="AE267" s="189" t="s">
        <v>39</v>
      </c>
      <c r="AF267" s="187" t="s">
        <v>39</v>
      </c>
      <c r="AG267" s="187" t="s">
        <v>39</v>
      </c>
      <c r="AI267" s="187" t="str">
        <f t="shared" ca="1" si="10"/>
        <v/>
      </c>
      <c r="AJ267" s="187">
        <f>1</f>
        <v>1</v>
      </c>
    </row>
    <row r="268" spans="1:36" ht="30" x14ac:dyDescent="0.25">
      <c r="A268" s="188"/>
      <c r="C268" s="187" t="s">
        <v>1248</v>
      </c>
      <c r="E268" s="187" t="str">
        <f t="shared" ca="1" si="11"/>
        <v>Concluído</v>
      </c>
      <c r="F268" s="192">
        <v>35</v>
      </c>
      <c r="G268" s="191">
        <v>17</v>
      </c>
      <c r="H268" s="187" t="s">
        <v>274</v>
      </c>
      <c r="I268" s="187" t="s">
        <v>704</v>
      </c>
      <c r="J268" s="187" t="s">
        <v>705</v>
      </c>
      <c r="K268" s="187" t="s">
        <v>1246</v>
      </c>
      <c r="L268" s="187" t="s">
        <v>1166</v>
      </c>
      <c r="M268" s="187" t="s">
        <v>1247</v>
      </c>
      <c r="N268" s="187" t="s">
        <v>39</v>
      </c>
      <c r="O268" s="188"/>
      <c r="P268" s="188"/>
      <c r="Q268" s="188"/>
      <c r="R268" s="188">
        <v>42907</v>
      </c>
      <c r="S268" s="188">
        <v>42915</v>
      </c>
      <c r="T268" s="188">
        <v>42907</v>
      </c>
      <c r="U268" s="188">
        <v>44732</v>
      </c>
      <c r="V268" s="188"/>
      <c r="W268" s="212" t="s">
        <v>39</v>
      </c>
      <c r="X268" s="212" t="s">
        <v>39</v>
      </c>
      <c r="Z268" s="188" t="s">
        <v>44</v>
      </c>
      <c r="AA268" s="188"/>
      <c r="AB268" s="188"/>
      <c r="AC268" s="188"/>
      <c r="AD268" s="188"/>
      <c r="AE268" s="189" t="s">
        <v>39</v>
      </c>
      <c r="AF268" s="187" t="s">
        <v>39</v>
      </c>
      <c r="AG268" s="187" t="s">
        <v>39</v>
      </c>
      <c r="AI268" s="187" t="str">
        <f t="shared" ca="1" si="10"/>
        <v/>
      </c>
      <c r="AJ268" s="187">
        <f>1</f>
        <v>1</v>
      </c>
    </row>
    <row r="269" spans="1:36" x14ac:dyDescent="0.25">
      <c r="A269" s="188"/>
      <c r="C269" s="187" t="s">
        <v>1245</v>
      </c>
      <c r="E269" s="187" t="str">
        <f t="shared" ca="1" si="11"/>
        <v>Concluído</v>
      </c>
      <c r="F269" s="192">
        <v>36</v>
      </c>
      <c r="G269" s="191">
        <v>17</v>
      </c>
      <c r="H269" s="187" t="s">
        <v>274</v>
      </c>
      <c r="I269" s="187" t="s">
        <v>704</v>
      </c>
      <c r="J269" s="187" t="s">
        <v>705</v>
      </c>
      <c r="K269" s="187" t="s">
        <v>1249</v>
      </c>
      <c r="L269" s="187" t="s">
        <v>1250</v>
      </c>
      <c r="M269" s="187" t="s">
        <v>1251</v>
      </c>
      <c r="N269" s="187" t="s">
        <v>39</v>
      </c>
      <c r="O269" s="188"/>
      <c r="P269" s="188"/>
      <c r="Q269" s="188"/>
      <c r="R269" s="188">
        <v>42908</v>
      </c>
      <c r="S269" s="188">
        <v>42916</v>
      </c>
      <c r="T269" s="188">
        <v>42908</v>
      </c>
      <c r="U269" s="188">
        <v>44733</v>
      </c>
      <c r="V269" s="188"/>
      <c r="W269" s="212" t="s">
        <v>39</v>
      </c>
      <c r="X269" s="212" t="s">
        <v>39</v>
      </c>
      <c r="Z269" s="188" t="s">
        <v>44</v>
      </c>
      <c r="AA269" s="188"/>
      <c r="AB269" s="188"/>
      <c r="AC269" s="188"/>
      <c r="AD269" s="188"/>
      <c r="AE269" s="189" t="s">
        <v>39</v>
      </c>
      <c r="AF269" s="187" t="s">
        <v>39</v>
      </c>
      <c r="AG269" s="187" t="s">
        <v>39</v>
      </c>
      <c r="AI269" s="187" t="str">
        <f t="shared" ca="1" si="10"/>
        <v/>
      </c>
      <c r="AJ269" s="187">
        <f>1</f>
        <v>1</v>
      </c>
    </row>
    <row r="270" spans="1:36" ht="60" x14ac:dyDescent="0.25">
      <c r="A270" s="188"/>
      <c r="C270" s="187" t="s">
        <v>180</v>
      </c>
      <c r="D270" s="187" t="s">
        <v>1252</v>
      </c>
      <c r="E270" s="187" t="str">
        <f t="shared" ca="1" si="11"/>
        <v>Concluído</v>
      </c>
      <c r="F270" s="192">
        <v>37</v>
      </c>
      <c r="G270" s="191">
        <v>17</v>
      </c>
      <c r="H270" s="187" t="s">
        <v>274</v>
      </c>
      <c r="I270" s="187" t="s">
        <v>724</v>
      </c>
      <c r="J270" s="187" t="s">
        <v>1253</v>
      </c>
      <c r="K270" s="187" t="s">
        <v>471</v>
      </c>
      <c r="L270" s="187" t="s">
        <v>472</v>
      </c>
      <c r="M270" s="187" t="s">
        <v>473</v>
      </c>
      <c r="N270" s="187" t="s">
        <v>1254</v>
      </c>
      <c r="O270" s="188"/>
      <c r="P270" s="188"/>
      <c r="Q270" s="188"/>
      <c r="R270" s="188">
        <v>42914</v>
      </c>
      <c r="S270" s="188">
        <v>42915</v>
      </c>
      <c r="T270" s="188">
        <v>42914</v>
      </c>
      <c r="U270" s="188">
        <v>44561</v>
      </c>
      <c r="V270" s="188"/>
      <c r="W270" s="212" t="s">
        <v>39</v>
      </c>
      <c r="X270" s="212" t="s">
        <v>39</v>
      </c>
      <c r="Z270" s="188" t="s">
        <v>44</v>
      </c>
      <c r="AA270" s="188"/>
      <c r="AB270" s="188"/>
      <c r="AC270" s="188"/>
      <c r="AD270" s="188"/>
      <c r="AE270" s="189" t="s">
        <v>39</v>
      </c>
      <c r="AF270" s="187" t="s">
        <v>1255</v>
      </c>
      <c r="AG270" s="187" t="s">
        <v>39</v>
      </c>
      <c r="AI270" s="187" t="str">
        <f t="shared" ca="1" si="10"/>
        <v/>
      </c>
      <c r="AJ270" s="187">
        <f>1</f>
        <v>1</v>
      </c>
    </row>
    <row r="271" spans="1:36" ht="75" x14ac:dyDescent="0.25">
      <c r="A271" s="188"/>
      <c r="C271" s="187" t="s">
        <v>1263</v>
      </c>
      <c r="D271" s="187" t="s">
        <v>1258</v>
      </c>
      <c r="E271" s="187" t="str">
        <f t="shared" ca="1" si="11"/>
        <v>Concluído</v>
      </c>
      <c r="F271" s="192">
        <v>38</v>
      </c>
      <c r="G271" s="191">
        <v>17</v>
      </c>
      <c r="H271" s="187" t="s">
        <v>274</v>
      </c>
      <c r="I271" s="187" t="s">
        <v>724</v>
      </c>
      <c r="J271" s="187" t="s">
        <v>1259</v>
      </c>
      <c r="K271" s="187" t="s">
        <v>1260</v>
      </c>
      <c r="L271" s="187" t="s">
        <v>1261</v>
      </c>
      <c r="M271" s="187" t="s">
        <v>1262</v>
      </c>
      <c r="N271" s="187" t="s">
        <v>1264</v>
      </c>
      <c r="O271" s="188"/>
      <c r="P271" s="188"/>
      <c r="Q271" s="188"/>
      <c r="R271" s="188">
        <v>42914</v>
      </c>
      <c r="S271" s="188">
        <v>42916</v>
      </c>
      <c r="T271" s="188">
        <v>42914</v>
      </c>
      <c r="U271" s="188">
        <v>44739</v>
      </c>
      <c r="V271" s="188"/>
      <c r="W271" s="212" t="s">
        <v>39</v>
      </c>
      <c r="X271" s="212" t="s">
        <v>39</v>
      </c>
      <c r="Z271" s="188" t="s">
        <v>65</v>
      </c>
      <c r="AA271" s="188"/>
      <c r="AB271" s="188"/>
      <c r="AC271" s="188"/>
      <c r="AD271" s="188"/>
      <c r="AE271" s="189" t="s">
        <v>39</v>
      </c>
      <c r="AF271" s="187" t="s">
        <v>1265</v>
      </c>
      <c r="AG271" s="187" t="s">
        <v>39</v>
      </c>
      <c r="AI271" s="187" t="str">
        <f t="shared" ca="1" si="10"/>
        <v/>
      </c>
      <c r="AJ271" s="187">
        <f>1</f>
        <v>1</v>
      </c>
    </row>
    <row r="272" spans="1:36" ht="240" x14ac:dyDescent="0.25">
      <c r="A272" s="188"/>
      <c r="C272" s="187" t="s">
        <v>279</v>
      </c>
      <c r="D272" s="187" t="s">
        <v>3069</v>
      </c>
      <c r="E272" s="187" t="str">
        <f t="shared" ca="1" si="11"/>
        <v>Concluído</v>
      </c>
      <c r="F272" s="192">
        <v>39</v>
      </c>
      <c r="G272" s="191">
        <v>17</v>
      </c>
      <c r="H272" s="187" t="s">
        <v>2602</v>
      </c>
      <c r="I272" s="187" t="s">
        <v>37</v>
      </c>
      <c r="J272" s="187" t="s">
        <v>1268</v>
      </c>
      <c r="K272" s="187" t="s">
        <v>1269</v>
      </c>
      <c r="L272" s="187" t="s">
        <v>1270</v>
      </c>
      <c r="M272" s="187" t="s">
        <v>915</v>
      </c>
      <c r="N272" s="187" t="s">
        <v>1271</v>
      </c>
      <c r="O272" s="188"/>
      <c r="P272" s="188"/>
      <c r="Q272" s="188"/>
      <c r="R272" s="188">
        <v>42919</v>
      </c>
      <c r="S272" s="188">
        <v>42920</v>
      </c>
      <c r="T272" s="188">
        <v>42919</v>
      </c>
      <c r="U272" s="188">
        <v>44744</v>
      </c>
      <c r="V272" s="188"/>
      <c r="W272" s="212" t="s">
        <v>39</v>
      </c>
      <c r="X272" s="212" t="s">
        <v>39</v>
      </c>
      <c r="Z272" s="188" t="s">
        <v>44</v>
      </c>
      <c r="AA272" s="188"/>
      <c r="AB272" s="188"/>
      <c r="AC272" s="188"/>
      <c r="AD272" s="188"/>
      <c r="AE272" s="189" t="s">
        <v>39</v>
      </c>
      <c r="AF272" s="187" t="s">
        <v>39</v>
      </c>
      <c r="AG272" s="187" t="s">
        <v>39</v>
      </c>
      <c r="AI272" s="187" t="str">
        <f t="shared" ca="1" si="10"/>
        <v/>
      </c>
      <c r="AJ272" s="187">
        <f>1</f>
        <v>1</v>
      </c>
    </row>
    <row r="273" spans="1:36" ht="75" x14ac:dyDescent="0.25">
      <c r="A273" s="188"/>
      <c r="C273" s="187" t="s">
        <v>279</v>
      </c>
      <c r="D273" s="187" t="s">
        <v>1272</v>
      </c>
      <c r="E273" s="187" t="str">
        <f t="shared" ca="1" si="11"/>
        <v>Concluído</v>
      </c>
      <c r="F273" s="192">
        <v>40</v>
      </c>
      <c r="G273" s="191">
        <v>17</v>
      </c>
      <c r="H273" s="187" t="s">
        <v>274</v>
      </c>
      <c r="I273" s="187" t="s">
        <v>724</v>
      </c>
      <c r="J273" s="187" t="s">
        <v>1273</v>
      </c>
      <c r="K273" s="187" t="s">
        <v>1274</v>
      </c>
      <c r="L273" s="187" t="s">
        <v>1275</v>
      </c>
      <c r="M273" s="187" t="s">
        <v>1276</v>
      </c>
      <c r="N273" s="187" t="s">
        <v>1277</v>
      </c>
      <c r="O273" s="188"/>
      <c r="P273" s="188"/>
      <c r="Q273" s="188"/>
      <c r="R273" s="188">
        <v>42919</v>
      </c>
      <c r="S273" s="188">
        <v>42920</v>
      </c>
      <c r="T273" s="188">
        <v>42919</v>
      </c>
      <c r="U273" s="188">
        <v>44561</v>
      </c>
      <c r="V273" s="188"/>
      <c r="W273" s="212" t="s">
        <v>39</v>
      </c>
      <c r="X273" s="212" t="s">
        <v>39</v>
      </c>
      <c r="Z273" s="188" t="s">
        <v>65</v>
      </c>
      <c r="AA273" s="188"/>
      <c r="AB273" s="188"/>
      <c r="AC273" s="188"/>
      <c r="AD273" s="188"/>
      <c r="AE273" s="189" t="s">
        <v>39</v>
      </c>
      <c r="AF273" s="187" t="s">
        <v>1278</v>
      </c>
      <c r="AG273" s="187" t="s">
        <v>39</v>
      </c>
      <c r="AI273" s="187" t="str">
        <f t="shared" ca="1" si="10"/>
        <v/>
      </c>
      <c r="AJ273" s="187">
        <f>1</f>
        <v>1</v>
      </c>
    </row>
    <row r="274" spans="1:36" ht="105" x14ac:dyDescent="0.25">
      <c r="A274" s="188"/>
      <c r="C274" s="187" t="s">
        <v>206</v>
      </c>
      <c r="D274" s="187" t="s">
        <v>3070</v>
      </c>
      <c r="E274" s="187" t="str">
        <f t="shared" ca="1" si="11"/>
        <v>Concluído</v>
      </c>
      <c r="F274" s="192">
        <v>41</v>
      </c>
      <c r="G274" s="191">
        <v>17</v>
      </c>
      <c r="H274" s="187" t="s">
        <v>2602</v>
      </c>
      <c r="I274" s="187" t="s">
        <v>37</v>
      </c>
      <c r="J274" s="187" t="s">
        <v>1281</v>
      </c>
      <c r="K274" s="187" t="s">
        <v>1282</v>
      </c>
      <c r="L274" s="187" t="s">
        <v>1283</v>
      </c>
      <c r="M274" s="187" t="s">
        <v>1284</v>
      </c>
      <c r="N274" s="187" t="s">
        <v>1285</v>
      </c>
      <c r="O274" s="188"/>
      <c r="P274" s="188"/>
      <c r="Q274" s="188"/>
      <c r="R274" s="188">
        <v>42920</v>
      </c>
      <c r="S274" s="188">
        <v>42922</v>
      </c>
      <c r="T274" s="188">
        <v>42920</v>
      </c>
      <c r="U274" s="188">
        <v>44745</v>
      </c>
      <c r="V274" s="188"/>
      <c r="W274" s="212" t="s">
        <v>39</v>
      </c>
      <c r="X274" s="212" t="s">
        <v>39</v>
      </c>
      <c r="Z274" s="188" t="s">
        <v>44</v>
      </c>
      <c r="AA274" s="188"/>
      <c r="AB274" s="188"/>
      <c r="AC274" s="188"/>
      <c r="AD274" s="188"/>
      <c r="AE274" s="189" t="s">
        <v>39</v>
      </c>
      <c r="AF274" s="187" t="s">
        <v>39</v>
      </c>
      <c r="AG274" s="187" t="s">
        <v>39</v>
      </c>
      <c r="AI274" s="187" t="str">
        <f t="shared" ca="1" si="10"/>
        <v/>
      </c>
      <c r="AJ274" s="187">
        <f>1</f>
        <v>1</v>
      </c>
    </row>
    <row r="275" spans="1:36" ht="90" x14ac:dyDescent="0.25">
      <c r="A275" s="188"/>
      <c r="C275" s="187" t="s">
        <v>187</v>
      </c>
      <c r="D275" s="187" t="s">
        <v>3071</v>
      </c>
      <c r="E275" s="187" t="str">
        <f t="shared" ca="1" si="11"/>
        <v>Concluído</v>
      </c>
      <c r="F275" s="192">
        <v>42</v>
      </c>
      <c r="G275" s="191">
        <v>17</v>
      </c>
      <c r="H275" s="187" t="s">
        <v>2816</v>
      </c>
      <c r="I275" s="187" t="s">
        <v>37</v>
      </c>
      <c r="J275" s="187" t="s">
        <v>1286</v>
      </c>
      <c r="K275" s="187" t="s">
        <v>1287</v>
      </c>
      <c r="L275" s="187" t="s">
        <v>1288</v>
      </c>
      <c r="M275" s="187" t="s">
        <v>1289</v>
      </c>
      <c r="N275" s="187" t="s">
        <v>1290</v>
      </c>
      <c r="O275" s="188"/>
      <c r="P275" s="188"/>
      <c r="Q275" s="188"/>
      <c r="R275" s="188">
        <v>42908</v>
      </c>
      <c r="S275" s="188">
        <v>42923</v>
      </c>
      <c r="T275" s="188">
        <v>42908</v>
      </c>
      <c r="U275" s="188">
        <v>44733</v>
      </c>
      <c r="V275" s="188"/>
      <c r="W275" s="212" t="s">
        <v>39</v>
      </c>
      <c r="X275" s="212" t="s">
        <v>39</v>
      </c>
      <c r="Z275" s="188" t="s">
        <v>44</v>
      </c>
      <c r="AA275" s="188"/>
      <c r="AB275" s="188"/>
      <c r="AC275" s="188"/>
      <c r="AD275" s="188"/>
      <c r="AE275" s="189" t="s">
        <v>39</v>
      </c>
      <c r="AF275" s="187" t="s">
        <v>39</v>
      </c>
      <c r="AG275" s="187" t="s">
        <v>39</v>
      </c>
      <c r="AI275" s="187" t="str">
        <f t="shared" ca="1" si="10"/>
        <v/>
      </c>
      <c r="AJ275" s="187">
        <f>1</f>
        <v>1</v>
      </c>
    </row>
    <row r="276" spans="1:36" ht="30" x14ac:dyDescent="0.25">
      <c r="A276" s="188"/>
      <c r="C276" s="187" t="s">
        <v>801</v>
      </c>
      <c r="E276" s="187" t="str">
        <f t="shared" ca="1" si="11"/>
        <v>Concluído</v>
      </c>
      <c r="F276" s="192">
        <v>43</v>
      </c>
      <c r="G276" s="191">
        <v>17</v>
      </c>
      <c r="H276" s="187" t="s">
        <v>274</v>
      </c>
      <c r="I276" s="187" t="s">
        <v>704</v>
      </c>
      <c r="J276" s="187" t="s">
        <v>705</v>
      </c>
      <c r="K276" s="187" t="s">
        <v>1291</v>
      </c>
      <c r="L276" s="187" t="s">
        <v>1292</v>
      </c>
      <c r="M276" s="187" t="s">
        <v>1293</v>
      </c>
      <c r="N276" s="187" t="s">
        <v>39</v>
      </c>
      <c r="O276" s="188"/>
      <c r="P276" s="188"/>
      <c r="Q276" s="188"/>
      <c r="R276" s="188">
        <v>42899</v>
      </c>
      <c r="S276" s="188">
        <v>42924</v>
      </c>
      <c r="T276" s="188">
        <v>42899</v>
      </c>
      <c r="U276" s="188">
        <v>44724</v>
      </c>
      <c r="V276" s="188"/>
      <c r="W276" s="212" t="s">
        <v>39</v>
      </c>
      <c r="X276" s="212" t="s">
        <v>39</v>
      </c>
      <c r="Z276" s="188" t="s">
        <v>44</v>
      </c>
      <c r="AA276" s="188"/>
      <c r="AB276" s="188"/>
      <c r="AC276" s="188"/>
      <c r="AD276" s="188"/>
      <c r="AE276" s="189" t="s">
        <v>39</v>
      </c>
      <c r="AF276" s="187" t="s">
        <v>39</v>
      </c>
      <c r="AG276" s="187" t="s">
        <v>39</v>
      </c>
      <c r="AI276" s="187" t="str">
        <f t="shared" ca="1" si="10"/>
        <v/>
      </c>
      <c r="AJ276" s="187">
        <f>1</f>
        <v>1</v>
      </c>
    </row>
    <row r="277" spans="1:36" x14ac:dyDescent="0.25">
      <c r="A277" s="188"/>
      <c r="C277" s="187" t="s">
        <v>801</v>
      </c>
      <c r="E277" s="187" t="str">
        <f t="shared" ca="1" si="11"/>
        <v>Concluído</v>
      </c>
      <c r="F277" s="192">
        <v>44</v>
      </c>
      <c r="G277" s="191">
        <v>17</v>
      </c>
      <c r="H277" s="187" t="s">
        <v>274</v>
      </c>
      <c r="I277" s="187" t="s">
        <v>704</v>
      </c>
      <c r="J277" s="187" t="s">
        <v>705</v>
      </c>
      <c r="K277" s="187" t="s">
        <v>1294</v>
      </c>
      <c r="L277" s="187" t="s">
        <v>1295</v>
      </c>
      <c r="M277" s="187" t="s">
        <v>1296</v>
      </c>
      <c r="N277" s="187" t="s">
        <v>39</v>
      </c>
      <c r="O277" s="188"/>
      <c r="P277" s="188"/>
      <c r="Q277" s="188"/>
      <c r="R277" s="188">
        <v>42912</v>
      </c>
      <c r="S277" s="188">
        <v>42924</v>
      </c>
      <c r="T277" s="188">
        <v>42912</v>
      </c>
      <c r="U277" s="188">
        <v>44737</v>
      </c>
      <c r="V277" s="188"/>
      <c r="W277" s="212" t="s">
        <v>39</v>
      </c>
      <c r="X277" s="212" t="s">
        <v>39</v>
      </c>
      <c r="Z277" s="188" t="s">
        <v>44</v>
      </c>
      <c r="AA277" s="188"/>
      <c r="AB277" s="188"/>
      <c r="AC277" s="188"/>
      <c r="AD277" s="188"/>
      <c r="AE277" s="189" t="s">
        <v>39</v>
      </c>
      <c r="AF277" s="187" t="s">
        <v>39</v>
      </c>
      <c r="AG277" s="187" t="s">
        <v>39</v>
      </c>
      <c r="AI277" s="187" t="str">
        <f t="shared" ca="1" si="10"/>
        <v/>
      </c>
      <c r="AJ277" s="187">
        <f>1</f>
        <v>1</v>
      </c>
    </row>
    <row r="278" spans="1:36" ht="30" x14ac:dyDescent="0.25">
      <c r="A278" s="188"/>
      <c r="C278" s="187" t="s">
        <v>801</v>
      </c>
      <c r="E278" s="187" t="str">
        <f t="shared" ca="1" si="11"/>
        <v>Concluído</v>
      </c>
      <c r="F278" s="192">
        <v>45</v>
      </c>
      <c r="G278" s="191">
        <v>17</v>
      </c>
      <c r="H278" s="187" t="s">
        <v>274</v>
      </c>
      <c r="I278" s="187" t="s">
        <v>704</v>
      </c>
      <c r="J278" s="187" t="s">
        <v>705</v>
      </c>
      <c r="K278" s="187" t="s">
        <v>1297</v>
      </c>
      <c r="L278" s="187" t="s">
        <v>1298</v>
      </c>
      <c r="M278" s="187" t="s">
        <v>1299</v>
      </c>
      <c r="N278" s="187" t="s">
        <v>39</v>
      </c>
      <c r="O278" s="188"/>
      <c r="P278" s="188"/>
      <c r="Q278" s="188"/>
      <c r="R278" s="188">
        <v>42916</v>
      </c>
      <c r="S278" s="188">
        <v>42924</v>
      </c>
      <c r="T278" s="188">
        <v>42916</v>
      </c>
      <c r="U278" s="188">
        <v>44741</v>
      </c>
      <c r="V278" s="188"/>
      <c r="W278" s="212" t="s">
        <v>39</v>
      </c>
      <c r="X278" s="212" t="s">
        <v>39</v>
      </c>
      <c r="Z278" s="188" t="s">
        <v>44</v>
      </c>
      <c r="AA278" s="188"/>
      <c r="AB278" s="188"/>
      <c r="AC278" s="188"/>
      <c r="AD278" s="188"/>
      <c r="AE278" s="189" t="s">
        <v>39</v>
      </c>
      <c r="AF278" s="187" t="s">
        <v>39</v>
      </c>
      <c r="AG278" s="187" t="s">
        <v>39</v>
      </c>
      <c r="AI278" s="187" t="str">
        <f t="shared" ca="1" si="10"/>
        <v/>
      </c>
      <c r="AJ278" s="187">
        <f>1</f>
        <v>1</v>
      </c>
    </row>
    <row r="279" spans="1:36" ht="45" x14ac:dyDescent="0.25">
      <c r="A279" s="188"/>
      <c r="C279" s="187" t="s">
        <v>801</v>
      </c>
      <c r="E279" s="187" t="str">
        <f t="shared" ca="1" si="11"/>
        <v>Concluído</v>
      </c>
      <c r="F279" s="192">
        <v>46</v>
      </c>
      <c r="G279" s="191">
        <v>17</v>
      </c>
      <c r="H279" s="187" t="s">
        <v>274</v>
      </c>
      <c r="I279" s="187" t="s">
        <v>704</v>
      </c>
      <c r="J279" s="187" t="s">
        <v>705</v>
      </c>
      <c r="K279" s="187" t="s">
        <v>1300</v>
      </c>
      <c r="L279" s="187" t="s">
        <v>1301</v>
      </c>
      <c r="M279" s="187" t="s">
        <v>1302</v>
      </c>
      <c r="N279" s="187" t="s">
        <v>39</v>
      </c>
      <c r="O279" s="188"/>
      <c r="P279" s="188"/>
      <c r="Q279" s="188"/>
      <c r="R279" s="188">
        <v>42916</v>
      </c>
      <c r="S279" s="188">
        <v>42924</v>
      </c>
      <c r="T279" s="188">
        <v>42916</v>
      </c>
      <c r="U279" s="188">
        <v>44741</v>
      </c>
      <c r="V279" s="188"/>
      <c r="W279" s="212" t="s">
        <v>39</v>
      </c>
      <c r="X279" s="212" t="s">
        <v>39</v>
      </c>
      <c r="Z279" s="188" t="s">
        <v>44</v>
      </c>
      <c r="AA279" s="188"/>
      <c r="AB279" s="188"/>
      <c r="AC279" s="188"/>
      <c r="AD279" s="188"/>
      <c r="AE279" s="189" t="s">
        <v>39</v>
      </c>
      <c r="AF279" s="187" t="s">
        <v>39</v>
      </c>
      <c r="AG279" s="187" t="s">
        <v>39</v>
      </c>
      <c r="AI279" s="187" t="str">
        <f t="shared" ca="1" si="10"/>
        <v/>
      </c>
      <c r="AJ279" s="187">
        <f>1</f>
        <v>1</v>
      </c>
    </row>
    <row r="280" spans="1:36" ht="30" x14ac:dyDescent="0.25">
      <c r="A280" s="188"/>
      <c r="C280" s="187" t="s">
        <v>801</v>
      </c>
      <c r="E280" s="187" t="str">
        <f t="shared" ca="1" si="11"/>
        <v>Concluído</v>
      </c>
      <c r="F280" s="192">
        <v>47</v>
      </c>
      <c r="G280" s="191">
        <v>17</v>
      </c>
      <c r="H280" s="187" t="s">
        <v>274</v>
      </c>
      <c r="I280" s="187" t="s">
        <v>704</v>
      </c>
      <c r="J280" s="187" t="s">
        <v>705</v>
      </c>
      <c r="K280" s="187" t="s">
        <v>1303</v>
      </c>
      <c r="L280" s="187" t="s">
        <v>1304</v>
      </c>
      <c r="M280" s="187" t="s">
        <v>1305</v>
      </c>
      <c r="N280" s="187" t="s">
        <v>39</v>
      </c>
      <c r="O280" s="188"/>
      <c r="P280" s="188"/>
      <c r="Q280" s="188"/>
      <c r="R280" s="188">
        <v>42916</v>
      </c>
      <c r="S280" s="188">
        <v>42924</v>
      </c>
      <c r="T280" s="188">
        <v>42916</v>
      </c>
      <c r="U280" s="188">
        <v>44741</v>
      </c>
      <c r="V280" s="188"/>
      <c r="W280" s="212" t="s">
        <v>39</v>
      </c>
      <c r="X280" s="212" t="s">
        <v>39</v>
      </c>
      <c r="Z280" s="188" t="s">
        <v>44</v>
      </c>
      <c r="AA280" s="188"/>
      <c r="AB280" s="188"/>
      <c r="AC280" s="188"/>
      <c r="AD280" s="188"/>
      <c r="AE280" s="189" t="s">
        <v>39</v>
      </c>
      <c r="AF280" s="187" t="s">
        <v>39</v>
      </c>
      <c r="AG280" s="187" t="s">
        <v>39</v>
      </c>
      <c r="AI280" s="187" t="str">
        <f t="shared" ca="1" si="10"/>
        <v/>
      </c>
      <c r="AJ280" s="187">
        <f>1</f>
        <v>1</v>
      </c>
    </row>
    <row r="281" spans="1:36" ht="60" x14ac:dyDescent="0.25">
      <c r="A281" s="188"/>
      <c r="C281" s="187" t="s">
        <v>39</v>
      </c>
      <c r="D281" s="187" t="s">
        <v>3072</v>
      </c>
      <c r="E281" s="187" t="str">
        <f t="shared" ca="1" si="11"/>
        <v>Concluído</v>
      </c>
      <c r="F281" s="192">
        <v>48</v>
      </c>
      <c r="G281" s="191">
        <v>17</v>
      </c>
      <c r="H281" s="187" t="s">
        <v>2602</v>
      </c>
      <c r="I281" s="187" t="s">
        <v>37</v>
      </c>
      <c r="J281" s="187" t="s">
        <v>1306</v>
      </c>
      <c r="K281" s="187" t="s">
        <v>1307</v>
      </c>
      <c r="L281" s="187" t="s">
        <v>39</v>
      </c>
      <c r="M281" s="187" t="s">
        <v>1308</v>
      </c>
      <c r="N281" s="187" t="s">
        <v>1309</v>
      </c>
      <c r="O281" s="188"/>
      <c r="P281" s="188"/>
      <c r="Q281" s="188"/>
      <c r="R281" s="188">
        <v>42815</v>
      </c>
      <c r="S281" s="188">
        <v>42931</v>
      </c>
      <c r="T281" s="188">
        <v>42815</v>
      </c>
      <c r="U281" s="188">
        <v>44640</v>
      </c>
      <c r="V281" s="188"/>
      <c r="W281" s="212" t="s">
        <v>39</v>
      </c>
      <c r="X281" s="212" t="s">
        <v>39</v>
      </c>
      <c r="Z281" s="188" t="s">
        <v>44</v>
      </c>
      <c r="AA281" s="188"/>
      <c r="AB281" s="188"/>
      <c r="AC281" s="188"/>
      <c r="AD281" s="188"/>
      <c r="AE281" s="189" t="s">
        <v>39</v>
      </c>
      <c r="AF281" s="187" t="s">
        <v>39</v>
      </c>
      <c r="AG281" s="187" t="s">
        <v>39</v>
      </c>
      <c r="AI281" s="187" t="str">
        <f t="shared" ca="1" si="10"/>
        <v/>
      </c>
      <c r="AJ281" s="187">
        <f>1</f>
        <v>1</v>
      </c>
    </row>
    <row r="282" spans="1:36" ht="90" x14ac:dyDescent="0.25">
      <c r="A282" s="188"/>
      <c r="C282" s="187" t="s">
        <v>187</v>
      </c>
      <c r="D282" s="187" t="s">
        <v>3073</v>
      </c>
      <c r="E282" s="187" t="str">
        <f t="shared" ca="1" si="11"/>
        <v>Ativo</v>
      </c>
      <c r="F282" s="192">
        <v>50</v>
      </c>
      <c r="G282" s="191">
        <v>17</v>
      </c>
      <c r="H282" s="187" t="s">
        <v>2602</v>
      </c>
      <c r="I282" s="187" t="s">
        <v>37</v>
      </c>
      <c r="J282" s="187" t="s">
        <v>1310</v>
      </c>
      <c r="K282" s="187" t="s">
        <v>1311</v>
      </c>
      <c r="L282" s="187" t="s">
        <v>1312</v>
      </c>
      <c r="M282" s="187" t="s">
        <v>1313</v>
      </c>
      <c r="N282" s="187" t="s">
        <v>1314</v>
      </c>
      <c r="O282" s="188"/>
      <c r="P282" s="188"/>
      <c r="Q282" s="188"/>
      <c r="R282" s="188">
        <v>42934</v>
      </c>
      <c r="S282" s="188">
        <v>42938</v>
      </c>
      <c r="T282" s="188">
        <v>42934</v>
      </c>
      <c r="U282" s="188">
        <v>44759</v>
      </c>
      <c r="V282" s="188"/>
      <c r="W282" s="212" t="s">
        <v>39</v>
      </c>
      <c r="X282" s="212" t="s">
        <v>39</v>
      </c>
      <c r="Z282" s="188" t="s">
        <v>44</v>
      </c>
      <c r="AA282" s="188"/>
      <c r="AB282" s="188"/>
      <c r="AC282" s="188"/>
      <c r="AD282" s="188"/>
      <c r="AE282" s="189" t="s">
        <v>39</v>
      </c>
      <c r="AF282" s="187" t="s">
        <v>39</v>
      </c>
      <c r="AG282" s="187" t="s">
        <v>39</v>
      </c>
      <c r="AI282" s="187" t="str">
        <f t="shared" ca="1" si="10"/>
        <v/>
      </c>
      <c r="AJ282" s="187">
        <f>1</f>
        <v>1</v>
      </c>
    </row>
    <row r="283" spans="1:36" ht="75" x14ac:dyDescent="0.25">
      <c r="A283" s="188"/>
      <c r="C283" s="187" t="s">
        <v>1322</v>
      </c>
      <c r="D283" s="187" t="s">
        <v>1315</v>
      </c>
      <c r="E283" s="187" t="str">
        <f t="shared" ca="1" si="11"/>
        <v>Concluído</v>
      </c>
      <c r="F283" s="192">
        <v>51</v>
      </c>
      <c r="G283" s="191">
        <v>17</v>
      </c>
      <c r="H283" s="187" t="s">
        <v>274</v>
      </c>
      <c r="I283" s="187" t="s">
        <v>724</v>
      </c>
      <c r="J283" s="187" t="s">
        <v>1316</v>
      </c>
      <c r="K283" s="187" t="s">
        <v>1317</v>
      </c>
      <c r="L283" s="187" t="s">
        <v>1318</v>
      </c>
      <c r="M283" s="187" t="s">
        <v>1319</v>
      </c>
      <c r="N283" s="187" t="s">
        <v>1323</v>
      </c>
      <c r="O283" s="188"/>
      <c r="P283" s="188"/>
      <c r="Q283" s="188"/>
      <c r="R283" s="188">
        <v>42933</v>
      </c>
      <c r="S283" s="188">
        <v>42935</v>
      </c>
      <c r="T283" s="188">
        <v>42933</v>
      </c>
      <c r="U283" s="188">
        <v>44196</v>
      </c>
      <c r="V283" s="188"/>
      <c r="W283" s="212" t="s">
        <v>39</v>
      </c>
      <c r="X283" s="212" t="s">
        <v>39</v>
      </c>
      <c r="Z283" s="187" t="s">
        <v>1320</v>
      </c>
      <c r="AB283" s="188"/>
      <c r="AC283" s="188"/>
      <c r="AD283" s="188"/>
      <c r="AE283" s="187" t="s">
        <v>39</v>
      </c>
      <c r="AF283" s="187" t="s">
        <v>1324</v>
      </c>
      <c r="AG283" s="187" t="s">
        <v>39</v>
      </c>
      <c r="AI283" s="187" t="str">
        <f t="shared" ca="1" si="10"/>
        <v/>
      </c>
      <c r="AJ283" s="187">
        <f>1</f>
        <v>1</v>
      </c>
    </row>
    <row r="284" spans="1:36" ht="45" x14ac:dyDescent="0.25">
      <c r="A284" s="188"/>
      <c r="C284" s="187" t="s">
        <v>1330</v>
      </c>
      <c r="E284" s="187" t="str">
        <f t="shared" ca="1" si="11"/>
        <v>Concluído</v>
      </c>
      <c r="F284" s="192">
        <v>52</v>
      </c>
      <c r="G284" s="191">
        <v>17</v>
      </c>
      <c r="H284" s="187" t="s">
        <v>274</v>
      </c>
      <c r="I284" s="187" t="s">
        <v>704</v>
      </c>
      <c r="J284" s="187" t="s">
        <v>705</v>
      </c>
      <c r="K284" s="187" t="s">
        <v>1327</v>
      </c>
      <c r="L284" s="187" t="s">
        <v>1328</v>
      </c>
      <c r="M284" s="187" t="s">
        <v>1329</v>
      </c>
      <c r="N284" s="187" t="s">
        <v>39</v>
      </c>
      <c r="O284" s="188"/>
      <c r="P284" s="188"/>
      <c r="Q284" s="188"/>
      <c r="R284" s="188">
        <v>42926</v>
      </c>
      <c r="S284" s="188">
        <v>42949</v>
      </c>
      <c r="T284" s="188">
        <v>42926</v>
      </c>
      <c r="U284" s="188">
        <v>44751</v>
      </c>
      <c r="V284" s="188"/>
      <c r="W284" s="212" t="s">
        <v>39</v>
      </c>
      <c r="X284" s="212" t="s">
        <v>39</v>
      </c>
      <c r="Z284" s="188" t="s">
        <v>44</v>
      </c>
      <c r="AA284" s="188"/>
      <c r="AB284" s="188"/>
      <c r="AC284" s="188"/>
      <c r="AD284" s="188"/>
      <c r="AE284" s="189" t="s">
        <v>39</v>
      </c>
      <c r="AF284" s="187" t="s">
        <v>39</v>
      </c>
      <c r="AG284" s="187" t="s">
        <v>39</v>
      </c>
      <c r="AI284" s="187" t="str">
        <f t="shared" ca="1" si="10"/>
        <v/>
      </c>
      <c r="AJ284" s="187">
        <f>1</f>
        <v>1</v>
      </c>
    </row>
    <row r="285" spans="1:36" ht="30" x14ac:dyDescent="0.25">
      <c r="A285" s="188"/>
      <c r="C285" s="187" t="s">
        <v>1330</v>
      </c>
      <c r="E285" s="187" t="str">
        <f t="shared" ca="1" si="11"/>
        <v>Concluído</v>
      </c>
      <c r="F285" s="192">
        <v>53</v>
      </c>
      <c r="G285" s="191">
        <v>17</v>
      </c>
      <c r="H285" s="187" t="s">
        <v>274</v>
      </c>
      <c r="I285" s="187" t="s">
        <v>704</v>
      </c>
      <c r="J285" s="187" t="s">
        <v>705</v>
      </c>
      <c r="K285" s="187" t="s">
        <v>1331</v>
      </c>
      <c r="L285" s="187" t="s">
        <v>1332</v>
      </c>
      <c r="M285" s="187" t="s">
        <v>1333</v>
      </c>
      <c r="N285" s="187" t="s">
        <v>39</v>
      </c>
      <c r="O285" s="188"/>
      <c r="P285" s="188"/>
      <c r="Q285" s="188"/>
      <c r="R285" s="188">
        <v>42923</v>
      </c>
      <c r="S285" s="188">
        <v>42949</v>
      </c>
      <c r="T285" s="188">
        <v>42923</v>
      </c>
      <c r="U285" s="188">
        <v>44748</v>
      </c>
      <c r="V285" s="188"/>
      <c r="W285" s="212" t="s">
        <v>39</v>
      </c>
      <c r="X285" s="212" t="s">
        <v>39</v>
      </c>
      <c r="Z285" s="188" t="s">
        <v>44</v>
      </c>
      <c r="AA285" s="188"/>
      <c r="AB285" s="188"/>
      <c r="AC285" s="188"/>
      <c r="AD285" s="188"/>
      <c r="AE285" s="189" t="s">
        <v>39</v>
      </c>
      <c r="AF285" s="187" t="s">
        <v>39</v>
      </c>
      <c r="AG285" s="187" t="s">
        <v>39</v>
      </c>
      <c r="AI285" s="187" t="str">
        <f t="shared" ca="1" si="10"/>
        <v/>
      </c>
      <c r="AJ285" s="187">
        <f>1</f>
        <v>1</v>
      </c>
    </row>
    <row r="286" spans="1:36" ht="135" x14ac:dyDescent="0.25">
      <c r="A286" s="188"/>
      <c r="C286" s="187" t="s">
        <v>1337</v>
      </c>
      <c r="D286" s="187" t="s">
        <v>3074</v>
      </c>
      <c r="E286" s="187" t="str">
        <f t="shared" ca="1" si="11"/>
        <v>Ativo</v>
      </c>
      <c r="F286" s="192">
        <v>55</v>
      </c>
      <c r="G286" s="191">
        <v>17</v>
      </c>
      <c r="H286" s="187" t="s">
        <v>2602</v>
      </c>
      <c r="I286" s="187" t="s">
        <v>327</v>
      </c>
      <c r="J286" s="187" t="s">
        <v>484</v>
      </c>
      <c r="K286" s="187" t="s">
        <v>1334</v>
      </c>
      <c r="L286" s="187" t="s">
        <v>1335</v>
      </c>
      <c r="M286" s="187" t="s">
        <v>1336</v>
      </c>
      <c r="N286" s="187" t="s">
        <v>333</v>
      </c>
      <c r="O286" s="188"/>
      <c r="P286" s="188"/>
      <c r="Q286" s="188"/>
      <c r="R286" s="188">
        <v>42936</v>
      </c>
      <c r="S286" s="188">
        <v>42943</v>
      </c>
      <c r="T286" s="188">
        <v>42936</v>
      </c>
      <c r="U286" s="188">
        <f>'Convênios e TCTs'!$T286+1825</f>
        <v>44761</v>
      </c>
      <c r="V286" s="188" t="s">
        <v>65</v>
      </c>
      <c r="W286" s="212" t="s">
        <v>39</v>
      </c>
      <c r="X286" s="212" t="s">
        <v>39</v>
      </c>
      <c r="Z286" s="188" t="s">
        <v>44</v>
      </c>
      <c r="AA286" s="188"/>
      <c r="AB286" s="188"/>
      <c r="AC286" s="188"/>
      <c r="AD286" s="188"/>
      <c r="AE286" s="189" t="s">
        <v>39</v>
      </c>
      <c r="AF286" s="187" t="s">
        <v>39</v>
      </c>
      <c r="AG286" s="187" t="s">
        <v>39</v>
      </c>
      <c r="AI286" s="187" t="str">
        <f t="shared" ca="1" si="10"/>
        <v/>
      </c>
      <c r="AJ286" s="187">
        <f>1</f>
        <v>1</v>
      </c>
    </row>
    <row r="287" spans="1:36" ht="75" x14ac:dyDescent="0.25">
      <c r="A287" s="188"/>
      <c r="C287" s="187" t="s">
        <v>1343</v>
      </c>
      <c r="D287" s="187" t="s">
        <v>1338</v>
      </c>
      <c r="E287" s="187" t="str">
        <f t="shared" ca="1" si="11"/>
        <v>Concluído</v>
      </c>
      <c r="F287" s="192">
        <v>57</v>
      </c>
      <c r="G287" s="191">
        <v>17</v>
      </c>
      <c r="H287" s="187" t="s">
        <v>274</v>
      </c>
      <c r="I287" s="187" t="s">
        <v>724</v>
      </c>
      <c r="J287" s="187" t="s">
        <v>1339</v>
      </c>
      <c r="K287" s="187" t="s">
        <v>1340</v>
      </c>
      <c r="L287" s="187" t="s">
        <v>1341</v>
      </c>
      <c r="M287" s="187" t="s">
        <v>1342</v>
      </c>
      <c r="N287" s="187" t="s">
        <v>1344</v>
      </c>
      <c r="O287" s="188"/>
      <c r="P287" s="188"/>
      <c r="Q287" s="188"/>
      <c r="R287" s="188">
        <v>42942</v>
      </c>
      <c r="S287" s="188">
        <v>42943</v>
      </c>
      <c r="T287" s="188">
        <v>42942</v>
      </c>
      <c r="U287" s="188">
        <v>44196</v>
      </c>
      <c r="V287" s="188"/>
      <c r="W287" s="212" t="s">
        <v>39</v>
      </c>
      <c r="X287" s="212" t="s">
        <v>39</v>
      </c>
      <c r="Z287" s="188" t="s">
        <v>65</v>
      </c>
      <c r="AA287" s="188"/>
      <c r="AB287" s="188"/>
      <c r="AC287" s="188"/>
      <c r="AD287" s="188"/>
      <c r="AE287" s="189" t="s">
        <v>39</v>
      </c>
      <c r="AF287" s="188" t="s">
        <v>1345</v>
      </c>
      <c r="AG287" s="187" t="s">
        <v>39</v>
      </c>
      <c r="AI287" s="187" t="str">
        <f t="shared" ca="1" si="10"/>
        <v/>
      </c>
      <c r="AJ287" s="187">
        <f>1</f>
        <v>1</v>
      </c>
    </row>
    <row r="288" spans="1:36" ht="90" x14ac:dyDescent="0.25">
      <c r="A288" s="188"/>
      <c r="C288" s="187" t="s">
        <v>265</v>
      </c>
      <c r="D288" s="187" t="s">
        <v>3075</v>
      </c>
      <c r="E288" s="187" t="str">
        <f t="shared" ca="1" si="11"/>
        <v>Ativo</v>
      </c>
      <c r="F288" s="192">
        <v>58</v>
      </c>
      <c r="G288" s="191">
        <v>17</v>
      </c>
      <c r="H288" s="187" t="s">
        <v>2602</v>
      </c>
      <c r="I288" s="187" t="s">
        <v>37</v>
      </c>
      <c r="J288" s="187" t="s">
        <v>1348</v>
      </c>
      <c r="K288" s="187" t="s">
        <v>1349</v>
      </c>
      <c r="L288" s="187" t="s">
        <v>442</v>
      </c>
      <c r="M288" s="187" t="s">
        <v>443</v>
      </c>
      <c r="N288" s="187" t="s">
        <v>1350</v>
      </c>
      <c r="O288" s="188"/>
      <c r="P288" s="188"/>
      <c r="Q288" s="188"/>
      <c r="R288" s="188">
        <v>42950</v>
      </c>
      <c r="S288" s="188">
        <v>42955</v>
      </c>
      <c r="T288" s="188">
        <v>42950</v>
      </c>
      <c r="U288" s="188">
        <v>44775</v>
      </c>
      <c r="V288" s="188"/>
      <c r="W288" s="212" t="s">
        <v>39</v>
      </c>
      <c r="X288" s="212" t="s">
        <v>39</v>
      </c>
      <c r="Z288" s="188" t="s">
        <v>44</v>
      </c>
      <c r="AA288" s="188"/>
      <c r="AB288" s="188"/>
      <c r="AC288" s="188"/>
      <c r="AD288" s="188"/>
      <c r="AE288" s="189" t="s">
        <v>39</v>
      </c>
      <c r="AF288" s="187" t="s">
        <v>39</v>
      </c>
      <c r="AG288" s="187" t="s">
        <v>39</v>
      </c>
      <c r="AI288" s="187" t="str">
        <f t="shared" ca="1" si="10"/>
        <v/>
      </c>
      <c r="AJ288" s="187">
        <f>1</f>
        <v>1</v>
      </c>
    </row>
    <row r="289" spans="1:36" ht="75" x14ac:dyDescent="0.25">
      <c r="A289" s="188"/>
      <c r="C289" s="187" t="s">
        <v>206</v>
      </c>
      <c r="D289" s="187" t="s">
        <v>1351</v>
      </c>
      <c r="E289" s="187" t="str">
        <f t="shared" ca="1" si="11"/>
        <v>Ativo</v>
      </c>
      <c r="F289" s="192">
        <v>59</v>
      </c>
      <c r="G289" s="191">
        <v>17</v>
      </c>
      <c r="H289" s="187" t="s">
        <v>274</v>
      </c>
      <c r="I289" s="187" t="s">
        <v>724</v>
      </c>
      <c r="J289" s="187" t="s">
        <v>1352</v>
      </c>
      <c r="K289" s="187" t="s">
        <v>1353</v>
      </c>
      <c r="L289" s="187" t="s">
        <v>1354</v>
      </c>
      <c r="M289" s="187" t="s">
        <v>1355</v>
      </c>
      <c r="N289" s="187" t="s">
        <v>1356</v>
      </c>
      <c r="O289" s="188"/>
      <c r="P289" s="188"/>
      <c r="Q289" s="188"/>
      <c r="R289" s="188">
        <v>42947</v>
      </c>
      <c r="S289" s="188">
        <v>42949</v>
      </c>
      <c r="T289" s="188">
        <v>42947</v>
      </c>
      <c r="U289" s="188">
        <v>44772</v>
      </c>
      <c r="V289" s="188"/>
      <c r="W289" s="212" t="s">
        <v>39</v>
      </c>
      <c r="X289" s="212" t="s">
        <v>39</v>
      </c>
      <c r="Z289" s="188" t="s">
        <v>65</v>
      </c>
      <c r="AA289" s="188"/>
      <c r="AB289" s="188"/>
      <c r="AC289" s="188" t="s">
        <v>3076</v>
      </c>
      <c r="AD289" s="201" t="s">
        <v>3077</v>
      </c>
      <c r="AE289" s="189" t="s">
        <v>39</v>
      </c>
      <c r="AF289" s="187" t="s">
        <v>1357</v>
      </c>
      <c r="AG289" s="187" t="s">
        <v>39</v>
      </c>
      <c r="AI289" s="187" t="str">
        <f t="shared" ca="1" si="10"/>
        <v/>
      </c>
      <c r="AJ289" s="187">
        <f>1</f>
        <v>1</v>
      </c>
    </row>
    <row r="290" spans="1:36" ht="60" x14ac:dyDescent="0.25">
      <c r="A290" s="188"/>
      <c r="C290" s="187" t="s">
        <v>1222</v>
      </c>
      <c r="D290" s="187" t="s">
        <v>1360</v>
      </c>
      <c r="E290" s="187" t="str">
        <f t="shared" ca="1" si="11"/>
        <v>Ativo</v>
      </c>
      <c r="F290" s="192">
        <v>60</v>
      </c>
      <c r="G290" s="191">
        <v>17</v>
      </c>
      <c r="H290" s="187" t="s">
        <v>274</v>
      </c>
      <c r="I290" s="187" t="s">
        <v>724</v>
      </c>
      <c r="J290" s="187" t="s">
        <v>1361</v>
      </c>
      <c r="K290" s="187" t="s">
        <v>794</v>
      </c>
      <c r="L290" s="187" t="s">
        <v>795</v>
      </c>
      <c r="M290" s="187" t="s">
        <v>1362</v>
      </c>
      <c r="N290" s="187" t="s">
        <v>1363</v>
      </c>
      <c r="O290" s="188"/>
      <c r="P290" s="188"/>
      <c r="Q290" s="188"/>
      <c r="R290" s="188">
        <v>42947</v>
      </c>
      <c r="S290" s="188">
        <v>42949</v>
      </c>
      <c r="T290" s="188">
        <v>42947</v>
      </c>
      <c r="U290" s="188">
        <v>44773</v>
      </c>
      <c r="V290" s="188"/>
      <c r="W290" s="212" t="s">
        <v>39</v>
      </c>
      <c r="X290" s="212" t="s">
        <v>39</v>
      </c>
      <c r="Z290" s="187" t="s">
        <v>65</v>
      </c>
      <c r="AB290" s="188"/>
      <c r="AC290" s="188" t="s">
        <v>3078</v>
      </c>
      <c r="AD290" s="201" t="s">
        <v>3079</v>
      </c>
      <c r="AE290" s="187" t="s">
        <v>39</v>
      </c>
      <c r="AF290" s="187" t="s">
        <v>1364</v>
      </c>
      <c r="AG290" s="187" t="s">
        <v>39</v>
      </c>
      <c r="AI290" s="187" t="str">
        <f t="shared" ca="1" si="10"/>
        <v/>
      </c>
      <c r="AJ290" s="187">
        <f>1</f>
        <v>1</v>
      </c>
    </row>
    <row r="291" spans="1:36" ht="180" x14ac:dyDescent="0.25">
      <c r="A291" s="188"/>
      <c r="C291" s="187" t="s">
        <v>279</v>
      </c>
      <c r="D291" s="187" t="s">
        <v>1367</v>
      </c>
      <c r="E291" s="187" t="str">
        <f t="shared" ca="1" si="11"/>
        <v>Ativo</v>
      </c>
      <c r="F291" s="192">
        <v>61</v>
      </c>
      <c r="G291" s="191">
        <v>17</v>
      </c>
      <c r="H291" s="187" t="s">
        <v>2602</v>
      </c>
      <c r="I291" s="187" t="s">
        <v>37</v>
      </c>
      <c r="J291" s="187" t="s">
        <v>1368</v>
      </c>
      <c r="K291" s="187" t="s">
        <v>1369</v>
      </c>
      <c r="L291" s="187" t="s">
        <v>1370</v>
      </c>
      <c r="M291" s="187" t="s">
        <v>1371</v>
      </c>
      <c r="N291" s="187" t="s">
        <v>1372</v>
      </c>
      <c r="O291" s="188"/>
      <c r="P291" s="188"/>
      <c r="Q291" s="188"/>
      <c r="R291" s="188">
        <v>42920</v>
      </c>
      <c r="S291" s="188">
        <v>42949</v>
      </c>
      <c r="T291" s="188">
        <v>42920</v>
      </c>
      <c r="U291" s="188">
        <v>45110</v>
      </c>
      <c r="V291" s="188"/>
      <c r="W291" s="212" t="s">
        <v>39</v>
      </c>
      <c r="X291" s="212" t="s">
        <v>39</v>
      </c>
      <c r="Z291" s="188" t="s">
        <v>65</v>
      </c>
      <c r="AA291" s="188"/>
      <c r="AB291" s="188"/>
      <c r="AC291" s="188"/>
      <c r="AD291" s="188"/>
      <c r="AE291" s="189" t="s">
        <v>39</v>
      </c>
      <c r="AF291" s="187" t="s">
        <v>39</v>
      </c>
      <c r="AG291" s="187" t="s">
        <v>39</v>
      </c>
      <c r="AI291" s="187" t="str">
        <f t="shared" ca="1" si="10"/>
        <v/>
      </c>
      <c r="AJ291" s="187">
        <f>1</f>
        <v>1</v>
      </c>
    </row>
    <row r="292" spans="1:36" ht="135" x14ac:dyDescent="0.25">
      <c r="A292" s="188"/>
      <c r="C292" s="187" t="s">
        <v>1377</v>
      </c>
      <c r="D292" s="187" t="s">
        <v>3080</v>
      </c>
      <c r="E292" s="187" t="str">
        <f t="shared" ca="1" si="11"/>
        <v>Ativo</v>
      </c>
      <c r="F292" s="192">
        <v>62</v>
      </c>
      <c r="G292" s="191">
        <v>17</v>
      </c>
      <c r="H292" s="187" t="s">
        <v>2602</v>
      </c>
      <c r="I292" s="187" t="s">
        <v>327</v>
      </c>
      <c r="J292" s="187" t="s">
        <v>1373</v>
      </c>
      <c r="K292" s="187" t="s">
        <v>1374</v>
      </c>
      <c r="L292" s="187" t="s">
        <v>1375</v>
      </c>
      <c r="M292" s="187" t="s">
        <v>1376</v>
      </c>
      <c r="N292" s="187" t="s">
        <v>1378</v>
      </c>
      <c r="O292" s="188"/>
      <c r="P292" s="188"/>
      <c r="Q292" s="188"/>
      <c r="R292" s="188">
        <v>42949</v>
      </c>
      <c r="S292" s="188">
        <v>42950</v>
      </c>
      <c r="T292" s="188">
        <v>42949</v>
      </c>
      <c r="U292" s="188">
        <f>'Convênios e TCTs'!$T292+1825</f>
        <v>44774</v>
      </c>
      <c r="V292" s="188" t="s">
        <v>65</v>
      </c>
      <c r="W292" s="212" t="s">
        <v>39</v>
      </c>
      <c r="X292" s="212" t="s">
        <v>39</v>
      </c>
      <c r="Z292" s="188" t="s">
        <v>44</v>
      </c>
      <c r="AA292" s="188"/>
      <c r="AB292" s="188"/>
      <c r="AC292" s="188"/>
      <c r="AD292" s="188"/>
      <c r="AE292" s="189" t="s">
        <v>39</v>
      </c>
      <c r="AF292" s="187" t="s">
        <v>39</v>
      </c>
      <c r="AG292" s="187" t="s">
        <v>39</v>
      </c>
      <c r="AI292" s="187" t="str">
        <f t="shared" ca="1" si="10"/>
        <v/>
      </c>
      <c r="AJ292" s="187">
        <f>1</f>
        <v>1</v>
      </c>
    </row>
    <row r="293" spans="1:36" ht="75" x14ac:dyDescent="0.25">
      <c r="A293" s="188"/>
      <c r="C293" s="187" t="s">
        <v>180</v>
      </c>
      <c r="D293" s="187" t="s">
        <v>1379</v>
      </c>
      <c r="E293" s="187" t="str">
        <f t="shared" ca="1" si="11"/>
        <v>Concluído</v>
      </c>
      <c r="F293" s="192">
        <v>63</v>
      </c>
      <c r="G293" s="191">
        <v>17</v>
      </c>
      <c r="H293" s="187" t="s">
        <v>274</v>
      </c>
      <c r="I293" s="187" t="s">
        <v>724</v>
      </c>
      <c r="J293" s="187" t="s">
        <v>1380</v>
      </c>
      <c r="K293" s="187" t="s">
        <v>355</v>
      </c>
      <c r="L293" s="187" t="s">
        <v>356</v>
      </c>
      <c r="M293" s="187" t="s">
        <v>1381</v>
      </c>
      <c r="N293" s="187" t="s">
        <v>1382</v>
      </c>
      <c r="O293" s="188"/>
      <c r="P293" s="188"/>
      <c r="Q293" s="188"/>
      <c r="R293" s="188">
        <v>42949</v>
      </c>
      <c r="S293" s="188">
        <v>42950</v>
      </c>
      <c r="T293" s="188">
        <v>42949</v>
      </c>
      <c r="U293" s="188">
        <v>44561</v>
      </c>
      <c r="V293" s="188"/>
      <c r="W293" s="212" t="s">
        <v>39</v>
      </c>
      <c r="X293" s="212" t="s">
        <v>39</v>
      </c>
      <c r="Z293" s="188" t="s">
        <v>65</v>
      </c>
      <c r="AA293" s="188"/>
      <c r="AB293" s="188"/>
      <c r="AC293" s="188" t="s">
        <v>3081</v>
      </c>
      <c r="AD293" s="201" t="s">
        <v>3082</v>
      </c>
      <c r="AE293" s="189" t="s">
        <v>39</v>
      </c>
      <c r="AF293" s="187" t="s">
        <v>1383</v>
      </c>
      <c r="AG293" s="187" t="s">
        <v>39</v>
      </c>
      <c r="AI293" s="187" t="str">
        <f t="shared" ca="1" si="10"/>
        <v/>
      </c>
      <c r="AJ293" s="187">
        <f>1</f>
        <v>1</v>
      </c>
    </row>
    <row r="294" spans="1:36" ht="210" x14ac:dyDescent="0.25">
      <c r="A294" s="188"/>
      <c r="C294" s="187" t="s">
        <v>1390</v>
      </c>
      <c r="D294" s="187" t="s">
        <v>3083</v>
      </c>
      <c r="E294" s="187" t="str">
        <f t="shared" ca="1" si="11"/>
        <v>Ativo</v>
      </c>
      <c r="F294" s="192">
        <v>64</v>
      </c>
      <c r="G294" s="191">
        <v>17</v>
      </c>
      <c r="H294" s="187" t="s">
        <v>2602</v>
      </c>
      <c r="I294" s="187" t="s">
        <v>37</v>
      </c>
      <c r="J294" s="187" t="s">
        <v>1386</v>
      </c>
      <c r="K294" s="187" t="s">
        <v>1387</v>
      </c>
      <c r="L294" s="187" t="s">
        <v>1388</v>
      </c>
      <c r="M294" s="187" t="s">
        <v>1389</v>
      </c>
      <c r="N294" s="187" t="s">
        <v>1391</v>
      </c>
      <c r="O294" s="188"/>
      <c r="P294" s="188"/>
      <c r="Q294" s="188"/>
      <c r="R294" s="188">
        <v>42954</v>
      </c>
      <c r="S294" s="188">
        <v>42955</v>
      </c>
      <c r="T294" s="188">
        <v>42954</v>
      </c>
      <c r="U294" s="188">
        <v>44779</v>
      </c>
      <c r="V294" s="188"/>
      <c r="W294" s="212" t="s">
        <v>39</v>
      </c>
      <c r="X294" s="212" t="s">
        <v>39</v>
      </c>
      <c r="Z294" s="188" t="s">
        <v>44</v>
      </c>
      <c r="AA294" s="188"/>
      <c r="AB294" s="188"/>
      <c r="AC294" s="188"/>
      <c r="AD294" s="188"/>
      <c r="AE294" s="189" t="s">
        <v>39</v>
      </c>
      <c r="AF294" s="187" t="s">
        <v>39</v>
      </c>
      <c r="AG294" s="187" t="s">
        <v>39</v>
      </c>
      <c r="AI294" s="187" t="str">
        <f t="shared" ca="1" si="10"/>
        <v/>
      </c>
      <c r="AJ294" s="187">
        <f>1</f>
        <v>1</v>
      </c>
    </row>
    <row r="295" spans="1:36" ht="210" x14ac:dyDescent="0.25">
      <c r="A295" s="188"/>
      <c r="C295" s="187" t="s">
        <v>180</v>
      </c>
      <c r="D295" s="187" t="s">
        <v>3084</v>
      </c>
      <c r="E295" s="187" t="str">
        <f t="shared" ca="1" si="11"/>
        <v>Ativo</v>
      </c>
      <c r="F295" s="192">
        <v>65</v>
      </c>
      <c r="G295" s="191">
        <v>17</v>
      </c>
      <c r="H295" s="187" t="s">
        <v>2602</v>
      </c>
      <c r="I295" s="187" t="s">
        <v>37</v>
      </c>
      <c r="J295" s="187" t="s">
        <v>1392</v>
      </c>
      <c r="K295" s="187" t="s">
        <v>1393</v>
      </c>
      <c r="L295" s="187" t="s">
        <v>93</v>
      </c>
      <c r="M295" s="187" t="s">
        <v>1144</v>
      </c>
      <c r="N295" s="187" t="s">
        <v>1391</v>
      </c>
      <c r="O295" s="188"/>
      <c r="P295" s="188"/>
      <c r="Q295" s="188"/>
      <c r="R295" s="188">
        <v>42954</v>
      </c>
      <c r="S295" s="188">
        <v>42955</v>
      </c>
      <c r="T295" s="188">
        <v>42954</v>
      </c>
      <c r="U295" s="188">
        <v>44779</v>
      </c>
      <c r="V295" s="188"/>
      <c r="W295" s="212" t="s">
        <v>39</v>
      </c>
      <c r="X295" s="212" t="s">
        <v>39</v>
      </c>
      <c r="Z295" s="188" t="s">
        <v>44</v>
      </c>
      <c r="AA295" s="188"/>
      <c r="AB295" s="188"/>
      <c r="AC295" s="188"/>
      <c r="AD295" s="188"/>
      <c r="AE295" s="189" t="s">
        <v>39</v>
      </c>
      <c r="AF295" s="187" t="s">
        <v>39</v>
      </c>
      <c r="AG295" s="187" t="s">
        <v>39</v>
      </c>
      <c r="AI295" s="187" t="str">
        <f t="shared" ca="1" si="10"/>
        <v/>
      </c>
      <c r="AJ295" s="187">
        <f>1</f>
        <v>1</v>
      </c>
    </row>
    <row r="296" spans="1:36" ht="45" x14ac:dyDescent="0.25">
      <c r="A296" s="188"/>
      <c r="C296" s="187" t="s">
        <v>187</v>
      </c>
      <c r="D296" s="187" t="s">
        <v>3085</v>
      </c>
      <c r="E296" s="187" t="str">
        <f t="shared" ca="1" si="11"/>
        <v>Ativo</v>
      </c>
      <c r="F296" s="192">
        <v>66</v>
      </c>
      <c r="G296" s="191">
        <v>17</v>
      </c>
      <c r="H296" s="187" t="s">
        <v>2602</v>
      </c>
      <c r="I296" s="187" t="s">
        <v>37</v>
      </c>
      <c r="J296" s="187" t="s">
        <v>1394</v>
      </c>
      <c r="K296" s="187" t="s">
        <v>1395</v>
      </c>
      <c r="L296" s="187" t="s">
        <v>1396</v>
      </c>
      <c r="M296" s="187" t="s">
        <v>1397</v>
      </c>
      <c r="N296" s="187" t="s">
        <v>1398</v>
      </c>
      <c r="O296" s="188"/>
      <c r="P296" s="188"/>
      <c r="Q296" s="188"/>
      <c r="R296" s="188">
        <v>42956</v>
      </c>
      <c r="S296" s="188">
        <v>42957</v>
      </c>
      <c r="T296" s="188">
        <v>42956</v>
      </c>
      <c r="U296" s="188">
        <v>44781</v>
      </c>
      <c r="V296" s="188"/>
      <c r="W296" s="212" t="s">
        <v>39</v>
      </c>
      <c r="X296" s="212" t="s">
        <v>39</v>
      </c>
      <c r="Z296" s="188" t="s">
        <v>44</v>
      </c>
      <c r="AA296" s="188"/>
      <c r="AB296" s="188"/>
      <c r="AC296" s="188"/>
      <c r="AD296" s="188"/>
      <c r="AE296" s="189" t="s">
        <v>39</v>
      </c>
      <c r="AF296" s="187" t="s">
        <v>39</v>
      </c>
      <c r="AG296" s="187" t="s">
        <v>39</v>
      </c>
      <c r="AI296" s="187" t="str">
        <f t="shared" ca="1" si="10"/>
        <v/>
      </c>
      <c r="AJ296" s="187">
        <f>1</f>
        <v>1</v>
      </c>
    </row>
    <row r="297" spans="1:36" ht="75" x14ac:dyDescent="0.25">
      <c r="A297" s="188"/>
      <c r="C297" s="187" t="s">
        <v>279</v>
      </c>
      <c r="D297" s="187" t="s">
        <v>1399</v>
      </c>
      <c r="E297" s="187" t="str">
        <f t="shared" ca="1" si="11"/>
        <v>Ativo</v>
      </c>
      <c r="F297" s="192">
        <v>67</v>
      </c>
      <c r="G297" s="191">
        <v>17</v>
      </c>
      <c r="H297" s="187" t="s">
        <v>274</v>
      </c>
      <c r="I297" s="187" t="s">
        <v>724</v>
      </c>
      <c r="J297" s="187" t="s">
        <v>1400</v>
      </c>
      <c r="K297" s="187" t="s">
        <v>1401</v>
      </c>
      <c r="L297" s="187" t="s">
        <v>1402</v>
      </c>
      <c r="M297" s="187" t="s">
        <v>1403</v>
      </c>
      <c r="N297" s="187" t="s">
        <v>1404</v>
      </c>
      <c r="O297" s="188"/>
      <c r="P297" s="188"/>
      <c r="Q297" s="188"/>
      <c r="R297" s="188">
        <v>42956</v>
      </c>
      <c r="S297" s="188">
        <v>42957</v>
      </c>
      <c r="T297" s="188">
        <v>42956</v>
      </c>
      <c r="U297" s="188">
        <v>45657</v>
      </c>
      <c r="V297" s="188"/>
      <c r="W297" s="212" t="s">
        <v>39</v>
      </c>
      <c r="X297" s="212" t="s">
        <v>39</v>
      </c>
      <c r="Z297" s="188" t="s">
        <v>65</v>
      </c>
      <c r="AA297" s="188"/>
      <c r="AB297" s="188"/>
      <c r="AC297" s="188"/>
      <c r="AD297" s="188"/>
      <c r="AE297" s="189" t="s">
        <v>39</v>
      </c>
      <c r="AF297" s="187" t="s">
        <v>1405</v>
      </c>
      <c r="AG297" s="187" t="s">
        <v>39</v>
      </c>
      <c r="AI297" s="187" t="str">
        <f t="shared" ca="1" si="10"/>
        <v/>
      </c>
      <c r="AJ297" s="187">
        <f>1</f>
        <v>1</v>
      </c>
    </row>
    <row r="298" spans="1:36" ht="90" x14ac:dyDescent="0.25">
      <c r="A298" s="188"/>
      <c r="C298" s="187" t="s">
        <v>206</v>
      </c>
      <c r="D298" s="187" t="s">
        <v>3086</v>
      </c>
      <c r="E298" s="187" t="str">
        <f t="shared" ref="E298:E329" ca="1" si="12">IF(U298="","",IF(U298="cancelado","Cancelado",IF(U298="prazo indeterminado","Ativo",IF(TODAY()-U298&gt;0,"Concluído","Ativo"))))</f>
        <v>Ativo</v>
      </c>
      <c r="F298" s="192">
        <v>68</v>
      </c>
      <c r="G298" s="191">
        <v>17</v>
      </c>
      <c r="H298" s="187" t="s">
        <v>2602</v>
      </c>
      <c r="I298" s="187" t="s">
        <v>37</v>
      </c>
      <c r="J298" s="187" t="s">
        <v>1408</v>
      </c>
      <c r="K298" s="187" t="s">
        <v>1409</v>
      </c>
      <c r="L298" s="187" t="s">
        <v>1410</v>
      </c>
      <c r="M298" s="187" t="s">
        <v>1411</v>
      </c>
      <c r="N298" s="187" t="s">
        <v>1412</v>
      </c>
      <c r="O298" s="188"/>
      <c r="P298" s="188"/>
      <c r="Q298" s="188"/>
      <c r="R298" s="188">
        <v>42956</v>
      </c>
      <c r="S298" s="188">
        <v>42959</v>
      </c>
      <c r="T298" s="188">
        <v>42956</v>
      </c>
      <c r="U298" s="188">
        <v>44781</v>
      </c>
      <c r="V298" s="188"/>
      <c r="W298" s="212" t="s">
        <v>39</v>
      </c>
      <c r="X298" s="212" t="s">
        <v>39</v>
      </c>
      <c r="Z298" s="188" t="s">
        <v>44</v>
      </c>
      <c r="AA298" s="188"/>
      <c r="AB298" s="188"/>
      <c r="AC298" s="188"/>
      <c r="AD298" s="188"/>
      <c r="AE298" s="189" t="s">
        <v>39</v>
      </c>
      <c r="AF298" s="187" t="s">
        <v>39</v>
      </c>
      <c r="AG298" s="187" t="s">
        <v>39</v>
      </c>
      <c r="AI298" s="187" t="str">
        <f t="shared" ca="1" si="10"/>
        <v/>
      </c>
      <c r="AJ298" s="187">
        <f>1</f>
        <v>1</v>
      </c>
    </row>
    <row r="299" spans="1:36" ht="75" x14ac:dyDescent="0.25">
      <c r="A299" s="188"/>
      <c r="C299" s="187" t="s">
        <v>279</v>
      </c>
      <c r="D299" s="187" t="s">
        <v>1413</v>
      </c>
      <c r="E299" s="187" t="str">
        <f t="shared" ca="1" si="12"/>
        <v>Concluído</v>
      </c>
      <c r="F299" s="192">
        <v>70</v>
      </c>
      <c r="G299" s="191">
        <v>17</v>
      </c>
      <c r="H299" s="187" t="s">
        <v>274</v>
      </c>
      <c r="I299" s="187" t="s">
        <v>724</v>
      </c>
      <c r="J299" s="187" t="s">
        <v>1414</v>
      </c>
      <c r="K299" s="187" t="s">
        <v>928</v>
      </c>
      <c r="L299" s="187" t="s">
        <v>1415</v>
      </c>
      <c r="M299" s="187" t="s">
        <v>1416</v>
      </c>
      <c r="N299" s="187" t="s">
        <v>1193</v>
      </c>
      <c r="O299" s="188"/>
      <c r="P299" s="188"/>
      <c r="Q299" s="188"/>
      <c r="R299" s="188">
        <v>42961</v>
      </c>
      <c r="S299" s="188">
        <v>42962</v>
      </c>
      <c r="T299" s="188">
        <v>42961</v>
      </c>
      <c r="U299" s="188">
        <v>44196</v>
      </c>
      <c r="V299" s="188"/>
      <c r="W299" s="212" t="s">
        <v>39</v>
      </c>
      <c r="X299" s="212" t="s">
        <v>39</v>
      </c>
      <c r="Z299" s="188" t="s">
        <v>44</v>
      </c>
      <c r="AA299" s="188"/>
      <c r="AB299" s="188"/>
      <c r="AC299" s="188"/>
      <c r="AD299" s="188"/>
      <c r="AE299" s="189" t="s">
        <v>39</v>
      </c>
      <c r="AF299" s="187" t="s">
        <v>1417</v>
      </c>
      <c r="AG299" s="187" t="s">
        <v>39</v>
      </c>
      <c r="AI299" s="187" t="str">
        <f t="shared" ca="1" si="10"/>
        <v/>
      </c>
      <c r="AJ299" s="187">
        <f>1</f>
        <v>1</v>
      </c>
    </row>
    <row r="300" spans="1:36" ht="135" x14ac:dyDescent="0.25">
      <c r="A300" s="188"/>
      <c r="C300" s="187" t="s">
        <v>1179</v>
      </c>
      <c r="D300" s="187" t="s">
        <v>3087</v>
      </c>
      <c r="E300" s="187" t="str">
        <f t="shared" ca="1" si="12"/>
        <v>Ativo</v>
      </c>
      <c r="F300" s="192">
        <v>71</v>
      </c>
      <c r="G300" s="191">
        <v>17</v>
      </c>
      <c r="H300" s="187" t="s">
        <v>2602</v>
      </c>
      <c r="I300" s="187" t="s">
        <v>327</v>
      </c>
      <c r="J300" s="187" t="s">
        <v>1171</v>
      </c>
      <c r="K300" s="187" t="s">
        <v>701</v>
      </c>
      <c r="L300" s="187" t="s">
        <v>702</v>
      </c>
      <c r="M300" s="187" t="s">
        <v>1420</v>
      </c>
      <c r="N300" s="187" t="s">
        <v>260</v>
      </c>
      <c r="O300" s="188"/>
      <c r="P300" s="188"/>
      <c r="Q300" s="188"/>
      <c r="R300" s="188">
        <v>42961</v>
      </c>
      <c r="S300" s="188">
        <v>42965</v>
      </c>
      <c r="T300" s="188">
        <v>42961</v>
      </c>
      <c r="U300" s="188">
        <f>'Convênios e TCTs'!$T300+1825</f>
        <v>44786</v>
      </c>
      <c r="V300" s="188" t="s">
        <v>65</v>
      </c>
      <c r="W300" s="212" t="s">
        <v>39</v>
      </c>
      <c r="X300" s="212" t="s">
        <v>39</v>
      </c>
      <c r="Z300" s="188" t="s">
        <v>44</v>
      </c>
      <c r="AA300" s="188"/>
      <c r="AB300" s="188"/>
      <c r="AC300" s="188"/>
      <c r="AD300" s="188"/>
      <c r="AE300" s="187" t="s">
        <v>39</v>
      </c>
      <c r="AF300" s="187" t="s">
        <v>39</v>
      </c>
      <c r="AG300" s="187" t="s">
        <v>39</v>
      </c>
      <c r="AI300" s="187" t="str">
        <f t="shared" ca="1" si="10"/>
        <v/>
      </c>
      <c r="AJ300" s="187">
        <f>1</f>
        <v>1</v>
      </c>
    </row>
    <row r="301" spans="1:36" ht="135" x14ac:dyDescent="0.25">
      <c r="A301" s="188"/>
      <c r="C301" s="187" t="s">
        <v>1423</v>
      </c>
      <c r="D301" s="187" t="s">
        <v>3088</v>
      </c>
      <c r="E301" s="187" t="str">
        <f t="shared" ca="1" si="12"/>
        <v>Ativo</v>
      </c>
      <c r="F301" s="192">
        <v>73</v>
      </c>
      <c r="G301" s="191">
        <v>17</v>
      </c>
      <c r="H301" s="187" t="s">
        <v>2602</v>
      </c>
      <c r="I301" s="187" t="s">
        <v>327</v>
      </c>
      <c r="J301" s="187" t="s">
        <v>1421</v>
      </c>
      <c r="K301" s="187" t="s">
        <v>889</v>
      </c>
      <c r="L301" s="187" t="s">
        <v>890</v>
      </c>
      <c r="M301" s="187" t="s">
        <v>1422</v>
      </c>
      <c r="N301" s="187" t="s">
        <v>1424</v>
      </c>
      <c r="O301" s="188"/>
      <c r="P301" s="188"/>
      <c r="Q301" s="188"/>
      <c r="R301" s="188">
        <v>42963</v>
      </c>
      <c r="S301" s="188">
        <v>42965</v>
      </c>
      <c r="T301" s="188">
        <v>42963</v>
      </c>
      <c r="U301" s="188">
        <f>'Convênios e TCTs'!$T301+1825</f>
        <v>44788</v>
      </c>
      <c r="V301" s="188" t="s">
        <v>65</v>
      </c>
      <c r="W301" s="212" t="s">
        <v>39</v>
      </c>
      <c r="X301" s="212" t="s">
        <v>39</v>
      </c>
      <c r="Z301" s="188" t="s">
        <v>44</v>
      </c>
      <c r="AA301" s="188"/>
      <c r="AB301" s="188"/>
      <c r="AC301" s="188"/>
      <c r="AD301" s="188"/>
      <c r="AE301" s="189" t="s">
        <v>39</v>
      </c>
      <c r="AF301" s="187" t="s">
        <v>39</v>
      </c>
      <c r="AG301" s="187" t="s">
        <v>39</v>
      </c>
      <c r="AI301" s="187" t="str">
        <f t="shared" ca="1" si="10"/>
        <v/>
      </c>
      <c r="AJ301" s="187">
        <f>1</f>
        <v>1</v>
      </c>
    </row>
    <row r="302" spans="1:36" x14ac:dyDescent="0.25">
      <c r="A302" s="188"/>
      <c r="C302" s="187" t="s">
        <v>1008</v>
      </c>
      <c r="E302" s="187" t="str">
        <f t="shared" ca="1" si="12"/>
        <v>Concluído</v>
      </c>
      <c r="F302" s="192">
        <v>74</v>
      </c>
      <c r="G302" s="191">
        <v>17</v>
      </c>
      <c r="H302" s="187" t="s">
        <v>274</v>
      </c>
      <c r="I302" s="187" t="s">
        <v>704</v>
      </c>
      <c r="J302" s="187" t="s">
        <v>705</v>
      </c>
      <c r="K302" s="187" t="s">
        <v>1425</v>
      </c>
      <c r="L302" s="187" t="s">
        <v>1426</v>
      </c>
      <c r="M302" s="187" t="s">
        <v>1427</v>
      </c>
      <c r="N302" s="187" t="s">
        <v>39</v>
      </c>
      <c r="O302" s="188"/>
      <c r="P302" s="188"/>
      <c r="Q302" s="188"/>
      <c r="R302" s="188">
        <v>42923</v>
      </c>
      <c r="S302" s="188">
        <v>42965</v>
      </c>
      <c r="T302" s="188">
        <v>42923</v>
      </c>
      <c r="U302" s="188">
        <v>44748</v>
      </c>
      <c r="V302" s="188"/>
      <c r="W302" s="212" t="s">
        <v>39</v>
      </c>
      <c r="X302" s="212" t="s">
        <v>39</v>
      </c>
      <c r="Z302" s="188" t="s">
        <v>44</v>
      </c>
      <c r="AA302" s="188"/>
      <c r="AB302" s="188"/>
      <c r="AC302" s="188"/>
      <c r="AD302" s="188"/>
      <c r="AE302" s="189" t="s">
        <v>39</v>
      </c>
      <c r="AF302" s="187" t="s">
        <v>39</v>
      </c>
      <c r="AG302" s="187" t="s">
        <v>39</v>
      </c>
      <c r="AI302" s="187" t="str">
        <f t="shared" ca="1" si="10"/>
        <v/>
      </c>
      <c r="AJ302" s="187">
        <f>1</f>
        <v>1</v>
      </c>
    </row>
    <row r="303" spans="1:36" ht="30" x14ac:dyDescent="0.25">
      <c r="A303" s="188"/>
      <c r="C303" s="187" t="s">
        <v>1008</v>
      </c>
      <c r="E303" s="187" t="str">
        <f t="shared" ca="1" si="12"/>
        <v>Ativo</v>
      </c>
      <c r="F303" s="192">
        <v>75</v>
      </c>
      <c r="G303" s="191">
        <v>17</v>
      </c>
      <c r="H303" s="187" t="s">
        <v>274</v>
      </c>
      <c r="I303" s="187" t="s">
        <v>704</v>
      </c>
      <c r="J303" s="187" t="s">
        <v>705</v>
      </c>
      <c r="K303" s="187" t="s">
        <v>1428</v>
      </c>
      <c r="L303" s="187" t="s">
        <v>1429</v>
      </c>
      <c r="M303" s="187" t="s">
        <v>1430</v>
      </c>
      <c r="N303" s="187" t="s">
        <v>39</v>
      </c>
      <c r="O303" s="188"/>
      <c r="P303" s="188"/>
      <c r="Q303" s="188"/>
      <c r="R303" s="188">
        <v>42939</v>
      </c>
      <c r="S303" s="188">
        <v>42965</v>
      </c>
      <c r="T303" s="188">
        <v>42939</v>
      </c>
      <c r="U303" s="188">
        <v>44764</v>
      </c>
      <c r="V303" s="188"/>
      <c r="W303" s="212" t="s">
        <v>39</v>
      </c>
      <c r="X303" s="212" t="s">
        <v>39</v>
      </c>
      <c r="Z303" s="188" t="s">
        <v>44</v>
      </c>
      <c r="AA303" s="188"/>
      <c r="AB303" s="188"/>
      <c r="AC303" s="188"/>
      <c r="AD303" s="188"/>
      <c r="AE303" s="189" t="s">
        <v>39</v>
      </c>
      <c r="AF303" s="187" t="s">
        <v>39</v>
      </c>
      <c r="AG303" s="187" t="s">
        <v>39</v>
      </c>
      <c r="AI303" s="187" t="str">
        <f t="shared" ca="1" si="10"/>
        <v/>
      </c>
      <c r="AJ303" s="187">
        <f>1</f>
        <v>1</v>
      </c>
    </row>
    <row r="304" spans="1:36" x14ac:dyDescent="0.25">
      <c r="A304" s="188"/>
      <c r="C304" s="187" t="s">
        <v>1008</v>
      </c>
      <c r="E304" s="187" t="str">
        <f t="shared" ca="1" si="12"/>
        <v>Ativo</v>
      </c>
      <c r="F304" s="192">
        <v>76</v>
      </c>
      <c r="G304" s="191">
        <v>17</v>
      </c>
      <c r="H304" s="187" t="s">
        <v>274</v>
      </c>
      <c r="I304" s="187" t="s">
        <v>704</v>
      </c>
      <c r="J304" s="187" t="s">
        <v>705</v>
      </c>
      <c r="K304" s="187" t="s">
        <v>928</v>
      </c>
      <c r="L304" s="187" t="s">
        <v>929</v>
      </c>
      <c r="M304" s="187" t="s">
        <v>1416</v>
      </c>
      <c r="N304" s="187" t="s">
        <v>39</v>
      </c>
      <c r="O304" s="188"/>
      <c r="P304" s="188"/>
      <c r="Q304" s="188"/>
      <c r="R304" s="188">
        <v>42947</v>
      </c>
      <c r="S304" s="188">
        <v>42969</v>
      </c>
      <c r="T304" s="188">
        <v>42947</v>
      </c>
      <c r="U304" s="188">
        <v>44772</v>
      </c>
      <c r="V304" s="188"/>
      <c r="W304" s="212" t="s">
        <v>39</v>
      </c>
      <c r="X304" s="212" t="s">
        <v>39</v>
      </c>
      <c r="Z304" s="188" t="s">
        <v>44</v>
      </c>
      <c r="AA304" s="188"/>
      <c r="AB304" s="188"/>
      <c r="AC304" s="188"/>
      <c r="AD304" s="188"/>
      <c r="AE304" s="189" t="s">
        <v>39</v>
      </c>
      <c r="AF304" s="187" t="s">
        <v>39</v>
      </c>
      <c r="AG304" s="187" t="s">
        <v>39</v>
      </c>
      <c r="AI304" s="187" t="str">
        <f t="shared" ca="1" si="10"/>
        <v/>
      </c>
      <c r="AJ304" s="187">
        <f>1</f>
        <v>1</v>
      </c>
    </row>
    <row r="305" spans="1:36" ht="30" x14ac:dyDescent="0.25">
      <c r="A305" s="188"/>
      <c r="C305" s="187" t="s">
        <v>709</v>
      </c>
      <c r="E305" s="187" t="str">
        <f t="shared" ca="1" si="12"/>
        <v>Ativo</v>
      </c>
      <c r="F305" s="192">
        <v>77</v>
      </c>
      <c r="G305" s="191">
        <v>17</v>
      </c>
      <c r="H305" s="187" t="s">
        <v>274</v>
      </c>
      <c r="I305" s="187" t="s">
        <v>704</v>
      </c>
      <c r="J305" s="187" t="s">
        <v>705</v>
      </c>
      <c r="K305" s="187" t="s">
        <v>1431</v>
      </c>
      <c r="L305" s="187" t="s">
        <v>1432</v>
      </c>
      <c r="M305" s="187" t="s">
        <v>1433</v>
      </c>
      <c r="N305" s="187" t="s">
        <v>39</v>
      </c>
      <c r="O305" s="188"/>
      <c r="P305" s="188"/>
      <c r="Q305" s="188"/>
      <c r="R305" s="188">
        <v>42943</v>
      </c>
      <c r="S305" s="188">
        <v>42969</v>
      </c>
      <c r="T305" s="188">
        <v>42943</v>
      </c>
      <c r="U305" s="188">
        <v>44768</v>
      </c>
      <c r="V305" s="188"/>
      <c r="W305" s="212" t="s">
        <v>39</v>
      </c>
      <c r="X305" s="212" t="s">
        <v>39</v>
      </c>
      <c r="Z305" s="188" t="s">
        <v>44</v>
      </c>
      <c r="AA305" s="188"/>
      <c r="AB305" s="188"/>
      <c r="AC305" s="188"/>
      <c r="AD305" s="188"/>
      <c r="AE305" s="189" t="s">
        <v>39</v>
      </c>
      <c r="AF305" s="187" t="s">
        <v>39</v>
      </c>
      <c r="AG305" s="187" t="s">
        <v>39</v>
      </c>
      <c r="AI305" s="187" t="str">
        <f t="shared" ca="1" si="10"/>
        <v/>
      </c>
      <c r="AJ305" s="187">
        <f>1</f>
        <v>1</v>
      </c>
    </row>
    <row r="306" spans="1:36" ht="195" x14ac:dyDescent="0.25">
      <c r="A306" s="188"/>
      <c r="C306" s="187" t="s">
        <v>279</v>
      </c>
      <c r="D306" s="187" t="s">
        <v>3089</v>
      </c>
      <c r="E306" s="187" t="str">
        <f t="shared" ca="1" si="12"/>
        <v>Ativo</v>
      </c>
      <c r="F306" s="192">
        <v>78</v>
      </c>
      <c r="G306" s="191">
        <v>17</v>
      </c>
      <c r="H306" s="187" t="s">
        <v>2602</v>
      </c>
      <c r="I306" s="187" t="s">
        <v>37</v>
      </c>
      <c r="J306" s="187" t="s">
        <v>1434</v>
      </c>
      <c r="K306" s="187" t="s">
        <v>1435</v>
      </c>
      <c r="L306" s="187" t="s">
        <v>1436</v>
      </c>
      <c r="M306" s="187" t="s">
        <v>1437</v>
      </c>
      <c r="N306" s="187" t="s">
        <v>1438</v>
      </c>
      <c r="O306" s="188"/>
      <c r="P306" s="188"/>
      <c r="Q306" s="188"/>
      <c r="R306" s="188">
        <v>42968</v>
      </c>
      <c r="S306" s="188">
        <v>42970</v>
      </c>
      <c r="T306" s="188">
        <v>42968</v>
      </c>
      <c r="U306" s="188">
        <v>44793</v>
      </c>
      <c r="V306" s="188"/>
      <c r="W306" s="212" t="s">
        <v>39</v>
      </c>
      <c r="X306" s="212" t="s">
        <v>39</v>
      </c>
      <c r="Z306" s="188" t="s">
        <v>44</v>
      </c>
      <c r="AA306" s="188"/>
      <c r="AB306" s="188"/>
      <c r="AC306" s="188"/>
      <c r="AD306" s="188"/>
      <c r="AE306" s="189" t="s">
        <v>39</v>
      </c>
      <c r="AF306" s="187" t="s">
        <v>39</v>
      </c>
      <c r="AG306" s="187" t="s">
        <v>39</v>
      </c>
      <c r="AI306" s="187" t="str">
        <f t="shared" ca="1" si="10"/>
        <v/>
      </c>
      <c r="AJ306" s="187">
        <f>1</f>
        <v>1</v>
      </c>
    </row>
    <row r="307" spans="1:36" ht="30" x14ac:dyDescent="0.25">
      <c r="A307" s="188"/>
      <c r="C307" s="187" t="s">
        <v>801</v>
      </c>
      <c r="E307" s="187" t="str">
        <f t="shared" ca="1" si="12"/>
        <v>Ativo</v>
      </c>
      <c r="F307" s="192">
        <v>79</v>
      </c>
      <c r="G307" s="191">
        <v>17</v>
      </c>
      <c r="H307" s="187" t="s">
        <v>274</v>
      </c>
      <c r="I307" s="187" t="s">
        <v>704</v>
      </c>
      <c r="J307" s="187" t="s">
        <v>705</v>
      </c>
      <c r="K307" s="187" t="s">
        <v>1439</v>
      </c>
      <c r="L307" s="193" t="s">
        <v>1440</v>
      </c>
      <c r="M307" s="187" t="s">
        <v>1441</v>
      </c>
      <c r="N307" s="187" t="s">
        <v>39</v>
      </c>
      <c r="O307" s="188"/>
      <c r="P307" s="188"/>
      <c r="Q307" s="188"/>
      <c r="R307" s="188">
        <v>42948</v>
      </c>
      <c r="S307" s="188">
        <v>42979</v>
      </c>
      <c r="T307" s="188">
        <v>42948</v>
      </c>
      <c r="U307" s="188">
        <v>44773</v>
      </c>
      <c r="V307" s="188"/>
      <c r="W307" s="212" t="s">
        <v>39</v>
      </c>
      <c r="X307" s="212" t="s">
        <v>39</v>
      </c>
      <c r="Z307" s="188" t="s">
        <v>44</v>
      </c>
      <c r="AA307" s="188"/>
      <c r="AB307" s="188"/>
      <c r="AC307" s="188"/>
      <c r="AD307" s="188"/>
      <c r="AE307" s="189" t="s">
        <v>39</v>
      </c>
      <c r="AF307" s="187" t="s">
        <v>39</v>
      </c>
      <c r="AG307" s="187" t="s">
        <v>39</v>
      </c>
      <c r="AI307" s="187" t="str">
        <f t="shared" ca="1" si="10"/>
        <v/>
      </c>
      <c r="AJ307" s="187">
        <f>1</f>
        <v>1</v>
      </c>
    </row>
    <row r="308" spans="1:36" x14ac:dyDescent="0.25">
      <c r="A308" s="188"/>
      <c r="C308" s="187" t="s">
        <v>801</v>
      </c>
      <c r="E308" s="187" t="str">
        <f t="shared" ca="1" si="12"/>
        <v>Ativo</v>
      </c>
      <c r="F308" s="192">
        <v>80</v>
      </c>
      <c r="G308" s="191">
        <v>17</v>
      </c>
      <c r="H308" s="187" t="s">
        <v>274</v>
      </c>
      <c r="I308" s="187" t="s">
        <v>704</v>
      </c>
      <c r="J308" s="187" t="s">
        <v>705</v>
      </c>
      <c r="K308" s="187" t="s">
        <v>1442</v>
      </c>
      <c r="L308" s="187" t="s">
        <v>1443</v>
      </c>
      <c r="M308" s="187" t="s">
        <v>1444</v>
      </c>
      <c r="N308" s="187" t="s">
        <v>39</v>
      </c>
      <c r="O308" s="188"/>
      <c r="P308" s="188"/>
      <c r="Q308" s="188"/>
      <c r="R308" s="188">
        <v>42955</v>
      </c>
      <c r="S308" s="188">
        <v>42979</v>
      </c>
      <c r="T308" s="188">
        <v>42955</v>
      </c>
      <c r="U308" s="188">
        <v>44780</v>
      </c>
      <c r="V308" s="188"/>
      <c r="W308" s="212" t="s">
        <v>39</v>
      </c>
      <c r="X308" s="212" t="s">
        <v>39</v>
      </c>
      <c r="Z308" s="188" t="s">
        <v>44</v>
      </c>
      <c r="AA308" s="188"/>
      <c r="AB308" s="188"/>
      <c r="AC308" s="188"/>
      <c r="AD308" s="188"/>
      <c r="AE308" s="189" t="s">
        <v>39</v>
      </c>
      <c r="AF308" s="187" t="s">
        <v>39</v>
      </c>
      <c r="AG308" s="187" t="s">
        <v>39</v>
      </c>
      <c r="AI308" s="187" t="str">
        <f t="shared" ca="1" si="10"/>
        <v/>
      </c>
      <c r="AJ308" s="187">
        <f>1</f>
        <v>1</v>
      </c>
    </row>
    <row r="309" spans="1:36" ht="105" x14ac:dyDescent="0.25">
      <c r="A309" s="188"/>
      <c r="C309" s="187" t="s">
        <v>1030</v>
      </c>
      <c r="D309" s="187" t="s">
        <v>1445</v>
      </c>
      <c r="E309" s="187" t="str">
        <f t="shared" ca="1" si="12"/>
        <v>Ativo</v>
      </c>
      <c r="F309" s="192">
        <v>82</v>
      </c>
      <c r="G309" s="191">
        <v>17</v>
      </c>
      <c r="H309" s="187" t="s">
        <v>2602</v>
      </c>
      <c r="I309" s="187" t="s">
        <v>37</v>
      </c>
      <c r="J309" s="187" t="s">
        <v>1446</v>
      </c>
      <c r="K309" s="187" t="s">
        <v>1447</v>
      </c>
      <c r="L309" s="187" t="s">
        <v>1448</v>
      </c>
      <c r="M309" s="187" t="s">
        <v>1449</v>
      </c>
      <c r="N309" s="187" t="s">
        <v>1450</v>
      </c>
      <c r="O309" s="188"/>
      <c r="P309" s="188"/>
      <c r="Q309" s="188"/>
      <c r="R309" s="188">
        <v>42958</v>
      </c>
      <c r="S309" s="188">
        <v>42980</v>
      </c>
      <c r="T309" s="188">
        <v>42979</v>
      </c>
      <c r="U309" s="188">
        <v>44804</v>
      </c>
      <c r="V309" s="188"/>
      <c r="W309" s="212" t="s">
        <v>39</v>
      </c>
      <c r="X309" s="212" t="s">
        <v>39</v>
      </c>
      <c r="Z309" s="188" t="s">
        <v>65</v>
      </c>
      <c r="AA309" s="188"/>
      <c r="AB309" s="188"/>
      <c r="AC309" s="188"/>
      <c r="AD309" s="188"/>
      <c r="AE309" s="189" t="s">
        <v>39</v>
      </c>
      <c r="AF309" s="187" t="s">
        <v>39</v>
      </c>
      <c r="AG309" s="187" t="s">
        <v>39</v>
      </c>
      <c r="AI309" s="187" t="str">
        <f t="shared" ca="1" si="10"/>
        <v/>
      </c>
      <c r="AJ309" s="187">
        <f>1</f>
        <v>1</v>
      </c>
    </row>
    <row r="310" spans="1:36" ht="75" x14ac:dyDescent="0.25">
      <c r="A310" s="188"/>
      <c r="C310" s="187" t="s">
        <v>187</v>
      </c>
      <c r="D310" s="187" t="s">
        <v>1451</v>
      </c>
      <c r="E310" s="187" t="str">
        <f t="shared" ca="1" si="12"/>
        <v>Concluído</v>
      </c>
      <c r="F310" s="192">
        <v>83</v>
      </c>
      <c r="G310" s="191">
        <v>17</v>
      </c>
      <c r="H310" s="187" t="s">
        <v>274</v>
      </c>
      <c r="I310" s="187" t="s">
        <v>37</v>
      </c>
      <c r="J310" s="187" t="s">
        <v>1452</v>
      </c>
      <c r="K310" s="187" t="s">
        <v>1453</v>
      </c>
      <c r="L310" s="187" t="s">
        <v>1454</v>
      </c>
      <c r="M310" s="187" t="s">
        <v>1455</v>
      </c>
      <c r="N310" s="187" t="s">
        <v>1456</v>
      </c>
      <c r="O310" s="188"/>
      <c r="P310" s="188"/>
      <c r="Q310" s="188"/>
      <c r="R310" s="188">
        <v>42964</v>
      </c>
      <c r="S310" s="188">
        <v>42984</v>
      </c>
      <c r="T310" s="188">
        <v>42964</v>
      </c>
      <c r="U310" s="188">
        <v>44196</v>
      </c>
      <c r="V310" s="188"/>
      <c r="W310" s="212" t="s">
        <v>39</v>
      </c>
      <c r="X310" s="212" t="s">
        <v>39</v>
      </c>
      <c r="Z310" s="188" t="s">
        <v>44</v>
      </c>
      <c r="AA310" s="188"/>
      <c r="AB310" s="188"/>
      <c r="AC310" s="188"/>
      <c r="AD310" s="188"/>
      <c r="AE310" s="189" t="s">
        <v>39</v>
      </c>
      <c r="AF310" s="187" t="s">
        <v>39</v>
      </c>
      <c r="AG310" s="187" t="s">
        <v>39</v>
      </c>
      <c r="AI310" s="187" t="str">
        <f t="shared" ca="1" si="10"/>
        <v/>
      </c>
      <c r="AJ310" s="187">
        <f>1</f>
        <v>1</v>
      </c>
    </row>
    <row r="311" spans="1:36" ht="135" x14ac:dyDescent="0.25">
      <c r="A311" s="188"/>
      <c r="C311" s="187" t="s">
        <v>279</v>
      </c>
      <c r="D311" s="187" t="s">
        <v>3090</v>
      </c>
      <c r="E311" s="187" t="str">
        <f t="shared" ca="1" si="12"/>
        <v>Ativo</v>
      </c>
      <c r="F311" s="192">
        <v>84</v>
      </c>
      <c r="G311" s="191">
        <v>17</v>
      </c>
      <c r="H311" s="187" t="s">
        <v>2602</v>
      </c>
      <c r="I311" s="187" t="s">
        <v>37</v>
      </c>
      <c r="J311" s="187" t="s">
        <v>1457</v>
      </c>
      <c r="K311" s="187" t="s">
        <v>1458</v>
      </c>
      <c r="L311" s="187" t="s">
        <v>1459</v>
      </c>
      <c r="M311" s="187" t="s">
        <v>1460</v>
      </c>
      <c r="N311" s="187" t="s">
        <v>1461</v>
      </c>
      <c r="O311" s="188"/>
      <c r="P311" s="188"/>
      <c r="Q311" s="188"/>
      <c r="R311" s="188">
        <v>42989</v>
      </c>
      <c r="S311" s="188">
        <v>42990</v>
      </c>
      <c r="T311" s="188">
        <v>42989</v>
      </c>
      <c r="U311" s="188">
        <v>44814</v>
      </c>
      <c r="V311" s="188"/>
      <c r="W311" s="212" t="s">
        <v>39</v>
      </c>
      <c r="X311" s="212" t="s">
        <v>39</v>
      </c>
      <c r="Z311" s="188" t="s">
        <v>44</v>
      </c>
      <c r="AA311" s="188"/>
      <c r="AB311" s="188"/>
      <c r="AC311" s="188"/>
      <c r="AD311" s="188"/>
      <c r="AE311" s="189" t="s">
        <v>39</v>
      </c>
      <c r="AF311" s="187" t="s">
        <v>39</v>
      </c>
      <c r="AG311" s="187" t="s">
        <v>39</v>
      </c>
      <c r="AI311" s="187" t="str">
        <f t="shared" ca="1" si="10"/>
        <v/>
      </c>
      <c r="AJ311" s="187">
        <f>1</f>
        <v>1</v>
      </c>
    </row>
    <row r="312" spans="1:36" ht="75" x14ac:dyDescent="0.25">
      <c r="A312" s="188"/>
      <c r="C312" s="187" t="s">
        <v>187</v>
      </c>
      <c r="D312" s="187" t="s">
        <v>1462</v>
      </c>
      <c r="E312" s="187" t="str">
        <f t="shared" ca="1" si="12"/>
        <v>Ativo</v>
      </c>
      <c r="F312" s="192">
        <v>87</v>
      </c>
      <c r="G312" s="191">
        <v>17</v>
      </c>
      <c r="H312" s="187" t="s">
        <v>2602</v>
      </c>
      <c r="I312" s="187" t="s">
        <v>37</v>
      </c>
      <c r="J312" s="187" t="s">
        <v>1463</v>
      </c>
      <c r="K312" s="187" t="s">
        <v>1464</v>
      </c>
      <c r="L312" s="187" t="s">
        <v>1465</v>
      </c>
      <c r="M312" s="187" t="s">
        <v>1466</v>
      </c>
      <c r="N312" s="187" t="s">
        <v>1467</v>
      </c>
      <c r="O312" s="188"/>
      <c r="P312" s="188"/>
      <c r="Q312" s="188"/>
      <c r="R312" s="188">
        <v>42990</v>
      </c>
      <c r="S312" s="188">
        <v>42993</v>
      </c>
      <c r="T312" s="188">
        <v>42993</v>
      </c>
      <c r="U312" s="188">
        <f>'Convênios e TCTs'!$T312+1825</f>
        <v>44818</v>
      </c>
      <c r="V312" s="188" t="s">
        <v>65</v>
      </c>
      <c r="W312" s="212" t="s">
        <v>39</v>
      </c>
      <c r="X312" s="212" t="s">
        <v>39</v>
      </c>
      <c r="Z312" s="188" t="s">
        <v>44</v>
      </c>
      <c r="AA312" s="188"/>
      <c r="AB312" s="188"/>
      <c r="AC312" s="188"/>
      <c r="AD312" s="188"/>
      <c r="AE312" s="189" t="s">
        <v>39</v>
      </c>
      <c r="AF312" s="187" t="s">
        <v>39</v>
      </c>
      <c r="AG312" s="187" t="s">
        <v>39</v>
      </c>
      <c r="AI312" s="187" t="str">
        <f t="shared" ca="1" si="10"/>
        <v/>
      </c>
      <c r="AJ312" s="187">
        <f>1</f>
        <v>1</v>
      </c>
    </row>
    <row r="313" spans="1:36" ht="75" x14ac:dyDescent="0.25">
      <c r="A313" s="188"/>
      <c r="C313" s="187" t="s">
        <v>187</v>
      </c>
      <c r="D313" s="187" t="s">
        <v>3091</v>
      </c>
      <c r="E313" s="187" t="str">
        <f t="shared" ca="1" si="12"/>
        <v>Ativo</v>
      </c>
      <c r="F313" s="192">
        <v>88</v>
      </c>
      <c r="G313" s="191">
        <v>17</v>
      </c>
      <c r="H313" s="187" t="s">
        <v>2602</v>
      </c>
      <c r="I313" s="187" t="s">
        <v>37</v>
      </c>
      <c r="J313" s="187" t="s">
        <v>1468</v>
      </c>
      <c r="K313" s="187" t="s">
        <v>1469</v>
      </c>
      <c r="L313" s="187" t="s">
        <v>1470</v>
      </c>
      <c r="M313" s="187" t="s">
        <v>1471</v>
      </c>
      <c r="N313" s="187" t="s">
        <v>39</v>
      </c>
      <c r="O313" s="188"/>
      <c r="P313" s="188"/>
      <c r="Q313" s="188"/>
      <c r="R313" s="188">
        <v>42993</v>
      </c>
      <c r="S313" s="188">
        <v>42994</v>
      </c>
      <c r="T313" s="188">
        <v>42993</v>
      </c>
      <c r="U313" s="188">
        <v>44818</v>
      </c>
      <c r="V313" s="188"/>
      <c r="W313" s="212" t="s">
        <v>39</v>
      </c>
      <c r="X313" s="212" t="s">
        <v>39</v>
      </c>
      <c r="Z313" s="188" t="s">
        <v>44</v>
      </c>
      <c r="AA313" s="188"/>
      <c r="AB313" s="188"/>
      <c r="AC313" s="188"/>
      <c r="AD313" s="188"/>
      <c r="AE313" s="189" t="s">
        <v>39</v>
      </c>
      <c r="AF313" s="187" t="s">
        <v>39</v>
      </c>
      <c r="AG313" s="187" t="s">
        <v>39</v>
      </c>
      <c r="AI313" s="187" t="str">
        <f t="shared" ca="1" si="10"/>
        <v/>
      </c>
      <c r="AJ313" s="187">
        <f>1</f>
        <v>1</v>
      </c>
    </row>
    <row r="314" spans="1:36" ht="30" x14ac:dyDescent="0.25">
      <c r="A314" s="188"/>
      <c r="C314" s="187" t="s">
        <v>1204</v>
      </c>
      <c r="E314" s="187" t="str">
        <f t="shared" ca="1" si="12"/>
        <v>Ativo</v>
      </c>
      <c r="F314" s="192">
        <v>89</v>
      </c>
      <c r="G314" s="191">
        <v>17</v>
      </c>
      <c r="H314" s="187" t="s">
        <v>274</v>
      </c>
      <c r="I314" s="187" t="s">
        <v>704</v>
      </c>
      <c r="J314" s="187" t="s">
        <v>705</v>
      </c>
      <c r="K314" s="187" t="s">
        <v>1472</v>
      </c>
      <c r="L314" s="187" t="s">
        <v>1473</v>
      </c>
      <c r="M314" s="187" t="s">
        <v>1474</v>
      </c>
      <c r="N314" s="187" t="s">
        <v>39</v>
      </c>
      <c r="O314" s="188"/>
      <c r="P314" s="188"/>
      <c r="Q314" s="188"/>
      <c r="R314" s="188">
        <v>42976</v>
      </c>
      <c r="S314" s="188">
        <v>42997</v>
      </c>
      <c r="T314" s="188">
        <v>42976</v>
      </c>
      <c r="U314" s="188">
        <v>44801</v>
      </c>
      <c r="V314" s="188"/>
      <c r="W314" s="212" t="s">
        <v>39</v>
      </c>
      <c r="X314" s="212" t="s">
        <v>39</v>
      </c>
      <c r="Z314" s="188" t="s">
        <v>44</v>
      </c>
      <c r="AA314" s="188"/>
      <c r="AB314" s="188"/>
      <c r="AC314" s="188"/>
      <c r="AD314" s="188"/>
      <c r="AE314" s="189" t="s">
        <v>39</v>
      </c>
      <c r="AF314" s="187" t="s">
        <v>39</v>
      </c>
      <c r="AG314" s="187" t="s">
        <v>39</v>
      </c>
      <c r="AI314" s="187" t="str">
        <f t="shared" ca="1" si="10"/>
        <v/>
      </c>
      <c r="AJ314" s="187">
        <f>1</f>
        <v>1</v>
      </c>
    </row>
    <row r="315" spans="1:36" x14ac:dyDescent="0.25">
      <c r="A315" s="188"/>
      <c r="C315" s="187" t="s">
        <v>1104</v>
      </c>
      <c r="E315" s="187" t="str">
        <f t="shared" ca="1" si="12"/>
        <v>Ativo</v>
      </c>
      <c r="F315" s="192">
        <v>90</v>
      </c>
      <c r="G315" s="191">
        <v>17</v>
      </c>
      <c r="H315" s="187" t="s">
        <v>274</v>
      </c>
      <c r="I315" s="187" t="s">
        <v>704</v>
      </c>
      <c r="J315" s="187" t="s">
        <v>705</v>
      </c>
      <c r="K315" s="187" t="s">
        <v>1475</v>
      </c>
      <c r="L315" s="187" t="s">
        <v>1476</v>
      </c>
      <c r="M315" s="187" t="s">
        <v>1477</v>
      </c>
      <c r="N315" s="187" t="s">
        <v>39</v>
      </c>
      <c r="O315" s="188"/>
      <c r="P315" s="188"/>
      <c r="Q315" s="188"/>
      <c r="R315" s="188">
        <v>42976</v>
      </c>
      <c r="S315" s="188">
        <v>42997</v>
      </c>
      <c r="T315" s="188">
        <v>42976</v>
      </c>
      <c r="U315" s="188">
        <v>44801</v>
      </c>
      <c r="V315" s="188"/>
      <c r="W315" s="212" t="s">
        <v>39</v>
      </c>
      <c r="X315" s="212" t="s">
        <v>39</v>
      </c>
      <c r="Z315" s="188" t="s">
        <v>44</v>
      </c>
      <c r="AA315" s="188"/>
      <c r="AB315" s="188"/>
      <c r="AC315" s="188"/>
      <c r="AD315" s="188"/>
      <c r="AE315" s="189" t="s">
        <v>39</v>
      </c>
      <c r="AF315" s="187" t="s">
        <v>39</v>
      </c>
      <c r="AG315" s="187" t="s">
        <v>39</v>
      </c>
      <c r="AI315" s="187" t="str">
        <f t="shared" ca="1" si="10"/>
        <v/>
      </c>
      <c r="AJ315" s="187">
        <f>1</f>
        <v>1</v>
      </c>
    </row>
    <row r="316" spans="1:36" ht="75" x14ac:dyDescent="0.25">
      <c r="A316" s="188"/>
      <c r="C316" s="187" t="s">
        <v>1483</v>
      </c>
      <c r="D316" s="187" t="s">
        <v>1478</v>
      </c>
      <c r="E316" s="187" t="str">
        <f t="shared" ca="1" si="12"/>
        <v>Concluído</v>
      </c>
      <c r="F316" s="192">
        <v>91</v>
      </c>
      <c r="G316" s="191">
        <v>17</v>
      </c>
      <c r="H316" s="187" t="s">
        <v>274</v>
      </c>
      <c r="I316" s="187" t="s">
        <v>724</v>
      </c>
      <c r="J316" s="187" t="s">
        <v>1479</v>
      </c>
      <c r="K316" s="187" t="s">
        <v>1480</v>
      </c>
      <c r="L316" s="187" t="s">
        <v>1481</v>
      </c>
      <c r="M316" s="187" t="s">
        <v>1482</v>
      </c>
      <c r="N316" s="187" t="s">
        <v>1484</v>
      </c>
      <c r="O316" s="188"/>
      <c r="P316" s="188"/>
      <c r="Q316" s="188"/>
      <c r="R316" s="188">
        <v>42999</v>
      </c>
      <c r="S316" s="188">
        <v>43000</v>
      </c>
      <c r="T316" s="188">
        <v>42999</v>
      </c>
      <c r="U316" s="188">
        <v>44196</v>
      </c>
      <c r="V316" s="188"/>
      <c r="W316" s="212" t="s">
        <v>39</v>
      </c>
      <c r="X316" s="212" t="s">
        <v>39</v>
      </c>
      <c r="Z316" s="188" t="s">
        <v>44</v>
      </c>
      <c r="AA316" s="188"/>
      <c r="AB316" s="188"/>
      <c r="AC316" s="188"/>
      <c r="AD316" s="188"/>
      <c r="AE316" s="189" t="s">
        <v>39</v>
      </c>
      <c r="AF316" s="187" t="s">
        <v>1485</v>
      </c>
      <c r="AG316" s="187" t="s">
        <v>39</v>
      </c>
      <c r="AI316" s="187" t="str">
        <f t="shared" ca="1" si="10"/>
        <v/>
      </c>
      <c r="AJ316" s="187">
        <f>1</f>
        <v>1</v>
      </c>
    </row>
    <row r="317" spans="1:36" ht="45" x14ac:dyDescent="0.25">
      <c r="A317" s="188"/>
      <c r="C317" s="187" t="s">
        <v>1008</v>
      </c>
      <c r="E317" s="187" t="str">
        <f t="shared" ca="1" si="12"/>
        <v>Ativo</v>
      </c>
      <c r="F317" s="192">
        <v>93</v>
      </c>
      <c r="G317" s="191">
        <v>17</v>
      </c>
      <c r="H317" s="187" t="s">
        <v>274</v>
      </c>
      <c r="I317" s="187" t="s">
        <v>704</v>
      </c>
      <c r="J317" s="187" t="s">
        <v>705</v>
      </c>
      <c r="K317" s="187" t="s">
        <v>1488</v>
      </c>
      <c r="L317" s="187" t="s">
        <v>1489</v>
      </c>
      <c r="M317" s="187" t="s">
        <v>1490</v>
      </c>
      <c r="N317" s="187" t="s">
        <v>39</v>
      </c>
      <c r="O317" s="188"/>
      <c r="P317" s="188"/>
      <c r="Q317" s="188"/>
      <c r="R317" s="188">
        <v>42991</v>
      </c>
      <c r="S317" s="188">
        <v>43011</v>
      </c>
      <c r="T317" s="188">
        <v>42991</v>
      </c>
      <c r="U317" s="188">
        <v>44816</v>
      </c>
      <c r="V317" s="188"/>
      <c r="W317" s="212" t="s">
        <v>39</v>
      </c>
      <c r="X317" s="212" t="s">
        <v>39</v>
      </c>
      <c r="Z317" s="188" t="s">
        <v>44</v>
      </c>
      <c r="AA317" s="188"/>
      <c r="AB317" s="188"/>
      <c r="AC317" s="188"/>
      <c r="AD317" s="188"/>
      <c r="AE317" s="189" t="s">
        <v>39</v>
      </c>
      <c r="AF317" s="187" t="s">
        <v>39</v>
      </c>
      <c r="AG317" s="187" t="s">
        <v>39</v>
      </c>
      <c r="AI317" s="187" t="str">
        <f t="shared" ca="1" si="10"/>
        <v/>
      </c>
      <c r="AJ317" s="187">
        <f>1</f>
        <v>1</v>
      </c>
    </row>
    <row r="318" spans="1:36" ht="30" x14ac:dyDescent="0.25">
      <c r="A318" s="188"/>
      <c r="C318" s="187" t="s">
        <v>1008</v>
      </c>
      <c r="E318" s="187" t="str">
        <f t="shared" ca="1" si="12"/>
        <v>Ativo</v>
      </c>
      <c r="F318" s="192">
        <v>94</v>
      </c>
      <c r="G318" s="191">
        <v>17</v>
      </c>
      <c r="H318" s="187" t="s">
        <v>274</v>
      </c>
      <c r="I318" s="187" t="s">
        <v>704</v>
      </c>
      <c r="J318" s="187" t="s">
        <v>705</v>
      </c>
      <c r="K318" s="187" t="s">
        <v>1491</v>
      </c>
      <c r="L318" s="187" t="s">
        <v>1492</v>
      </c>
      <c r="M318" s="187" t="s">
        <v>1493</v>
      </c>
      <c r="N318" s="187" t="s">
        <v>39</v>
      </c>
      <c r="O318" s="188"/>
      <c r="P318" s="188"/>
      <c r="Q318" s="188"/>
      <c r="R318" s="188">
        <v>42993</v>
      </c>
      <c r="S318" s="188">
        <v>43011</v>
      </c>
      <c r="T318" s="188">
        <v>42993</v>
      </c>
      <c r="U318" s="188">
        <v>44818</v>
      </c>
      <c r="V318" s="188"/>
      <c r="W318" s="212" t="s">
        <v>39</v>
      </c>
      <c r="X318" s="212" t="s">
        <v>39</v>
      </c>
      <c r="Z318" s="188" t="s">
        <v>44</v>
      </c>
      <c r="AA318" s="188"/>
      <c r="AB318" s="188"/>
      <c r="AC318" s="188"/>
      <c r="AD318" s="188"/>
      <c r="AE318" s="189" t="s">
        <v>39</v>
      </c>
      <c r="AF318" s="187" t="s">
        <v>39</v>
      </c>
      <c r="AG318" s="187" t="s">
        <v>39</v>
      </c>
      <c r="AI318" s="187" t="str">
        <f t="shared" ca="1" si="10"/>
        <v/>
      </c>
      <c r="AJ318" s="187">
        <f>1</f>
        <v>1</v>
      </c>
    </row>
    <row r="319" spans="1:36" ht="150" x14ac:dyDescent="0.25">
      <c r="A319" s="188"/>
      <c r="C319" s="187" t="s">
        <v>206</v>
      </c>
      <c r="D319" s="187" t="s">
        <v>3092</v>
      </c>
      <c r="E319" s="187" t="str">
        <f t="shared" ca="1" si="12"/>
        <v>Ativo</v>
      </c>
      <c r="F319" s="192">
        <v>95</v>
      </c>
      <c r="G319" s="191">
        <v>17</v>
      </c>
      <c r="H319" s="187" t="s">
        <v>2602</v>
      </c>
      <c r="I319" s="187" t="s">
        <v>37</v>
      </c>
      <c r="J319" s="187" t="s">
        <v>134</v>
      </c>
      <c r="K319" s="187" t="s">
        <v>1494</v>
      </c>
      <c r="L319" s="187" t="s">
        <v>1495</v>
      </c>
      <c r="M319" s="187" t="s">
        <v>1496</v>
      </c>
      <c r="N319" s="187" t="s">
        <v>1497</v>
      </c>
      <c r="O319" s="188"/>
      <c r="P319" s="188"/>
      <c r="Q319" s="188"/>
      <c r="R319" s="188">
        <v>43012</v>
      </c>
      <c r="S319" s="188">
        <v>43013</v>
      </c>
      <c r="T319" s="188">
        <v>43012</v>
      </c>
      <c r="U319" s="188">
        <v>44837</v>
      </c>
      <c r="V319" s="188"/>
      <c r="W319" s="212" t="s">
        <v>39</v>
      </c>
      <c r="X319" s="212" t="s">
        <v>39</v>
      </c>
      <c r="Z319" s="188" t="s">
        <v>44</v>
      </c>
      <c r="AA319" s="188"/>
      <c r="AB319" s="188"/>
      <c r="AC319" s="188"/>
      <c r="AD319" s="188"/>
      <c r="AE319" s="189" t="s">
        <v>39</v>
      </c>
      <c r="AF319" s="187" t="s">
        <v>39</v>
      </c>
      <c r="AG319" s="187" t="s">
        <v>39</v>
      </c>
      <c r="AI319" s="187" t="str">
        <f t="shared" ca="1" si="10"/>
        <v/>
      </c>
      <c r="AJ319" s="187">
        <f>1</f>
        <v>1</v>
      </c>
    </row>
    <row r="320" spans="1:36" ht="75" x14ac:dyDescent="0.25">
      <c r="A320" s="188"/>
      <c r="C320" s="187" t="s">
        <v>206</v>
      </c>
      <c r="D320" s="187" t="s">
        <v>1498</v>
      </c>
      <c r="E320" s="187" t="str">
        <f t="shared" ca="1" si="12"/>
        <v>Ativo</v>
      </c>
      <c r="F320" s="192">
        <v>96</v>
      </c>
      <c r="G320" s="191">
        <v>17</v>
      </c>
      <c r="H320" s="187" t="s">
        <v>274</v>
      </c>
      <c r="I320" s="187" t="s">
        <v>724</v>
      </c>
      <c r="J320" s="187" t="s">
        <v>1499</v>
      </c>
      <c r="K320" s="187" t="s">
        <v>1500</v>
      </c>
      <c r="L320" s="187" t="s">
        <v>1501</v>
      </c>
      <c r="M320" s="187" t="s">
        <v>1502</v>
      </c>
      <c r="N320" s="187" t="s">
        <v>1503</v>
      </c>
      <c r="O320" s="188"/>
      <c r="P320" s="188"/>
      <c r="Q320" s="188"/>
      <c r="R320" s="188">
        <v>43012</v>
      </c>
      <c r="S320" s="188">
        <v>43013</v>
      </c>
      <c r="T320" s="188">
        <v>43012</v>
      </c>
      <c r="U320" s="188">
        <v>44837</v>
      </c>
      <c r="V320" s="188"/>
      <c r="W320" s="212" t="s">
        <v>39</v>
      </c>
      <c r="X320" s="212" t="s">
        <v>39</v>
      </c>
      <c r="Z320" s="188" t="s">
        <v>65</v>
      </c>
      <c r="AA320" s="188"/>
      <c r="AB320" s="188"/>
      <c r="AC320" s="188"/>
      <c r="AD320" s="188"/>
      <c r="AE320" s="189" t="s">
        <v>39</v>
      </c>
      <c r="AF320" s="187" t="s">
        <v>1504</v>
      </c>
      <c r="AG320" s="187" t="s">
        <v>39</v>
      </c>
      <c r="AI320" s="187" t="str">
        <f t="shared" ca="1" si="10"/>
        <v/>
      </c>
      <c r="AJ320" s="187">
        <f>1</f>
        <v>1</v>
      </c>
    </row>
    <row r="321" spans="1:36" ht="120" x14ac:dyDescent="0.25">
      <c r="A321" s="188"/>
      <c r="C321" s="187" t="s">
        <v>279</v>
      </c>
      <c r="D321" s="187" t="s">
        <v>1507</v>
      </c>
      <c r="E321" s="187" t="str">
        <f t="shared" ca="1" si="12"/>
        <v>Concluído</v>
      </c>
      <c r="F321" s="192">
        <v>97</v>
      </c>
      <c r="G321" s="191">
        <v>17</v>
      </c>
      <c r="H321" s="187" t="s">
        <v>2602</v>
      </c>
      <c r="I321" s="187" t="s">
        <v>37</v>
      </c>
      <c r="J321" s="187" t="s">
        <v>1508</v>
      </c>
      <c r="K321" s="187" t="s">
        <v>1509</v>
      </c>
      <c r="L321" s="187" t="s">
        <v>1510</v>
      </c>
      <c r="M321" s="187" t="s">
        <v>1511</v>
      </c>
      <c r="N321" s="187" t="s">
        <v>1512</v>
      </c>
      <c r="O321" s="188"/>
      <c r="P321" s="188"/>
      <c r="Q321" s="188"/>
      <c r="R321" s="188">
        <v>43014</v>
      </c>
      <c r="S321" s="188">
        <v>43039</v>
      </c>
      <c r="T321" s="188">
        <v>43014</v>
      </c>
      <c r="U321" s="188">
        <v>44109</v>
      </c>
      <c r="V321" s="188"/>
      <c r="W321" s="212" t="s">
        <v>39</v>
      </c>
      <c r="X321" s="212" t="s">
        <v>39</v>
      </c>
      <c r="Z321" s="187" t="s">
        <v>65</v>
      </c>
      <c r="AB321" s="188"/>
      <c r="AC321" s="188"/>
      <c r="AD321" s="188"/>
      <c r="AE321" s="187" t="s">
        <v>39</v>
      </c>
      <c r="AF321" s="187" t="s">
        <v>39</v>
      </c>
      <c r="AG321" s="187" t="s">
        <v>39</v>
      </c>
      <c r="AI321" s="187" t="str">
        <f t="shared" ca="1" si="10"/>
        <v/>
      </c>
      <c r="AJ321" s="187">
        <f>1</f>
        <v>1</v>
      </c>
    </row>
    <row r="322" spans="1:36" x14ac:dyDescent="0.25">
      <c r="A322" s="188"/>
      <c r="C322" s="187" t="s">
        <v>709</v>
      </c>
      <c r="E322" s="187" t="str">
        <f t="shared" ca="1" si="12"/>
        <v>Ativo</v>
      </c>
      <c r="F322" s="192">
        <v>99</v>
      </c>
      <c r="G322" s="191">
        <v>17</v>
      </c>
      <c r="H322" s="187" t="s">
        <v>274</v>
      </c>
      <c r="I322" s="187" t="s">
        <v>704</v>
      </c>
      <c r="J322" s="187" t="s">
        <v>705</v>
      </c>
      <c r="K322" s="187" t="s">
        <v>1513</v>
      </c>
      <c r="L322" s="187" t="s">
        <v>1514</v>
      </c>
      <c r="M322" s="187" t="s">
        <v>1515</v>
      </c>
      <c r="N322" s="187" t="s">
        <v>39</v>
      </c>
      <c r="O322" s="188"/>
      <c r="P322" s="188"/>
      <c r="Q322" s="188"/>
      <c r="R322" s="188">
        <v>43012</v>
      </c>
      <c r="S322" s="188">
        <v>43025</v>
      </c>
      <c r="T322" s="188">
        <v>43012</v>
      </c>
      <c r="U322" s="188">
        <v>44837</v>
      </c>
      <c r="V322" s="188"/>
      <c r="W322" s="212" t="s">
        <v>39</v>
      </c>
      <c r="X322" s="212" t="s">
        <v>39</v>
      </c>
      <c r="Z322" s="188" t="s">
        <v>44</v>
      </c>
      <c r="AA322" s="188"/>
      <c r="AB322" s="188"/>
      <c r="AC322" s="188"/>
      <c r="AD322" s="188"/>
      <c r="AE322" s="189" t="s">
        <v>39</v>
      </c>
      <c r="AF322" s="187" t="s">
        <v>39</v>
      </c>
      <c r="AG322" s="187" t="s">
        <v>39</v>
      </c>
      <c r="AI322" s="187" t="str">
        <f t="shared" ref="AI322:AI385" ca="1" si="13">IF(A322="","",IF(S322="",_xlfn.DAYS(TODAY(),A322),_xlfn.DAYS(S322,A322)))</f>
        <v/>
      </c>
      <c r="AJ322" s="187">
        <f>1</f>
        <v>1</v>
      </c>
    </row>
    <row r="323" spans="1:36" ht="60" x14ac:dyDescent="0.25">
      <c r="A323" s="188"/>
      <c r="C323" s="187" t="s">
        <v>1520</v>
      </c>
      <c r="D323" s="187" t="s">
        <v>3093</v>
      </c>
      <c r="E323" s="187" t="str">
        <f t="shared" ca="1" si="12"/>
        <v>Ativo</v>
      </c>
      <c r="F323" s="192">
        <v>100</v>
      </c>
      <c r="G323" s="191">
        <v>17</v>
      </c>
      <c r="H323" s="187" t="s">
        <v>2602</v>
      </c>
      <c r="I323" s="187" t="s">
        <v>37</v>
      </c>
      <c r="J323" s="187" t="s">
        <v>1516</v>
      </c>
      <c r="K323" s="187" t="s">
        <v>1517</v>
      </c>
      <c r="L323" s="187" t="s">
        <v>1518</v>
      </c>
      <c r="M323" s="187" t="s">
        <v>1519</v>
      </c>
      <c r="N323" s="187" t="s">
        <v>39</v>
      </c>
      <c r="O323" s="188"/>
      <c r="P323" s="188"/>
      <c r="Q323" s="188"/>
      <c r="R323" s="188">
        <v>43017</v>
      </c>
      <c r="S323" s="188">
        <v>43029</v>
      </c>
      <c r="T323" s="188">
        <v>43017</v>
      </c>
      <c r="U323" s="188">
        <v>44842</v>
      </c>
      <c r="V323" s="188"/>
      <c r="W323" s="212" t="s">
        <v>39</v>
      </c>
      <c r="X323" s="212" t="s">
        <v>39</v>
      </c>
      <c r="Z323" s="187" t="s">
        <v>44</v>
      </c>
      <c r="AB323" s="188"/>
      <c r="AC323" s="188"/>
      <c r="AD323" s="188"/>
      <c r="AE323" s="187" t="s">
        <v>39</v>
      </c>
      <c r="AF323" s="187" t="s">
        <v>39</v>
      </c>
      <c r="AG323" s="187" t="s">
        <v>39</v>
      </c>
      <c r="AI323" s="187" t="str">
        <f t="shared" ca="1" si="13"/>
        <v/>
      </c>
      <c r="AJ323" s="187">
        <f>1</f>
        <v>1</v>
      </c>
    </row>
    <row r="324" spans="1:36" ht="135" x14ac:dyDescent="0.25">
      <c r="A324" s="188"/>
      <c r="C324" s="187" t="s">
        <v>1423</v>
      </c>
      <c r="D324" s="187" t="s">
        <v>3094</v>
      </c>
      <c r="E324" s="187" t="str">
        <f t="shared" ca="1" si="12"/>
        <v>Ativo</v>
      </c>
      <c r="F324" s="192">
        <v>102</v>
      </c>
      <c r="G324" s="191">
        <v>17</v>
      </c>
      <c r="H324" s="187" t="s">
        <v>2602</v>
      </c>
      <c r="I324" s="187" t="s">
        <v>327</v>
      </c>
      <c r="J324" s="187" t="s">
        <v>1521</v>
      </c>
      <c r="K324" s="187" t="s">
        <v>1522</v>
      </c>
      <c r="L324" s="187" t="s">
        <v>1523</v>
      </c>
      <c r="M324" s="187" t="s">
        <v>1524</v>
      </c>
      <c r="N324" s="187" t="s">
        <v>1424</v>
      </c>
      <c r="O324" s="188"/>
      <c r="P324" s="188"/>
      <c r="Q324" s="188"/>
      <c r="R324" s="188">
        <v>43032</v>
      </c>
      <c r="S324" s="188">
        <v>43033</v>
      </c>
      <c r="T324" s="188">
        <v>43032</v>
      </c>
      <c r="U324" s="188">
        <f>'Convênios e TCTs'!$T324+1825</f>
        <v>44857</v>
      </c>
      <c r="V324" s="188" t="s">
        <v>65</v>
      </c>
      <c r="W324" s="212" t="s">
        <v>39</v>
      </c>
      <c r="X324" s="212" t="s">
        <v>39</v>
      </c>
      <c r="Z324" s="188" t="s">
        <v>44</v>
      </c>
      <c r="AA324" s="188"/>
      <c r="AB324" s="188"/>
      <c r="AC324" s="188"/>
      <c r="AD324" s="188"/>
      <c r="AE324" s="189" t="s">
        <v>39</v>
      </c>
      <c r="AF324" s="187" t="s">
        <v>39</v>
      </c>
      <c r="AG324" s="187" t="s">
        <v>39</v>
      </c>
      <c r="AI324" s="187" t="str">
        <f t="shared" ca="1" si="13"/>
        <v/>
      </c>
      <c r="AJ324" s="187">
        <f>1</f>
        <v>1</v>
      </c>
    </row>
    <row r="325" spans="1:36" ht="45" x14ac:dyDescent="0.25">
      <c r="A325" s="188"/>
      <c r="C325" s="187" t="s">
        <v>709</v>
      </c>
      <c r="E325" s="187" t="str">
        <f t="shared" ca="1" si="12"/>
        <v>Ativo</v>
      </c>
      <c r="F325" s="192">
        <v>103</v>
      </c>
      <c r="G325" s="191">
        <v>17</v>
      </c>
      <c r="H325" s="187" t="s">
        <v>274</v>
      </c>
      <c r="I325" s="187" t="s">
        <v>704</v>
      </c>
      <c r="J325" s="187" t="s">
        <v>705</v>
      </c>
      <c r="K325" s="187" t="s">
        <v>1525</v>
      </c>
      <c r="L325" s="187" t="s">
        <v>1526</v>
      </c>
      <c r="M325" s="187" t="s">
        <v>1527</v>
      </c>
      <c r="N325" s="187" t="s">
        <v>39</v>
      </c>
      <c r="O325" s="188"/>
      <c r="P325" s="188"/>
      <c r="Q325" s="188"/>
      <c r="R325" s="188">
        <v>43018</v>
      </c>
      <c r="S325" s="188">
        <v>43041</v>
      </c>
      <c r="T325" s="188">
        <v>43018</v>
      </c>
      <c r="U325" s="188">
        <v>44843</v>
      </c>
      <c r="V325" s="188"/>
      <c r="W325" s="212" t="s">
        <v>39</v>
      </c>
      <c r="X325" s="212" t="s">
        <v>39</v>
      </c>
      <c r="Z325" s="188" t="s">
        <v>44</v>
      </c>
      <c r="AA325" s="188"/>
      <c r="AB325" s="188"/>
      <c r="AC325" s="188"/>
      <c r="AD325" s="188"/>
      <c r="AE325" s="189" t="s">
        <v>39</v>
      </c>
      <c r="AF325" s="187" t="s">
        <v>39</v>
      </c>
      <c r="AG325" s="187" t="s">
        <v>39</v>
      </c>
      <c r="AI325" s="187" t="str">
        <f t="shared" ca="1" si="13"/>
        <v/>
      </c>
      <c r="AJ325" s="187">
        <f>1</f>
        <v>1</v>
      </c>
    </row>
    <row r="326" spans="1:36" ht="60" x14ac:dyDescent="0.25">
      <c r="A326" s="188"/>
      <c r="C326" s="187" t="s">
        <v>1533</v>
      </c>
      <c r="D326" s="187" t="s">
        <v>1528</v>
      </c>
      <c r="E326" s="187" t="str">
        <f t="shared" ca="1" si="12"/>
        <v>Concluído</v>
      </c>
      <c r="F326" s="192">
        <v>104</v>
      </c>
      <c r="G326" s="191">
        <v>17</v>
      </c>
      <c r="H326" s="187" t="s">
        <v>2602</v>
      </c>
      <c r="I326" s="187" t="s">
        <v>37</v>
      </c>
      <c r="J326" s="187" t="s">
        <v>1529</v>
      </c>
      <c r="K326" s="187" t="s">
        <v>1530</v>
      </c>
      <c r="L326" s="187" t="s">
        <v>1531</v>
      </c>
      <c r="M326" s="187" t="s">
        <v>1532</v>
      </c>
      <c r="N326" s="187" t="s">
        <v>1535</v>
      </c>
      <c r="O326" s="188"/>
      <c r="P326" s="188"/>
      <c r="Q326" s="188"/>
      <c r="R326" s="188">
        <v>43028</v>
      </c>
      <c r="S326" s="188">
        <v>43166</v>
      </c>
      <c r="T326" s="188">
        <v>43138</v>
      </c>
      <c r="U326" s="188">
        <v>44152</v>
      </c>
      <c r="V326" s="188"/>
      <c r="W326" s="212" t="s">
        <v>39</v>
      </c>
      <c r="X326" s="212" t="s">
        <v>39</v>
      </c>
      <c r="Z326" s="187" t="s">
        <v>44</v>
      </c>
      <c r="AB326" s="188"/>
      <c r="AC326" s="188"/>
      <c r="AD326" s="188"/>
      <c r="AE326" s="187" t="s">
        <v>39</v>
      </c>
      <c r="AF326" s="187" t="s">
        <v>39</v>
      </c>
      <c r="AG326" s="187" t="s">
        <v>39</v>
      </c>
      <c r="AI326" s="187" t="str">
        <f t="shared" ca="1" si="13"/>
        <v/>
      </c>
      <c r="AJ326" s="187">
        <f>1</f>
        <v>1</v>
      </c>
    </row>
    <row r="327" spans="1:36" ht="30" x14ac:dyDescent="0.25">
      <c r="A327" s="188"/>
      <c r="C327" s="187" t="s">
        <v>709</v>
      </c>
      <c r="E327" s="187" t="str">
        <f t="shared" ca="1" si="12"/>
        <v>Ativo</v>
      </c>
      <c r="F327" s="192">
        <v>105</v>
      </c>
      <c r="G327" s="191">
        <v>17</v>
      </c>
      <c r="H327" s="187" t="s">
        <v>274</v>
      </c>
      <c r="I327" s="187" t="s">
        <v>704</v>
      </c>
      <c r="J327" s="187" t="s">
        <v>705</v>
      </c>
      <c r="K327" s="187" t="s">
        <v>1536</v>
      </c>
      <c r="L327" s="187" t="s">
        <v>1537</v>
      </c>
      <c r="M327" s="187" t="s">
        <v>1538</v>
      </c>
      <c r="N327" s="187" t="s">
        <v>39</v>
      </c>
      <c r="O327" s="188"/>
      <c r="P327" s="188"/>
      <c r="Q327" s="188"/>
      <c r="R327" s="188">
        <v>43013</v>
      </c>
      <c r="S327" s="188">
        <v>43041</v>
      </c>
      <c r="T327" s="188">
        <v>43013</v>
      </c>
      <c r="U327" s="188">
        <v>44838</v>
      </c>
      <c r="V327" s="188"/>
      <c r="W327" s="212" t="s">
        <v>39</v>
      </c>
      <c r="X327" s="212" t="s">
        <v>39</v>
      </c>
      <c r="Z327" s="188" t="s">
        <v>44</v>
      </c>
      <c r="AA327" s="188"/>
      <c r="AB327" s="188"/>
      <c r="AC327" s="188"/>
      <c r="AD327" s="188"/>
      <c r="AE327" s="189" t="s">
        <v>39</v>
      </c>
      <c r="AF327" s="187" t="s">
        <v>39</v>
      </c>
      <c r="AG327" s="187" t="s">
        <v>39</v>
      </c>
      <c r="AI327" s="187" t="str">
        <f t="shared" ca="1" si="13"/>
        <v/>
      </c>
      <c r="AJ327" s="187">
        <f>1</f>
        <v>1</v>
      </c>
    </row>
    <row r="328" spans="1:36" ht="90" x14ac:dyDescent="0.25">
      <c r="A328" s="188"/>
      <c r="C328" s="187" t="s">
        <v>279</v>
      </c>
      <c r="D328" s="187" t="s">
        <v>3095</v>
      </c>
      <c r="E328" s="187" t="str">
        <f t="shared" ca="1" si="12"/>
        <v>Ativo</v>
      </c>
      <c r="F328" s="192">
        <v>106</v>
      </c>
      <c r="G328" s="191">
        <v>17</v>
      </c>
      <c r="H328" s="187" t="s">
        <v>2602</v>
      </c>
      <c r="I328" s="187" t="s">
        <v>37</v>
      </c>
      <c r="J328" s="187" t="s">
        <v>1539</v>
      </c>
      <c r="K328" s="187" t="s">
        <v>1540</v>
      </c>
      <c r="L328" s="187" t="s">
        <v>1541</v>
      </c>
      <c r="M328" s="187" t="s">
        <v>1542</v>
      </c>
      <c r="N328" s="187" t="s">
        <v>1543</v>
      </c>
      <c r="O328" s="188"/>
      <c r="P328" s="188"/>
      <c r="Q328" s="188"/>
      <c r="R328" s="188">
        <v>43039</v>
      </c>
      <c r="S328" s="188">
        <v>43071</v>
      </c>
      <c r="T328" s="188">
        <v>43039</v>
      </c>
      <c r="U328" s="188">
        <v>44864</v>
      </c>
      <c r="V328" s="188"/>
      <c r="W328" s="212" t="s">
        <v>39</v>
      </c>
      <c r="X328" s="212" t="s">
        <v>39</v>
      </c>
      <c r="Z328" s="187" t="s">
        <v>44</v>
      </c>
      <c r="AB328" s="188"/>
      <c r="AC328" s="188"/>
      <c r="AD328" s="188"/>
      <c r="AE328" s="187" t="s">
        <v>39</v>
      </c>
      <c r="AF328" s="187" t="s">
        <v>39</v>
      </c>
      <c r="AG328" s="187" t="s">
        <v>39</v>
      </c>
      <c r="AI328" s="187" t="str">
        <f t="shared" ca="1" si="13"/>
        <v/>
      </c>
      <c r="AJ328" s="187">
        <f>1</f>
        <v>1</v>
      </c>
    </row>
    <row r="329" spans="1:36" ht="240" x14ac:dyDescent="0.25">
      <c r="A329" s="188"/>
      <c r="C329" s="187" t="s">
        <v>1548</v>
      </c>
      <c r="D329" s="187" t="s">
        <v>3096</v>
      </c>
      <c r="E329" s="187" t="str">
        <f t="shared" ca="1" si="12"/>
        <v>Ativo</v>
      </c>
      <c r="F329" s="192">
        <v>107</v>
      </c>
      <c r="G329" s="191">
        <v>17</v>
      </c>
      <c r="H329" s="187" t="s">
        <v>2602</v>
      </c>
      <c r="I329" s="187" t="s">
        <v>37</v>
      </c>
      <c r="J329" s="187" t="s">
        <v>1544</v>
      </c>
      <c r="K329" s="187" t="s">
        <v>1545</v>
      </c>
      <c r="L329" s="187" t="s">
        <v>1546</v>
      </c>
      <c r="M329" s="187" t="s">
        <v>1547</v>
      </c>
      <c r="N329" s="187" t="s">
        <v>39</v>
      </c>
      <c r="O329" s="188"/>
      <c r="P329" s="188"/>
      <c r="Q329" s="188"/>
      <c r="R329" s="188">
        <v>43034</v>
      </c>
      <c r="S329" s="188">
        <v>43056</v>
      </c>
      <c r="T329" s="188">
        <v>43034</v>
      </c>
      <c r="U329" s="188">
        <v>44859</v>
      </c>
      <c r="V329" s="188"/>
      <c r="W329" s="212" t="s">
        <v>39</v>
      </c>
      <c r="X329" s="212" t="s">
        <v>39</v>
      </c>
      <c r="Z329" s="188" t="s">
        <v>44</v>
      </c>
      <c r="AA329" s="188"/>
      <c r="AB329" s="188"/>
      <c r="AC329" s="188"/>
      <c r="AD329" s="188"/>
      <c r="AE329" s="189" t="s">
        <v>39</v>
      </c>
      <c r="AF329" s="187" t="s">
        <v>39</v>
      </c>
      <c r="AG329" s="187" t="s">
        <v>39</v>
      </c>
      <c r="AI329" s="187" t="str">
        <f t="shared" ca="1" si="13"/>
        <v/>
      </c>
      <c r="AJ329" s="187">
        <f>1</f>
        <v>1</v>
      </c>
    </row>
    <row r="330" spans="1:36" ht="165" x14ac:dyDescent="0.25">
      <c r="A330" s="188"/>
      <c r="C330" s="187" t="s">
        <v>1550</v>
      </c>
      <c r="D330" s="187" t="s">
        <v>3097</v>
      </c>
      <c r="E330" s="187" t="str">
        <f t="shared" ref="E330:E361" ca="1" si="14">IF(U330="","",IF(U330="cancelado","Cancelado",IF(U330="prazo indeterminado","Ativo",IF(TODAY()-U330&gt;0,"Concluído","Ativo"))))</f>
        <v>Concluído</v>
      </c>
      <c r="F330" s="192">
        <v>109</v>
      </c>
      <c r="G330" s="191">
        <v>17</v>
      </c>
      <c r="H330" s="187" t="s">
        <v>2602</v>
      </c>
      <c r="I330" s="187" t="s">
        <v>37</v>
      </c>
      <c r="J330" s="187" t="s">
        <v>1549</v>
      </c>
      <c r="K330" s="187" t="s">
        <v>984</v>
      </c>
      <c r="L330" s="187" t="s">
        <v>985</v>
      </c>
      <c r="M330" s="187" t="s">
        <v>986</v>
      </c>
      <c r="N330" s="187" t="s">
        <v>1551</v>
      </c>
      <c r="O330" s="188"/>
      <c r="P330" s="188"/>
      <c r="Q330" s="188"/>
      <c r="R330" s="188">
        <v>42908</v>
      </c>
      <c r="S330" s="188">
        <v>43060</v>
      </c>
      <c r="T330" s="188">
        <v>42908</v>
      </c>
      <c r="U330" s="188">
        <v>44733</v>
      </c>
      <c r="V330" s="188"/>
      <c r="W330" s="212" t="s">
        <v>39</v>
      </c>
      <c r="X330" s="212" t="s">
        <v>39</v>
      </c>
      <c r="Z330" s="188" t="s">
        <v>44</v>
      </c>
      <c r="AA330" s="188"/>
      <c r="AB330" s="188"/>
      <c r="AC330" s="188"/>
      <c r="AD330" s="188"/>
      <c r="AE330" s="189" t="s">
        <v>39</v>
      </c>
      <c r="AF330" s="187" t="s">
        <v>39</v>
      </c>
      <c r="AG330" s="187" t="s">
        <v>39</v>
      </c>
      <c r="AI330" s="187" t="str">
        <f t="shared" ca="1" si="13"/>
        <v/>
      </c>
      <c r="AJ330" s="187">
        <f>1</f>
        <v>1</v>
      </c>
    </row>
    <row r="331" spans="1:36" x14ac:dyDescent="0.25">
      <c r="A331" s="188"/>
      <c r="C331" s="187" t="s">
        <v>709</v>
      </c>
      <c r="E331" s="187" t="str">
        <f t="shared" ca="1" si="14"/>
        <v>Ativo</v>
      </c>
      <c r="F331" s="192">
        <v>110</v>
      </c>
      <c r="G331" s="191">
        <v>17</v>
      </c>
      <c r="H331" s="187" t="s">
        <v>274</v>
      </c>
      <c r="I331" s="187" t="s">
        <v>704</v>
      </c>
      <c r="J331" s="187" t="s">
        <v>705</v>
      </c>
      <c r="K331" s="187" t="s">
        <v>1552</v>
      </c>
      <c r="L331" s="187" t="s">
        <v>1553</v>
      </c>
      <c r="M331" s="187" t="s">
        <v>1554</v>
      </c>
      <c r="N331" s="187" t="s">
        <v>39</v>
      </c>
      <c r="O331" s="188"/>
      <c r="P331" s="188"/>
      <c r="Q331" s="188"/>
      <c r="R331" s="188">
        <v>43045</v>
      </c>
      <c r="S331" s="188">
        <v>43062</v>
      </c>
      <c r="T331" s="188">
        <v>43045</v>
      </c>
      <c r="U331" s="188">
        <v>44870</v>
      </c>
      <c r="V331" s="188"/>
      <c r="W331" s="212" t="s">
        <v>39</v>
      </c>
      <c r="X331" s="212" t="s">
        <v>39</v>
      </c>
      <c r="Z331" s="188" t="s">
        <v>44</v>
      </c>
      <c r="AA331" s="188"/>
      <c r="AB331" s="188"/>
      <c r="AC331" s="188"/>
      <c r="AD331" s="188"/>
      <c r="AE331" s="189" t="s">
        <v>39</v>
      </c>
      <c r="AF331" s="187" t="s">
        <v>39</v>
      </c>
      <c r="AG331" s="187" t="s">
        <v>39</v>
      </c>
      <c r="AI331" s="187" t="str">
        <f t="shared" ca="1" si="13"/>
        <v/>
      </c>
      <c r="AJ331" s="187">
        <f>1</f>
        <v>1</v>
      </c>
    </row>
    <row r="332" spans="1:36" ht="30" x14ac:dyDescent="0.25">
      <c r="A332" s="188"/>
      <c r="C332" s="187" t="s">
        <v>709</v>
      </c>
      <c r="E332" s="187" t="str">
        <f t="shared" ca="1" si="14"/>
        <v>Ativo</v>
      </c>
      <c r="F332" s="192">
        <v>111</v>
      </c>
      <c r="G332" s="191">
        <v>17</v>
      </c>
      <c r="H332" s="187" t="s">
        <v>274</v>
      </c>
      <c r="I332" s="187" t="s">
        <v>704</v>
      </c>
      <c r="J332" s="187" t="s">
        <v>705</v>
      </c>
      <c r="K332" s="187" t="s">
        <v>1555</v>
      </c>
      <c r="L332" s="187" t="s">
        <v>1556</v>
      </c>
      <c r="M332" s="187" t="s">
        <v>1557</v>
      </c>
      <c r="N332" s="187" t="s">
        <v>39</v>
      </c>
      <c r="O332" s="188"/>
      <c r="P332" s="188"/>
      <c r="Q332" s="188"/>
      <c r="R332" s="188">
        <v>43056</v>
      </c>
      <c r="S332" s="188">
        <v>43062</v>
      </c>
      <c r="T332" s="188">
        <v>43056</v>
      </c>
      <c r="U332" s="188">
        <v>44881</v>
      </c>
      <c r="V332" s="188"/>
      <c r="W332" s="212" t="s">
        <v>39</v>
      </c>
      <c r="X332" s="212" t="s">
        <v>39</v>
      </c>
      <c r="Z332" s="188" t="s">
        <v>44</v>
      </c>
      <c r="AA332" s="188"/>
      <c r="AB332" s="188"/>
      <c r="AC332" s="188"/>
      <c r="AD332" s="188"/>
      <c r="AE332" s="189" t="s">
        <v>39</v>
      </c>
      <c r="AF332" s="187" t="s">
        <v>39</v>
      </c>
      <c r="AG332" s="187" t="s">
        <v>39</v>
      </c>
      <c r="AI332" s="187" t="str">
        <f t="shared" ca="1" si="13"/>
        <v/>
      </c>
      <c r="AJ332" s="187">
        <f>1</f>
        <v>1</v>
      </c>
    </row>
    <row r="333" spans="1:36" ht="135" x14ac:dyDescent="0.25">
      <c r="A333" s="188"/>
      <c r="C333" s="187" t="s">
        <v>1179</v>
      </c>
      <c r="D333" s="187" t="s">
        <v>3098</v>
      </c>
      <c r="E333" s="187" t="str">
        <f t="shared" ca="1" si="14"/>
        <v>Ativo</v>
      </c>
      <c r="F333" s="192">
        <v>112</v>
      </c>
      <c r="G333" s="191">
        <v>17</v>
      </c>
      <c r="H333" s="187" t="s">
        <v>2602</v>
      </c>
      <c r="I333" s="187" t="s">
        <v>327</v>
      </c>
      <c r="J333" s="187" t="s">
        <v>1171</v>
      </c>
      <c r="K333" s="187" t="s">
        <v>1558</v>
      </c>
      <c r="L333" s="187" t="s">
        <v>1559</v>
      </c>
      <c r="M333" s="187" t="s">
        <v>1560</v>
      </c>
      <c r="N333" s="187" t="s">
        <v>260</v>
      </c>
      <c r="O333" s="188"/>
      <c r="P333" s="188"/>
      <c r="Q333" s="188"/>
      <c r="R333" s="188">
        <v>43069</v>
      </c>
      <c r="S333" s="188">
        <v>43070</v>
      </c>
      <c r="T333" s="188">
        <v>43069</v>
      </c>
      <c r="U333" s="188">
        <f>'Convênios e TCTs'!$T333+1825</f>
        <v>44894</v>
      </c>
      <c r="V333" s="188" t="s">
        <v>65</v>
      </c>
      <c r="W333" s="212" t="s">
        <v>39</v>
      </c>
      <c r="X333" s="212" t="s">
        <v>39</v>
      </c>
      <c r="Z333" s="188" t="s">
        <v>44</v>
      </c>
      <c r="AA333" s="188"/>
      <c r="AB333" s="188"/>
      <c r="AC333" s="188"/>
      <c r="AD333" s="188"/>
      <c r="AE333" s="187" t="s">
        <v>39</v>
      </c>
      <c r="AF333" s="187" t="s">
        <v>39</v>
      </c>
      <c r="AG333" s="187" t="s">
        <v>39</v>
      </c>
      <c r="AI333" s="187" t="str">
        <f t="shared" ca="1" si="13"/>
        <v/>
      </c>
      <c r="AJ333" s="187">
        <f>1</f>
        <v>1</v>
      </c>
    </row>
    <row r="334" spans="1:36" ht="135" x14ac:dyDescent="0.25">
      <c r="A334" s="188"/>
      <c r="C334" s="187" t="s">
        <v>1564</v>
      </c>
      <c r="D334" s="187" t="s">
        <v>3099</v>
      </c>
      <c r="E334" s="187" t="str">
        <f t="shared" ca="1" si="14"/>
        <v>Ativo</v>
      </c>
      <c r="F334" s="192">
        <v>113</v>
      </c>
      <c r="G334" s="191">
        <v>17</v>
      </c>
      <c r="H334" s="187" t="s">
        <v>2602</v>
      </c>
      <c r="I334" s="187" t="s">
        <v>327</v>
      </c>
      <c r="J334" s="187" t="s">
        <v>1521</v>
      </c>
      <c r="K334" s="187" t="s">
        <v>1561</v>
      </c>
      <c r="L334" s="187" t="s">
        <v>1562</v>
      </c>
      <c r="M334" s="187" t="s">
        <v>1563</v>
      </c>
      <c r="N334" s="187" t="s">
        <v>1424</v>
      </c>
      <c r="O334" s="188"/>
      <c r="P334" s="188"/>
      <c r="Q334" s="188"/>
      <c r="R334" s="188">
        <v>43074</v>
      </c>
      <c r="S334" s="188">
        <v>43075</v>
      </c>
      <c r="T334" s="188">
        <v>43074</v>
      </c>
      <c r="U334" s="188">
        <f>'Convênios e TCTs'!$T334+1825</f>
        <v>44899</v>
      </c>
      <c r="V334" s="188" t="s">
        <v>65</v>
      </c>
      <c r="W334" s="212" t="s">
        <v>39</v>
      </c>
      <c r="X334" s="212" t="s">
        <v>39</v>
      </c>
      <c r="Z334" s="188" t="s">
        <v>44</v>
      </c>
      <c r="AA334" s="188"/>
      <c r="AB334" s="188"/>
      <c r="AC334" s="188"/>
      <c r="AD334" s="188"/>
      <c r="AE334" s="189" t="s">
        <v>39</v>
      </c>
      <c r="AF334" s="187" t="s">
        <v>39</v>
      </c>
      <c r="AG334" s="187" t="s">
        <v>39</v>
      </c>
      <c r="AI334" s="187" t="str">
        <f t="shared" ca="1" si="13"/>
        <v/>
      </c>
      <c r="AJ334" s="187">
        <f>1</f>
        <v>1</v>
      </c>
    </row>
    <row r="335" spans="1:36" ht="75" x14ac:dyDescent="0.25">
      <c r="A335" s="188"/>
      <c r="C335" s="187" t="s">
        <v>187</v>
      </c>
      <c r="D335" s="187" t="s">
        <v>1565</v>
      </c>
      <c r="E335" s="187" t="str">
        <f t="shared" ca="1" si="14"/>
        <v>Ativo</v>
      </c>
      <c r="F335" s="192">
        <v>114</v>
      </c>
      <c r="G335" s="191">
        <v>17</v>
      </c>
      <c r="H335" s="187" t="s">
        <v>274</v>
      </c>
      <c r="I335" s="187" t="s">
        <v>724</v>
      </c>
      <c r="J335" s="187" t="s">
        <v>1566</v>
      </c>
      <c r="K335" s="187" t="s">
        <v>459</v>
      </c>
      <c r="L335" s="187" t="s">
        <v>460</v>
      </c>
      <c r="M335" s="187" t="s">
        <v>1567</v>
      </c>
      <c r="N335" s="187" t="s">
        <v>1568</v>
      </c>
      <c r="O335" s="188"/>
      <c r="P335" s="188"/>
      <c r="Q335" s="188"/>
      <c r="R335" s="188">
        <v>43082</v>
      </c>
      <c r="S335" s="188">
        <v>43083</v>
      </c>
      <c r="T335" s="188">
        <v>43082</v>
      </c>
      <c r="U335" s="188">
        <v>45657</v>
      </c>
      <c r="V335" s="188"/>
      <c r="W335" s="212" t="s">
        <v>39</v>
      </c>
      <c r="X335" s="212" t="s">
        <v>39</v>
      </c>
      <c r="Z335" s="188" t="s">
        <v>1798</v>
      </c>
      <c r="AA335" s="188"/>
      <c r="AB335" s="188"/>
      <c r="AC335" s="188"/>
      <c r="AD335" s="188"/>
      <c r="AE335" s="189" t="s">
        <v>39</v>
      </c>
      <c r="AF335" s="187" t="s">
        <v>1569</v>
      </c>
      <c r="AG335" s="187" t="s">
        <v>39</v>
      </c>
      <c r="AI335" s="187" t="str">
        <f t="shared" ca="1" si="13"/>
        <v/>
      </c>
      <c r="AJ335" s="187">
        <f>1</f>
        <v>1</v>
      </c>
    </row>
    <row r="336" spans="1:36" ht="90" x14ac:dyDescent="0.25">
      <c r="A336" s="188"/>
      <c r="C336" s="187" t="s">
        <v>1574</v>
      </c>
      <c r="D336" s="187" t="s">
        <v>3100</v>
      </c>
      <c r="E336" s="187" t="str">
        <f t="shared" ca="1" si="14"/>
        <v>Ativo</v>
      </c>
      <c r="F336" s="192">
        <v>115</v>
      </c>
      <c r="G336" s="191">
        <v>17</v>
      </c>
      <c r="H336" s="187" t="s">
        <v>2602</v>
      </c>
      <c r="I336" s="187" t="s">
        <v>327</v>
      </c>
      <c r="J336" s="187" t="s">
        <v>1572</v>
      </c>
      <c r="K336" s="187" t="s">
        <v>1027</v>
      </c>
      <c r="L336" s="187" t="s">
        <v>1028</v>
      </c>
      <c r="M336" s="187" t="s">
        <v>1573</v>
      </c>
      <c r="N336" s="187" t="s">
        <v>1575</v>
      </c>
      <c r="O336" s="188"/>
      <c r="P336" s="188"/>
      <c r="Q336" s="188"/>
      <c r="R336" s="188">
        <v>43083</v>
      </c>
      <c r="S336" s="188">
        <v>43084</v>
      </c>
      <c r="T336" s="188">
        <v>43083</v>
      </c>
      <c r="U336" s="188">
        <v>44908</v>
      </c>
      <c r="V336" s="188"/>
      <c r="W336" s="212" t="s">
        <v>39</v>
      </c>
      <c r="X336" s="212" t="s">
        <v>39</v>
      </c>
      <c r="Z336" s="188" t="s">
        <v>44</v>
      </c>
      <c r="AA336" s="188"/>
      <c r="AB336" s="188"/>
      <c r="AC336" s="188"/>
      <c r="AD336" s="188"/>
      <c r="AE336" s="189" t="s">
        <v>39</v>
      </c>
      <c r="AF336" s="187" t="s">
        <v>39</v>
      </c>
      <c r="AG336" s="187" t="s">
        <v>39</v>
      </c>
      <c r="AI336" s="187" t="str">
        <f t="shared" ca="1" si="13"/>
        <v/>
      </c>
      <c r="AJ336" s="187">
        <f>1</f>
        <v>1</v>
      </c>
    </row>
    <row r="337" spans="1:36" ht="135" x14ac:dyDescent="0.25">
      <c r="A337" s="188"/>
      <c r="C337" s="187" t="s">
        <v>1579</v>
      </c>
      <c r="D337" s="187" t="s">
        <v>3101</v>
      </c>
      <c r="E337" s="187" t="str">
        <f t="shared" ca="1" si="14"/>
        <v>Ativo</v>
      </c>
      <c r="F337" s="192">
        <v>117</v>
      </c>
      <c r="G337" s="191">
        <v>17</v>
      </c>
      <c r="H337" s="187" t="s">
        <v>2602</v>
      </c>
      <c r="I337" s="187" t="s">
        <v>327</v>
      </c>
      <c r="J337" s="187" t="s">
        <v>445</v>
      </c>
      <c r="K337" s="187" t="s">
        <v>1576</v>
      </c>
      <c r="L337" s="187" t="s">
        <v>1577</v>
      </c>
      <c r="M337" s="187" t="s">
        <v>1578</v>
      </c>
      <c r="N337" s="187" t="s">
        <v>260</v>
      </c>
      <c r="O337" s="188"/>
      <c r="P337" s="188"/>
      <c r="Q337" s="188"/>
      <c r="R337" s="188">
        <v>43088</v>
      </c>
      <c r="S337" s="188">
        <v>43090</v>
      </c>
      <c r="T337" s="188">
        <v>43088</v>
      </c>
      <c r="U337" s="188">
        <f>'Convênios e TCTs'!$T337+1825</f>
        <v>44913</v>
      </c>
      <c r="V337" s="188" t="s">
        <v>65</v>
      </c>
      <c r="W337" s="212" t="s">
        <v>39</v>
      </c>
      <c r="X337" s="212" t="s">
        <v>39</v>
      </c>
      <c r="Z337" s="188" t="s">
        <v>44</v>
      </c>
      <c r="AA337" s="188"/>
      <c r="AB337" s="188"/>
      <c r="AC337" s="188"/>
      <c r="AD337" s="188"/>
      <c r="AE337" s="187" t="s">
        <v>39</v>
      </c>
      <c r="AF337" s="187" t="s">
        <v>39</v>
      </c>
      <c r="AG337" s="187" t="s">
        <v>39</v>
      </c>
      <c r="AI337" s="187" t="str">
        <f t="shared" ca="1" si="13"/>
        <v/>
      </c>
      <c r="AJ337" s="187">
        <f>1</f>
        <v>1</v>
      </c>
    </row>
    <row r="338" spans="1:36" ht="330" x14ac:dyDescent="0.25">
      <c r="A338" s="188"/>
      <c r="C338" s="187" t="s">
        <v>1584</v>
      </c>
      <c r="D338" s="187" t="s">
        <v>3102</v>
      </c>
      <c r="E338" s="187" t="str">
        <f t="shared" ca="1" si="14"/>
        <v>Ativo</v>
      </c>
      <c r="F338" s="192">
        <v>118</v>
      </c>
      <c r="G338" s="191">
        <v>17</v>
      </c>
      <c r="H338" s="187" t="s">
        <v>2602</v>
      </c>
      <c r="I338" s="187" t="s">
        <v>37</v>
      </c>
      <c r="J338" s="187" t="s">
        <v>1580</v>
      </c>
      <c r="K338" s="187" t="s">
        <v>1581</v>
      </c>
      <c r="L338" s="187" t="s">
        <v>1582</v>
      </c>
      <c r="M338" s="187" t="s">
        <v>1583</v>
      </c>
      <c r="N338" s="187" t="s">
        <v>39</v>
      </c>
      <c r="O338" s="188"/>
      <c r="P338" s="188"/>
      <c r="Q338" s="188"/>
      <c r="R338" s="188">
        <v>43063</v>
      </c>
      <c r="S338" s="188">
        <v>43090</v>
      </c>
      <c r="T338" s="188">
        <v>43063</v>
      </c>
      <c r="U338" s="188">
        <v>44888</v>
      </c>
      <c r="V338" s="188"/>
      <c r="W338" s="212" t="s">
        <v>39</v>
      </c>
      <c r="X338" s="212" t="s">
        <v>39</v>
      </c>
      <c r="Z338" s="188" t="s">
        <v>44</v>
      </c>
      <c r="AA338" s="188"/>
      <c r="AB338" s="188"/>
      <c r="AC338" s="188"/>
      <c r="AD338" s="188"/>
      <c r="AE338" s="189" t="s">
        <v>39</v>
      </c>
      <c r="AF338" s="187" t="s">
        <v>39</v>
      </c>
      <c r="AG338" s="187" t="s">
        <v>39</v>
      </c>
      <c r="AI338" s="187" t="str">
        <f t="shared" ca="1" si="13"/>
        <v/>
      </c>
      <c r="AJ338" s="187">
        <f>1</f>
        <v>1</v>
      </c>
    </row>
    <row r="339" spans="1:36" x14ac:dyDescent="0.25">
      <c r="A339" s="188"/>
      <c r="C339" s="187" t="s">
        <v>769</v>
      </c>
      <c r="E339" s="187" t="str">
        <f t="shared" ca="1" si="14"/>
        <v>Ativo</v>
      </c>
      <c r="F339" s="192">
        <v>119</v>
      </c>
      <c r="G339" s="191">
        <v>17</v>
      </c>
      <c r="H339" s="187" t="s">
        <v>274</v>
      </c>
      <c r="I339" s="187" t="s">
        <v>704</v>
      </c>
      <c r="J339" s="187" t="s">
        <v>705</v>
      </c>
      <c r="K339" s="187" t="s">
        <v>1585</v>
      </c>
      <c r="L339" s="187" t="s">
        <v>1586</v>
      </c>
      <c r="M339" s="187" t="s">
        <v>1587</v>
      </c>
      <c r="N339" s="188" t="s">
        <v>39</v>
      </c>
      <c r="O339" s="188"/>
      <c r="P339" s="188"/>
      <c r="Q339" s="188"/>
      <c r="R339" s="188">
        <v>43074</v>
      </c>
      <c r="S339" s="188">
        <v>43091</v>
      </c>
      <c r="T339" s="188">
        <v>43074</v>
      </c>
      <c r="U339" s="188">
        <v>44899</v>
      </c>
      <c r="V339" s="188"/>
      <c r="W339" s="212" t="s">
        <v>39</v>
      </c>
      <c r="X339" s="212" t="s">
        <v>39</v>
      </c>
      <c r="Z339" s="188" t="s">
        <v>44</v>
      </c>
      <c r="AA339" s="188"/>
      <c r="AB339" s="188"/>
      <c r="AC339" s="188"/>
      <c r="AD339" s="188"/>
      <c r="AE339" s="189" t="s">
        <v>39</v>
      </c>
      <c r="AF339" s="188" t="s">
        <v>39</v>
      </c>
      <c r="AG339" s="187" t="s">
        <v>39</v>
      </c>
      <c r="AI339" s="187" t="str">
        <f t="shared" ca="1" si="13"/>
        <v/>
      </c>
      <c r="AJ339" s="187">
        <f>1</f>
        <v>1</v>
      </c>
    </row>
    <row r="340" spans="1:36" ht="75" x14ac:dyDescent="0.25">
      <c r="A340" s="188"/>
      <c r="C340" s="187" t="s">
        <v>187</v>
      </c>
      <c r="D340" s="187" t="s">
        <v>1588</v>
      </c>
      <c r="E340" s="187" t="str">
        <f t="shared" ca="1" si="14"/>
        <v>Concluído</v>
      </c>
      <c r="F340" s="192">
        <v>120</v>
      </c>
      <c r="G340" s="191">
        <v>17</v>
      </c>
      <c r="H340" s="187" t="s">
        <v>274</v>
      </c>
      <c r="I340" s="187" t="s">
        <v>724</v>
      </c>
      <c r="J340" s="187" t="s">
        <v>1589</v>
      </c>
      <c r="K340" s="187" t="s">
        <v>1590</v>
      </c>
      <c r="L340" s="187" t="s">
        <v>1591</v>
      </c>
      <c r="M340" s="187" t="s">
        <v>1592</v>
      </c>
      <c r="N340" s="187" t="s">
        <v>1593</v>
      </c>
      <c r="O340" s="188"/>
      <c r="P340" s="188"/>
      <c r="Q340" s="188"/>
      <c r="R340" s="188">
        <v>43088</v>
      </c>
      <c r="S340" s="188">
        <v>43096</v>
      </c>
      <c r="T340" s="188">
        <v>43088</v>
      </c>
      <c r="U340" s="188">
        <v>44196</v>
      </c>
      <c r="V340" s="188"/>
      <c r="W340" s="212" t="s">
        <v>39</v>
      </c>
      <c r="X340" s="212" t="s">
        <v>39</v>
      </c>
      <c r="Z340" s="188" t="s">
        <v>44</v>
      </c>
      <c r="AA340" s="188"/>
      <c r="AB340" s="188"/>
      <c r="AC340" s="188"/>
      <c r="AD340" s="188"/>
      <c r="AE340" s="189" t="s">
        <v>39</v>
      </c>
      <c r="AF340" s="187" t="s">
        <v>1594</v>
      </c>
      <c r="AG340" s="187" t="s">
        <v>39</v>
      </c>
      <c r="AI340" s="187" t="str">
        <f t="shared" ca="1" si="13"/>
        <v/>
      </c>
      <c r="AJ340" s="187">
        <f>1</f>
        <v>1</v>
      </c>
    </row>
    <row r="341" spans="1:36" ht="60" x14ac:dyDescent="0.25">
      <c r="A341" s="188"/>
      <c r="C341" s="187" t="s">
        <v>1030</v>
      </c>
      <c r="D341" s="187" t="s">
        <v>3103</v>
      </c>
      <c r="E341" s="187" t="str">
        <f t="shared" ca="1" si="14"/>
        <v>Ativo</v>
      </c>
      <c r="F341" s="192">
        <v>121</v>
      </c>
      <c r="G341" s="191">
        <v>17</v>
      </c>
      <c r="H341" s="187" t="s">
        <v>2602</v>
      </c>
      <c r="I341" s="187" t="s">
        <v>37</v>
      </c>
      <c r="J341" s="187" t="s">
        <v>1596</v>
      </c>
      <c r="K341" s="187" t="s">
        <v>842</v>
      </c>
      <c r="L341" s="187" t="s">
        <v>843</v>
      </c>
      <c r="M341" s="187" t="s">
        <v>1597</v>
      </c>
      <c r="N341" s="187" t="s">
        <v>39</v>
      </c>
      <c r="O341" s="188"/>
      <c r="P341" s="188"/>
      <c r="Q341" s="188"/>
      <c r="R341" s="188">
        <v>43052</v>
      </c>
      <c r="S341" s="188">
        <v>43105</v>
      </c>
      <c r="T341" s="188">
        <v>43061</v>
      </c>
      <c r="U341" s="188">
        <v>44801</v>
      </c>
      <c r="V341" s="188"/>
      <c r="W341" s="212" t="s">
        <v>39</v>
      </c>
      <c r="X341" s="212" t="s">
        <v>39</v>
      </c>
      <c r="Z341" s="188" t="s">
        <v>44</v>
      </c>
      <c r="AA341" s="188"/>
      <c r="AB341" s="188"/>
      <c r="AC341" s="188"/>
      <c r="AD341" s="188"/>
      <c r="AE341" s="189" t="s">
        <v>39</v>
      </c>
      <c r="AF341" s="187" t="s">
        <v>39</v>
      </c>
      <c r="AG341" s="187" t="s">
        <v>39</v>
      </c>
      <c r="AI341" s="187" t="str">
        <f t="shared" ca="1" si="13"/>
        <v/>
      </c>
      <c r="AJ341" s="187">
        <f>1</f>
        <v>1</v>
      </c>
    </row>
    <row r="342" spans="1:36" ht="90" x14ac:dyDescent="0.25">
      <c r="A342" s="188"/>
      <c r="C342" s="187" t="s">
        <v>271</v>
      </c>
      <c r="D342" s="187" t="s">
        <v>3104</v>
      </c>
      <c r="E342" s="187" t="str">
        <f t="shared" ca="1" si="14"/>
        <v>Ativo</v>
      </c>
      <c r="F342" s="192">
        <v>123</v>
      </c>
      <c r="G342" s="191">
        <v>17</v>
      </c>
      <c r="H342" s="187" t="s">
        <v>2602</v>
      </c>
      <c r="I342" s="187" t="s">
        <v>37</v>
      </c>
      <c r="J342" s="187" t="s">
        <v>1598</v>
      </c>
      <c r="K342" s="187" t="s">
        <v>1599</v>
      </c>
      <c r="L342" s="187" t="s">
        <v>1600</v>
      </c>
      <c r="M342" s="187" t="s">
        <v>1601</v>
      </c>
      <c r="N342" s="187" t="s">
        <v>1602</v>
      </c>
      <c r="O342" s="188"/>
      <c r="P342" s="188"/>
      <c r="Q342" s="188"/>
      <c r="R342" s="188">
        <v>43095</v>
      </c>
      <c r="S342" s="188">
        <v>43109</v>
      </c>
      <c r="T342" s="188">
        <v>43095</v>
      </c>
      <c r="U342" s="188">
        <v>44920</v>
      </c>
      <c r="V342" s="188"/>
      <c r="W342" s="212" t="s">
        <v>39</v>
      </c>
      <c r="X342" s="212" t="s">
        <v>39</v>
      </c>
      <c r="Z342" s="188" t="s">
        <v>44</v>
      </c>
      <c r="AA342" s="188"/>
      <c r="AB342" s="188"/>
      <c r="AC342" s="188"/>
      <c r="AD342" s="188"/>
      <c r="AE342" s="189" t="s">
        <v>39</v>
      </c>
      <c r="AF342" s="187" t="s">
        <v>39</v>
      </c>
      <c r="AG342" s="187" t="s">
        <v>39</v>
      </c>
      <c r="AI342" s="187" t="str">
        <f t="shared" ca="1" si="13"/>
        <v/>
      </c>
      <c r="AJ342" s="187">
        <f>1</f>
        <v>1</v>
      </c>
    </row>
    <row r="343" spans="1:36" ht="75" x14ac:dyDescent="0.25">
      <c r="A343" s="188"/>
      <c r="C343" s="187" t="s">
        <v>206</v>
      </c>
      <c r="D343" s="187" t="s">
        <v>1603</v>
      </c>
      <c r="E343" s="187" t="str">
        <f t="shared" ca="1" si="14"/>
        <v>Concluído</v>
      </c>
      <c r="F343" s="192">
        <v>1</v>
      </c>
      <c r="G343" s="191">
        <v>18</v>
      </c>
      <c r="H343" s="187" t="s">
        <v>274</v>
      </c>
      <c r="I343" s="187" t="s">
        <v>724</v>
      </c>
      <c r="J343" s="187" t="s">
        <v>1604</v>
      </c>
      <c r="K343" s="187" t="s">
        <v>1605</v>
      </c>
      <c r="L343" s="187" t="s">
        <v>1606</v>
      </c>
      <c r="M343" s="187" t="s">
        <v>1607</v>
      </c>
      <c r="N343" s="187" t="s">
        <v>1609</v>
      </c>
      <c r="O343" s="188"/>
      <c r="P343" s="188"/>
      <c r="Q343" s="188"/>
      <c r="R343" s="188">
        <v>43116</v>
      </c>
      <c r="S343" s="188">
        <v>43117</v>
      </c>
      <c r="T343" s="188">
        <v>43116</v>
      </c>
      <c r="U343" s="188">
        <v>44561</v>
      </c>
      <c r="V343" s="188"/>
      <c r="W343" s="212" t="s">
        <v>39</v>
      </c>
      <c r="X343" s="212" t="s">
        <v>39</v>
      </c>
      <c r="Z343" s="188" t="s">
        <v>1608</v>
      </c>
      <c r="AA343" s="188"/>
      <c r="AB343" s="188"/>
      <c r="AC343" s="188"/>
      <c r="AD343" s="188"/>
      <c r="AE343" s="189" t="s">
        <v>39</v>
      </c>
      <c r="AF343" s="187" t="s">
        <v>1610</v>
      </c>
      <c r="AG343" s="187" t="s">
        <v>39</v>
      </c>
      <c r="AI343" s="187" t="str">
        <f t="shared" ca="1" si="13"/>
        <v/>
      </c>
      <c r="AJ343" s="187">
        <f>1</f>
        <v>1</v>
      </c>
    </row>
    <row r="344" spans="1:36" ht="60" x14ac:dyDescent="0.25">
      <c r="A344" s="188"/>
      <c r="C344" s="188" t="s">
        <v>1621</v>
      </c>
      <c r="D344" s="187" t="s">
        <v>1613</v>
      </c>
      <c r="E344" s="187" t="str">
        <f t="shared" ca="1" si="14"/>
        <v>Concluído</v>
      </c>
      <c r="F344" s="192">
        <v>1</v>
      </c>
      <c r="G344" s="191">
        <v>18</v>
      </c>
      <c r="H344" s="187" t="s">
        <v>1614</v>
      </c>
      <c r="I344" s="187" t="s">
        <v>37</v>
      </c>
      <c r="J344" s="187" t="s">
        <v>1615</v>
      </c>
      <c r="K344" s="187" t="s">
        <v>1616</v>
      </c>
      <c r="L344" s="187" t="s">
        <v>1617</v>
      </c>
      <c r="M344" s="187" t="s">
        <v>1618</v>
      </c>
      <c r="N344" s="188" t="s">
        <v>1622</v>
      </c>
      <c r="O344" s="188"/>
      <c r="P344" s="188"/>
      <c r="Q344" s="188"/>
      <c r="R344" s="188">
        <v>43416</v>
      </c>
      <c r="S344" s="188">
        <v>43417</v>
      </c>
      <c r="T344" s="188">
        <v>43416</v>
      </c>
      <c r="U344" s="188">
        <v>44357</v>
      </c>
      <c r="V344" s="188"/>
      <c r="W344" s="212">
        <v>243910</v>
      </c>
      <c r="X344" s="212" t="s">
        <v>39</v>
      </c>
      <c r="Z344" s="188" t="s">
        <v>65</v>
      </c>
      <c r="AA344" s="188" t="s">
        <v>194</v>
      </c>
      <c r="AB344" s="188" t="s">
        <v>3105</v>
      </c>
      <c r="AC344" s="188" t="s">
        <v>3106</v>
      </c>
      <c r="AD344" s="201" t="s">
        <v>3107</v>
      </c>
      <c r="AE344" s="189" t="s">
        <v>39</v>
      </c>
      <c r="AF344" s="187" t="s">
        <v>39</v>
      </c>
      <c r="AG344" s="187" t="s">
        <v>39</v>
      </c>
      <c r="AI344" s="187" t="str">
        <f t="shared" ca="1" si="13"/>
        <v/>
      </c>
      <c r="AJ344" s="187">
        <f>1</f>
        <v>1</v>
      </c>
    </row>
    <row r="345" spans="1:36" ht="60" x14ac:dyDescent="0.25">
      <c r="A345" s="188"/>
      <c r="C345" s="187" t="s">
        <v>206</v>
      </c>
      <c r="D345" s="187" t="s">
        <v>3108</v>
      </c>
      <c r="E345" s="187" t="str">
        <f t="shared" ca="1" si="14"/>
        <v>Ativo</v>
      </c>
      <c r="F345" s="192">
        <v>2</v>
      </c>
      <c r="G345" s="191">
        <v>18</v>
      </c>
      <c r="H345" s="187" t="s">
        <v>2602</v>
      </c>
      <c r="I345" s="187" t="s">
        <v>37</v>
      </c>
      <c r="J345" s="187" t="s">
        <v>1623</v>
      </c>
      <c r="K345" s="187" t="s">
        <v>1624</v>
      </c>
      <c r="L345" s="187" t="s">
        <v>1489</v>
      </c>
      <c r="M345" s="187" t="s">
        <v>1490</v>
      </c>
      <c r="N345" s="187" t="s">
        <v>1350</v>
      </c>
      <c r="O345" s="188"/>
      <c r="P345" s="188"/>
      <c r="Q345" s="188"/>
      <c r="R345" s="188">
        <v>43124</v>
      </c>
      <c r="S345" s="188">
        <v>43125</v>
      </c>
      <c r="T345" s="188">
        <v>43124</v>
      </c>
      <c r="U345" s="188">
        <v>44949</v>
      </c>
      <c r="V345" s="188"/>
      <c r="W345" s="212" t="s">
        <v>39</v>
      </c>
      <c r="X345" s="212" t="s">
        <v>39</v>
      </c>
      <c r="Z345" s="188" t="s">
        <v>44</v>
      </c>
      <c r="AA345" s="188"/>
      <c r="AB345" s="188"/>
      <c r="AC345" s="188"/>
      <c r="AD345" s="188"/>
      <c r="AE345" s="189" t="s">
        <v>39</v>
      </c>
      <c r="AF345" s="187" t="s">
        <v>39</v>
      </c>
      <c r="AG345" s="187" t="s">
        <v>39</v>
      </c>
      <c r="AI345" s="187" t="str">
        <f t="shared" ca="1" si="13"/>
        <v/>
      </c>
      <c r="AJ345" s="187">
        <f>1</f>
        <v>1</v>
      </c>
    </row>
    <row r="346" spans="1:36" ht="30" x14ac:dyDescent="0.25">
      <c r="A346" s="188"/>
      <c r="C346" s="187" t="s">
        <v>801</v>
      </c>
      <c r="E346" s="187" t="str">
        <f t="shared" ca="1" si="14"/>
        <v>Ativo</v>
      </c>
      <c r="F346" s="192">
        <v>3</v>
      </c>
      <c r="G346" s="191">
        <v>18</v>
      </c>
      <c r="H346" s="187" t="s">
        <v>274</v>
      </c>
      <c r="I346" s="187" t="s">
        <v>704</v>
      </c>
      <c r="J346" s="187" t="s">
        <v>705</v>
      </c>
      <c r="K346" s="187" t="s">
        <v>1625</v>
      </c>
      <c r="L346" s="187" t="s">
        <v>142</v>
      </c>
      <c r="M346" s="187" t="s">
        <v>1626</v>
      </c>
      <c r="N346" s="187" t="s">
        <v>39</v>
      </c>
      <c r="O346" s="188"/>
      <c r="P346" s="188"/>
      <c r="Q346" s="188"/>
      <c r="R346" s="188">
        <v>43126</v>
      </c>
      <c r="S346" s="188">
        <v>43138</v>
      </c>
      <c r="T346" s="188">
        <v>43126</v>
      </c>
      <c r="U346" s="188">
        <v>44951</v>
      </c>
      <c r="V346" s="188"/>
      <c r="W346" s="212" t="s">
        <v>39</v>
      </c>
      <c r="X346" s="212" t="s">
        <v>39</v>
      </c>
      <c r="Z346" s="188" t="s">
        <v>44</v>
      </c>
      <c r="AA346" s="188"/>
      <c r="AB346" s="188"/>
      <c r="AC346" s="188"/>
      <c r="AD346" s="188"/>
      <c r="AE346" s="189" t="s">
        <v>39</v>
      </c>
      <c r="AF346" s="187" t="s">
        <v>39</v>
      </c>
      <c r="AG346" s="187" t="s">
        <v>39</v>
      </c>
      <c r="AI346" s="187" t="str">
        <f t="shared" ca="1" si="13"/>
        <v/>
      </c>
      <c r="AJ346" s="187">
        <f>1</f>
        <v>1</v>
      </c>
    </row>
    <row r="347" spans="1:36" ht="135" x14ac:dyDescent="0.25">
      <c r="A347" s="188"/>
      <c r="C347" s="187" t="s">
        <v>1630</v>
      </c>
      <c r="D347" s="187" t="s">
        <v>3109</v>
      </c>
      <c r="E347" s="187" t="str">
        <f t="shared" ca="1" si="14"/>
        <v>Ativo</v>
      </c>
      <c r="F347" s="192">
        <v>4</v>
      </c>
      <c r="G347" s="191">
        <v>18</v>
      </c>
      <c r="H347" s="187" t="s">
        <v>2602</v>
      </c>
      <c r="I347" s="187" t="s">
        <v>327</v>
      </c>
      <c r="J347" s="187" t="s">
        <v>445</v>
      </c>
      <c r="K347" s="187" t="s">
        <v>1627</v>
      </c>
      <c r="L347" s="187" t="s">
        <v>1628</v>
      </c>
      <c r="M347" s="187" t="s">
        <v>1629</v>
      </c>
      <c r="N347" s="187" t="s">
        <v>489</v>
      </c>
      <c r="O347" s="188"/>
      <c r="P347" s="188"/>
      <c r="Q347" s="188"/>
      <c r="R347" s="188">
        <v>43132</v>
      </c>
      <c r="S347" s="188">
        <v>43139</v>
      </c>
      <c r="T347" s="188">
        <v>43132</v>
      </c>
      <c r="U347" s="188">
        <v>44957</v>
      </c>
      <c r="V347" s="188"/>
      <c r="W347" s="212" t="s">
        <v>39</v>
      </c>
      <c r="X347" s="212" t="s">
        <v>39</v>
      </c>
      <c r="Z347" s="187" t="s">
        <v>44</v>
      </c>
      <c r="AB347" s="188"/>
      <c r="AC347" s="188"/>
      <c r="AD347" s="188"/>
      <c r="AE347" s="187" t="s">
        <v>39</v>
      </c>
      <c r="AF347" s="187" t="s">
        <v>39</v>
      </c>
      <c r="AG347" s="187" t="s">
        <v>39</v>
      </c>
      <c r="AI347" s="187" t="str">
        <f t="shared" ca="1" si="13"/>
        <v/>
      </c>
      <c r="AJ347" s="187">
        <f>1</f>
        <v>1</v>
      </c>
    </row>
    <row r="348" spans="1:36" ht="180" x14ac:dyDescent="0.25">
      <c r="A348" s="188"/>
      <c r="C348" s="187" t="s">
        <v>937</v>
      </c>
      <c r="D348" s="187" t="s">
        <v>1631</v>
      </c>
      <c r="E348" s="187" t="str">
        <f t="shared" ca="1" si="14"/>
        <v>Ativo</v>
      </c>
      <c r="F348" s="192">
        <v>6</v>
      </c>
      <c r="G348" s="191">
        <v>18</v>
      </c>
      <c r="H348" s="187" t="s">
        <v>2602</v>
      </c>
      <c r="I348" s="187" t="s">
        <v>37</v>
      </c>
      <c r="J348" s="187" t="s">
        <v>1632</v>
      </c>
      <c r="K348" s="187" t="s">
        <v>1633</v>
      </c>
      <c r="L348" s="187" t="s">
        <v>1634</v>
      </c>
      <c r="M348" s="187" t="s">
        <v>1635</v>
      </c>
      <c r="N348" s="187" t="s">
        <v>1636</v>
      </c>
      <c r="O348" s="188"/>
      <c r="P348" s="188"/>
      <c r="Q348" s="188"/>
      <c r="R348" s="188">
        <v>43159</v>
      </c>
      <c r="S348" s="188">
        <v>43165</v>
      </c>
      <c r="T348" s="188">
        <v>43159</v>
      </c>
      <c r="U348" s="188">
        <v>44984</v>
      </c>
      <c r="V348" s="188"/>
      <c r="W348" s="212" t="s">
        <v>39</v>
      </c>
      <c r="X348" s="212" t="s">
        <v>39</v>
      </c>
      <c r="Z348" s="188" t="s">
        <v>65</v>
      </c>
      <c r="AA348" s="188"/>
      <c r="AB348" s="188"/>
      <c r="AC348" s="188"/>
      <c r="AD348" s="188"/>
      <c r="AE348" s="189" t="s">
        <v>39</v>
      </c>
      <c r="AF348" s="187" t="s">
        <v>39</v>
      </c>
      <c r="AG348" s="187" t="s">
        <v>39</v>
      </c>
      <c r="AI348" s="187" t="str">
        <f t="shared" ca="1" si="13"/>
        <v/>
      </c>
      <c r="AJ348" s="187">
        <f>1</f>
        <v>1</v>
      </c>
    </row>
    <row r="349" spans="1:36" ht="30" x14ac:dyDescent="0.25">
      <c r="A349" s="188"/>
      <c r="C349" s="187" t="s">
        <v>1008</v>
      </c>
      <c r="E349" s="187" t="str">
        <f t="shared" ca="1" si="14"/>
        <v>Ativo</v>
      </c>
      <c r="F349" s="192">
        <v>7</v>
      </c>
      <c r="G349" s="191">
        <v>18</v>
      </c>
      <c r="H349" s="187" t="s">
        <v>274</v>
      </c>
      <c r="I349" s="187" t="s">
        <v>704</v>
      </c>
      <c r="J349" s="187" t="s">
        <v>705</v>
      </c>
      <c r="K349" s="187" t="s">
        <v>1637</v>
      </c>
      <c r="L349" s="187" t="s">
        <v>1638</v>
      </c>
      <c r="M349" s="187" t="s">
        <v>1639</v>
      </c>
      <c r="N349" s="187" t="s">
        <v>39</v>
      </c>
      <c r="O349" s="188"/>
      <c r="P349" s="188"/>
      <c r="Q349" s="188"/>
      <c r="R349" s="188">
        <v>43131</v>
      </c>
      <c r="S349" s="188">
        <v>43154</v>
      </c>
      <c r="T349" s="188">
        <v>43131</v>
      </c>
      <c r="U349" s="188">
        <v>44956</v>
      </c>
      <c r="V349" s="188"/>
      <c r="W349" s="212" t="s">
        <v>39</v>
      </c>
      <c r="X349" s="212" t="s">
        <v>39</v>
      </c>
      <c r="Z349" s="188" t="s">
        <v>44</v>
      </c>
      <c r="AA349" s="188"/>
      <c r="AB349" s="188"/>
      <c r="AC349" s="188"/>
      <c r="AD349" s="188"/>
      <c r="AE349" s="189" t="s">
        <v>39</v>
      </c>
      <c r="AF349" s="187" t="s">
        <v>39</v>
      </c>
      <c r="AG349" s="187" t="s">
        <v>39</v>
      </c>
      <c r="AI349" s="187" t="str">
        <f t="shared" ca="1" si="13"/>
        <v/>
      </c>
      <c r="AJ349" s="187">
        <f>1</f>
        <v>1</v>
      </c>
    </row>
    <row r="350" spans="1:36" ht="135" x14ac:dyDescent="0.25">
      <c r="A350" s="188"/>
      <c r="C350" s="187" t="s">
        <v>1179</v>
      </c>
      <c r="D350" s="187" t="s">
        <v>3110</v>
      </c>
      <c r="E350" s="187" t="str">
        <f t="shared" ca="1" si="14"/>
        <v>Ativo</v>
      </c>
      <c r="F350" s="192">
        <v>8</v>
      </c>
      <c r="G350" s="191">
        <v>18</v>
      </c>
      <c r="H350" s="187" t="s">
        <v>2602</v>
      </c>
      <c r="I350" s="187" t="s">
        <v>327</v>
      </c>
      <c r="J350" s="187" t="s">
        <v>328</v>
      </c>
      <c r="K350" s="187" t="s">
        <v>1640</v>
      </c>
      <c r="L350" s="187" t="s">
        <v>1641</v>
      </c>
      <c r="M350" s="187" t="s">
        <v>1642</v>
      </c>
      <c r="N350" s="187" t="s">
        <v>260</v>
      </c>
      <c r="O350" s="188"/>
      <c r="P350" s="188"/>
      <c r="Q350" s="188"/>
      <c r="R350" s="188">
        <v>43157</v>
      </c>
      <c r="S350" s="188">
        <v>43159</v>
      </c>
      <c r="T350" s="188">
        <v>43157</v>
      </c>
      <c r="U350" s="188">
        <f>'Convênios e TCTs'!$T350+1825</f>
        <v>44982</v>
      </c>
      <c r="V350" s="188" t="s">
        <v>65</v>
      </c>
      <c r="W350" s="212" t="s">
        <v>39</v>
      </c>
      <c r="X350" s="212" t="s">
        <v>39</v>
      </c>
      <c r="Z350" s="187" t="s">
        <v>44</v>
      </c>
      <c r="AB350" s="188"/>
      <c r="AC350" s="188"/>
      <c r="AD350" s="188"/>
      <c r="AE350" s="187" t="s">
        <v>39</v>
      </c>
      <c r="AF350" s="187" t="s">
        <v>39</v>
      </c>
      <c r="AG350" s="187" t="s">
        <v>39</v>
      </c>
      <c r="AI350" s="187" t="str">
        <f t="shared" ca="1" si="13"/>
        <v/>
      </c>
      <c r="AJ350" s="187">
        <f>1</f>
        <v>1</v>
      </c>
    </row>
    <row r="351" spans="1:36" ht="60" x14ac:dyDescent="0.25">
      <c r="A351" s="188"/>
      <c r="C351" s="187" t="s">
        <v>279</v>
      </c>
      <c r="D351" s="187" t="s">
        <v>3111</v>
      </c>
      <c r="E351" s="187" t="str">
        <f t="shared" ca="1" si="14"/>
        <v>Ativo</v>
      </c>
      <c r="F351" s="192">
        <v>9</v>
      </c>
      <c r="G351" s="191">
        <v>18</v>
      </c>
      <c r="H351" s="187" t="s">
        <v>2602</v>
      </c>
      <c r="I351" s="187" t="s">
        <v>37</v>
      </c>
      <c r="J351" s="187" t="s">
        <v>1643</v>
      </c>
      <c r="K351" s="187" t="s">
        <v>1644</v>
      </c>
      <c r="L351" s="187" t="s">
        <v>1645</v>
      </c>
      <c r="M351" s="187" t="s">
        <v>1646</v>
      </c>
      <c r="N351" s="187" t="s">
        <v>1647</v>
      </c>
      <c r="O351" s="188"/>
      <c r="P351" s="188"/>
      <c r="Q351" s="188"/>
      <c r="R351" s="188">
        <v>43151</v>
      </c>
      <c r="S351" s="188">
        <v>43166</v>
      </c>
      <c r="T351" s="188">
        <v>43151</v>
      </c>
      <c r="U351" s="188">
        <v>44976</v>
      </c>
      <c r="V351" s="188"/>
      <c r="W351" s="212" t="s">
        <v>39</v>
      </c>
      <c r="X351" s="212" t="s">
        <v>39</v>
      </c>
      <c r="Z351" s="187" t="s">
        <v>44</v>
      </c>
      <c r="AB351" s="188"/>
      <c r="AC351" s="188"/>
      <c r="AD351" s="188"/>
      <c r="AE351" s="187" t="s">
        <v>39</v>
      </c>
      <c r="AF351" s="187" t="s">
        <v>39</v>
      </c>
      <c r="AG351" s="187" t="s">
        <v>39</v>
      </c>
      <c r="AI351" s="187" t="str">
        <f t="shared" ca="1" si="13"/>
        <v/>
      </c>
      <c r="AJ351" s="187">
        <f>1</f>
        <v>1</v>
      </c>
    </row>
    <row r="352" spans="1:36" ht="120" x14ac:dyDescent="0.25">
      <c r="A352" s="188"/>
      <c r="C352" s="187" t="s">
        <v>206</v>
      </c>
      <c r="D352" s="187" t="s">
        <v>3112</v>
      </c>
      <c r="E352" s="187" t="str">
        <f t="shared" ca="1" si="14"/>
        <v>Ativo</v>
      </c>
      <c r="F352" s="192">
        <v>10</v>
      </c>
      <c r="G352" s="191">
        <v>18</v>
      </c>
      <c r="H352" s="187" t="s">
        <v>2602</v>
      </c>
      <c r="I352" s="187" t="s">
        <v>37</v>
      </c>
      <c r="J352" s="187" t="s">
        <v>1012</v>
      </c>
      <c r="K352" s="187" t="s">
        <v>1648</v>
      </c>
      <c r="L352" s="187" t="s">
        <v>1649</v>
      </c>
      <c r="M352" s="187" t="s">
        <v>1650</v>
      </c>
      <c r="N352" s="187" t="s">
        <v>1651</v>
      </c>
      <c r="O352" s="188"/>
      <c r="P352" s="188"/>
      <c r="Q352" s="188"/>
      <c r="R352" s="188">
        <v>43160</v>
      </c>
      <c r="S352" s="188">
        <v>43162</v>
      </c>
      <c r="T352" s="188">
        <v>43160</v>
      </c>
      <c r="U352" s="188">
        <v>44985</v>
      </c>
      <c r="V352" s="188"/>
      <c r="W352" s="212" t="s">
        <v>39</v>
      </c>
      <c r="X352" s="212" t="s">
        <v>39</v>
      </c>
      <c r="Z352" s="188" t="s">
        <v>44</v>
      </c>
      <c r="AA352" s="188"/>
      <c r="AB352" s="188"/>
      <c r="AC352" s="188"/>
      <c r="AD352" s="188"/>
      <c r="AE352" s="189" t="s">
        <v>39</v>
      </c>
      <c r="AF352" s="187" t="s">
        <v>39</v>
      </c>
      <c r="AG352" s="187" t="s">
        <v>39</v>
      </c>
      <c r="AI352" s="187" t="str">
        <f t="shared" ca="1" si="13"/>
        <v/>
      </c>
      <c r="AJ352" s="187">
        <f>1</f>
        <v>1</v>
      </c>
    </row>
    <row r="353" spans="1:36" ht="30" x14ac:dyDescent="0.25">
      <c r="A353" s="188"/>
      <c r="C353" s="187" t="s">
        <v>1104</v>
      </c>
      <c r="E353" s="187" t="str">
        <f t="shared" ca="1" si="14"/>
        <v>Ativo</v>
      </c>
      <c r="F353" s="192">
        <v>11</v>
      </c>
      <c r="G353" s="191">
        <v>18</v>
      </c>
      <c r="H353" s="187" t="s">
        <v>274</v>
      </c>
      <c r="I353" s="187" t="s">
        <v>704</v>
      </c>
      <c r="J353" s="187" t="s">
        <v>705</v>
      </c>
      <c r="K353" s="187" t="s">
        <v>1652</v>
      </c>
      <c r="L353" s="187" t="s">
        <v>1653</v>
      </c>
      <c r="M353" s="187" t="s">
        <v>1654</v>
      </c>
      <c r="N353" s="187" t="s">
        <v>39</v>
      </c>
      <c r="O353" s="188"/>
      <c r="P353" s="188"/>
      <c r="Q353" s="188"/>
      <c r="R353" s="188">
        <v>43174</v>
      </c>
      <c r="S353" s="188">
        <v>43175</v>
      </c>
      <c r="T353" s="188">
        <v>43174</v>
      </c>
      <c r="U353" s="188">
        <v>44999</v>
      </c>
      <c r="V353" s="188"/>
      <c r="W353" s="212" t="s">
        <v>39</v>
      </c>
      <c r="X353" s="212" t="s">
        <v>39</v>
      </c>
      <c r="Z353" s="188" t="s">
        <v>44</v>
      </c>
      <c r="AA353" s="188"/>
      <c r="AB353" s="188"/>
      <c r="AC353" s="188"/>
      <c r="AD353" s="188"/>
      <c r="AE353" s="189" t="s">
        <v>39</v>
      </c>
      <c r="AF353" s="187" t="s">
        <v>39</v>
      </c>
      <c r="AG353" s="187" t="s">
        <v>39</v>
      </c>
      <c r="AI353" s="187" t="str">
        <f t="shared" ca="1" si="13"/>
        <v/>
      </c>
      <c r="AJ353" s="187">
        <f>1</f>
        <v>1</v>
      </c>
    </row>
    <row r="354" spans="1:36" ht="60" x14ac:dyDescent="0.25">
      <c r="A354" s="188"/>
      <c r="C354" s="187" t="s">
        <v>279</v>
      </c>
      <c r="D354" s="187" t="s">
        <v>3113</v>
      </c>
      <c r="E354" s="187" t="str">
        <f t="shared" ca="1" si="14"/>
        <v>Ativo</v>
      </c>
      <c r="F354" s="192">
        <v>12</v>
      </c>
      <c r="G354" s="191">
        <v>18</v>
      </c>
      <c r="H354" s="187" t="s">
        <v>2602</v>
      </c>
      <c r="I354" s="187" t="s">
        <v>37</v>
      </c>
      <c r="J354" s="187" t="s">
        <v>1655</v>
      </c>
      <c r="K354" s="187" t="s">
        <v>1656</v>
      </c>
      <c r="L354" s="187" t="s">
        <v>1657</v>
      </c>
      <c r="M354" s="187" t="s">
        <v>1658</v>
      </c>
      <c r="N354" s="187" t="s">
        <v>1659</v>
      </c>
      <c r="O354" s="188"/>
      <c r="P354" s="188"/>
      <c r="Q354" s="188"/>
      <c r="R354" s="188">
        <v>43175</v>
      </c>
      <c r="S354" s="188">
        <v>43180</v>
      </c>
      <c r="T354" s="188">
        <v>43175</v>
      </c>
      <c r="U354" s="188">
        <v>45000</v>
      </c>
      <c r="V354" s="188"/>
      <c r="W354" s="212" t="s">
        <v>39</v>
      </c>
      <c r="X354" s="212" t="s">
        <v>39</v>
      </c>
      <c r="Z354" s="188" t="s">
        <v>44</v>
      </c>
      <c r="AA354" s="188"/>
      <c r="AB354" s="188"/>
      <c r="AC354" s="188"/>
      <c r="AD354" s="188"/>
      <c r="AE354" s="189" t="s">
        <v>39</v>
      </c>
      <c r="AF354" s="187" t="s">
        <v>39</v>
      </c>
      <c r="AG354" s="188" t="s">
        <v>39</v>
      </c>
      <c r="AI354" s="187" t="str">
        <f t="shared" ca="1" si="13"/>
        <v/>
      </c>
      <c r="AJ354" s="187">
        <f>1</f>
        <v>1</v>
      </c>
    </row>
    <row r="355" spans="1:36" ht="120" x14ac:dyDescent="0.25">
      <c r="A355" s="188"/>
      <c r="C355" s="187" t="s">
        <v>1520</v>
      </c>
      <c r="D355" s="187" t="s">
        <v>3114</v>
      </c>
      <c r="E355" s="187" t="str">
        <f t="shared" ca="1" si="14"/>
        <v>Concluído</v>
      </c>
      <c r="F355" s="192">
        <v>13</v>
      </c>
      <c r="G355" s="191">
        <v>18</v>
      </c>
      <c r="H355" s="187" t="s">
        <v>2602</v>
      </c>
      <c r="I355" s="187" t="s">
        <v>37</v>
      </c>
      <c r="J355" s="187" t="s">
        <v>1660</v>
      </c>
      <c r="K355" s="187" t="s">
        <v>842</v>
      </c>
      <c r="L355" s="187" t="s">
        <v>843</v>
      </c>
      <c r="M355" s="187" t="s">
        <v>1661</v>
      </c>
      <c r="N355" s="187" t="s">
        <v>1647</v>
      </c>
      <c r="O355" s="188"/>
      <c r="P355" s="188"/>
      <c r="Q355" s="188"/>
      <c r="R355" s="188">
        <v>43147</v>
      </c>
      <c r="S355" s="188">
        <v>43176</v>
      </c>
      <c r="T355" s="188">
        <v>43152</v>
      </c>
      <c r="U355" s="188">
        <v>44425</v>
      </c>
      <c r="V355" s="188"/>
      <c r="W355" s="212" t="s">
        <v>39</v>
      </c>
      <c r="X355" s="212" t="s">
        <v>39</v>
      </c>
      <c r="Z355" s="188" t="s">
        <v>44</v>
      </c>
      <c r="AA355" s="188"/>
      <c r="AB355" s="188"/>
      <c r="AC355" s="188"/>
      <c r="AD355" s="188"/>
      <c r="AE355" s="189" t="s">
        <v>39</v>
      </c>
      <c r="AF355" s="187" t="s">
        <v>39</v>
      </c>
      <c r="AG355" s="187" t="s">
        <v>39</v>
      </c>
      <c r="AI355" s="187" t="str">
        <f t="shared" ca="1" si="13"/>
        <v/>
      </c>
      <c r="AJ355" s="187">
        <f>1</f>
        <v>1</v>
      </c>
    </row>
    <row r="356" spans="1:36" ht="30" x14ac:dyDescent="0.25">
      <c r="A356" s="188"/>
      <c r="C356" s="187" t="s">
        <v>1245</v>
      </c>
      <c r="E356" s="187" t="str">
        <f t="shared" ca="1" si="14"/>
        <v>Ativo</v>
      </c>
      <c r="F356" s="192">
        <v>14</v>
      </c>
      <c r="G356" s="191">
        <v>18</v>
      </c>
      <c r="H356" s="187" t="s">
        <v>274</v>
      </c>
      <c r="I356" s="187" t="s">
        <v>704</v>
      </c>
      <c r="J356" s="187" t="s">
        <v>705</v>
      </c>
      <c r="K356" s="187" t="s">
        <v>459</v>
      </c>
      <c r="L356" s="187" t="s">
        <v>460</v>
      </c>
      <c r="M356" s="187" t="s">
        <v>1567</v>
      </c>
      <c r="N356" s="187" t="s">
        <v>39</v>
      </c>
      <c r="O356" s="188"/>
      <c r="P356" s="188"/>
      <c r="Q356" s="188"/>
      <c r="R356" s="188">
        <v>43178</v>
      </c>
      <c r="S356" s="188">
        <v>43180</v>
      </c>
      <c r="T356" s="188">
        <v>43178</v>
      </c>
      <c r="U356" s="188">
        <v>45003</v>
      </c>
      <c r="V356" s="188"/>
      <c r="W356" s="212" t="s">
        <v>39</v>
      </c>
      <c r="X356" s="212" t="s">
        <v>39</v>
      </c>
      <c r="Z356" s="188" t="s">
        <v>44</v>
      </c>
      <c r="AA356" s="188"/>
      <c r="AB356" s="188"/>
      <c r="AC356" s="188"/>
      <c r="AD356" s="188"/>
      <c r="AE356" s="189" t="s">
        <v>39</v>
      </c>
      <c r="AF356" s="187" t="s">
        <v>39</v>
      </c>
      <c r="AG356" s="187" t="s">
        <v>39</v>
      </c>
      <c r="AI356" s="187" t="str">
        <f t="shared" ca="1" si="13"/>
        <v/>
      </c>
      <c r="AJ356" s="187">
        <f>1</f>
        <v>1</v>
      </c>
    </row>
    <row r="357" spans="1:36" ht="105" x14ac:dyDescent="0.25">
      <c r="A357" s="188"/>
      <c r="C357" s="187" t="s">
        <v>1667</v>
      </c>
      <c r="D357" s="187" t="s">
        <v>3115</v>
      </c>
      <c r="E357" s="187" t="str">
        <f t="shared" ca="1" si="14"/>
        <v>Ativo</v>
      </c>
      <c r="F357" s="192">
        <v>15</v>
      </c>
      <c r="G357" s="191">
        <v>18</v>
      </c>
      <c r="H357" s="187" t="s">
        <v>2602</v>
      </c>
      <c r="I357" s="187" t="s">
        <v>37</v>
      </c>
      <c r="J357" s="187" t="s">
        <v>1663</v>
      </c>
      <c r="K357" s="187" t="s">
        <v>1664</v>
      </c>
      <c r="L357" s="187" t="s">
        <v>1665</v>
      </c>
      <c r="M357" s="187" t="s">
        <v>1666</v>
      </c>
      <c r="N357" s="187" t="s">
        <v>1668</v>
      </c>
      <c r="O357" s="188"/>
      <c r="P357" s="188"/>
      <c r="Q357" s="188"/>
      <c r="R357" s="188">
        <v>43180</v>
      </c>
      <c r="S357" s="188">
        <v>43182</v>
      </c>
      <c r="T357" s="188">
        <v>43180</v>
      </c>
      <c r="U357" s="188">
        <v>45005</v>
      </c>
      <c r="V357" s="188"/>
      <c r="W357" s="212" t="s">
        <v>39</v>
      </c>
      <c r="X357" s="212" t="s">
        <v>39</v>
      </c>
      <c r="Z357" s="188" t="s">
        <v>44</v>
      </c>
      <c r="AA357" s="188"/>
      <c r="AB357" s="188"/>
      <c r="AC357" s="188"/>
      <c r="AD357" s="188"/>
      <c r="AE357" s="189" t="s">
        <v>39</v>
      </c>
      <c r="AF357" s="187" t="s">
        <v>39</v>
      </c>
      <c r="AG357" s="187" t="s">
        <v>39</v>
      </c>
      <c r="AI357" s="187" t="str">
        <f t="shared" ca="1" si="13"/>
        <v/>
      </c>
      <c r="AJ357" s="187">
        <f>1</f>
        <v>1</v>
      </c>
    </row>
    <row r="358" spans="1:36" ht="135" x14ac:dyDescent="0.25">
      <c r="A358" s="188"/>
      <c r="C358" s="187" t="s">
        <v>1673</v>
      </c>
      <c r="D358" s="187" t="s">
        <v>3116</v>
      </c>
      <c r="E358" s="187" t="str">
        <f t="shared" ca="1" si="14"/>
        <v>Ativo</v>
      </c>
      <c r="F358" s="192">
        <v>16</v>
      </c>
      <c r="G358" s="191">
        <v>18</v>
      </c>
      <c r="H358" s="187" t="s">
        <v>2602</v>
      </c>
      <c r="I358" s="187" t="s">
        <v>327</v>
      </c>
      <c r="J358" s="187" t="s">
        <v>1669</v>
      </c>
      <c r="K358" s="187" t="s">
        <v>1670</v>
      </c>
      <c r="L358" s="187" t="s">
        <v>1671</v>
      </c>
      <c r="M358" s="187" t="s">
        <v>1672</v>
      </c>
      <c r="N358" s="187" t="s">
        <v>1424</v>
      </c>
      <c r="O358" s="188"/>
      <c r="P358" s="188"/>
      <c r="Q358" s="188"/>
      <c r="R358" s="188">
        <v>43139</v>
      </c>
      <c r="S358" s="188">
        <v>43182</v>
      </c>
      <c r="T358" s="188">
        <v>43139</v>
      </c>
      <c r="U358" s="188">
        <f>'Convênios e TCTs'!$T358+1825</f>
        <v>44964</v>
      </c>
      <c r="V358" s="188" t="s">
        <v>65</v>
      </c>
      <c r="W358" s="212" t="s">
        <v>39</v>
      </c>
      <c r="X358" s="212" t="s">
        <v>39</v>
      </c>
      <c r="Z358" s="188" t="s">
        <v>44</v>
      </c>
      <c r="AA358" s="188"/>
      <c r="AB358" s="188"/>
      <c r="AC358" s="188"/>
      <c r="AD358" s="188"/>
      <c r="AE358" s="189" t="s">
        <v>39</v>
      </c>
      <c r="AF358" s="187" t="s">
        <v>39</v>
      </c>
      <c r="AG358" s="187" t="s">
        <v>39</v>
      </c>
      <c r="AI358" s="187" t="str">
        <f t="shared" ca="1" si="13"/>
        <v/>
      </c>
      <c r="AJ358" s="187">
        <f>1</f>
        <v>1</v>
      </c>
    </row>
    <row r="359" spans="1:36" x14ac:dyDescent="0.25">
      <c r="A359" s="188"/>
      <c r="C359" s="187" t="s">
        <v>1677</v>
      </c>
      <c r="E359" s="187" t="str">
        <f t="shared" ca="1" si="14"/>
        <v>Ativo</v>
      </c>
      <c r="F359" s="192">
        <v>17</v>
      </c>
      <c r="G359" s="191">
        <v>18</v>
      </c>
      <c r="H359" s="187" t="s">
        <v>274</v>
      </c>
      <c r="I359" s="187" t="s">
        <v>704</v>
      </c>
      <c r="J359" s="187" t="s">
        <v>705</v>
      </c>
      <c r="K359" s="187" t="s">
        <v>1674</v>
      </c>
      <c r="L359" s="187" t="s">
        <v>1675</v>
      </c>
      <c r="M359" s="187" t="s">
        <v>1676</v>
      </c>
      <c r="N359" s="187" t="s">
        <v>39</v>
      </c>
      <c r="O359" s="188"/>
      <c r="P359" s="188"/>
      <c r="Q359" s="188"/>
      <c r="R359" s="188">
        <v>43181</v>
      </c>
      <c r="S359" s="188">
        <v>43183</v>
      </c>
      <c r="T359" s="188">
        <v>43181</v>
      </c>
      <c r="U359" s="188">
        <v>45006</v>
      </c>
      <c r="V359" s="188"/>
      <c r="W359" s="212" t="s">
        <v>39</v>
      </c>
      <c r="X359" s="212" t="s">
        <v>39</v>
      </c>
      <c r="Z359" s="188" t="s">
        <v>44</v>
      </c>
      <c r="AA359" s="188"/>
      <c r="AB359" s="188"/>
      <c r="AC359" s="188"/>
      <c r="AD359" s="188"/>
      <c r="AE359" s="189" t="s">
        <v>39</v>
      </c>
      <c r="AF359" s="187" t="s">
        <v>39</v>
      </c>
      <c r="AG359" s="187" t="s">
        <v>39</v>
      </c>
      <c r="AI359" s="187" t="str">
        <f t="shared" ca="1" si="13"/>
        <v/>
      </c>
      <c r="AJ359" s="187">
        <f>1</f>
        <v>1</v>
      </c>
    </row>
    <row r="360" spans="1:36" ht="30" x14ac:dyDescent="0.25">
      <c r="A360" s="188"/>
      <c r="C360" s="187" t="s">
        <v>1679</v>
      </c>
      <c r="E360" s="187" t="str">
        <f t="shared" ca="1" si="14"/>
        <v>Ativo</v>
      </c>
      <c r="F360" s="192">
        <v>18</v>
      </c>
      <c r="G360" s="191">
        <v>18</v>
      </c>
      <c r="H360" s="187" t="s">
        <v>274</v>
      </c>
      <c r="I360" s="187" t="s">
        <v>704</v>
      </c>
      <c r="J360" s="187" t="s">
        <v>705</v>
      </c>
      <c r="K360" s="187" t="s">
        <v>996</v>
      </c>
      <c r="L360" s="187" t="s">
        <v>997</v>
      </c>
      <c r="M360" s="187" t="s">
        <v>1678</v>
      </c>
      <c r="N360" s="187" t="s">
        <v>39</v>
      </c>
      <c r="O360" s="188"/>
      <c r="P360" s="188"/>
      <c r="Q360" s="188"/>
      <c r="R360" s="188">
        <v>43182</v>
      </c>
      <c r="S360" s="188">
        <v>43186</v>
      </c>
      <c r="T360" s="188">
        <v>43182</v>
      </c>
      <c r="U360" s="188">
        <v>45007</v>
      </c>
      <c r="V360" s="188"/>
      <c r="W360" s="212" t="s">
        <v>39</v>
      </c>
      <c r="X360" s="212" t="s">
        <v>39</v>
      </c>
      <c r="Z360" s="188" t="s">
        <v>65</v>
      </c>
      <c r="AA360" s="188"/>
      <c r="AB360" s="188"/>
      <c r="AC360" s="188"/>
      <c r="AD360" s="188"/>
      <c r="AE360" s="189" t="s">
        <v>39</v>
      </c>
      <c r="AF360" s="187" t="s">
        <v>39</v>
      </c>
      <c r="AG360" s="187" t="s">
        <v>39</v>
      </c>
      <c r="AI360" s="187" t="str">
        <f t="shared" ca="1" si="13"/>
        <v/>
      </c>
      <c r="AJ360" s="187">
        <f>1</f>
        <v>1</v>
      </c>
    </row>
    <row r="361" spans="1:36" ht="120" x14ac:dyDescent="0.25">
      <c r="A361" s="188"/>
      <c r="C361" s="187" t="s">
        <v>279</v>
      </c>
      <c r="D361" s="187" t="s">
        <v>3117</v>
      </c>
      <c r="E361" s="187" t="str">
        <f t="shared" ca="1" si="14"/>
        <v>Ativo</v>
      </c>
      <c r="F361" s="192">
        <v>19</v>
      </c>
      <c r="G361" s="191">
        <v>18</v>
      </c>
      <c r="H361" s="187" t="s">
        <v>2602</v>
      </c>
      <c r="I361" s="187" t="s">
        <v>37</v>
      </c>
      <c r="J361" s="187" t="s">
        <v>1680</v>
      </c>
      <c r="K361" s="187" t="s">
        <v>992</v>
      </c>
      <c r="L361" s="187" t="s">
        <v>178</v>
      </c>
      <c r="M361" s="187" t="s">
        <v>1681</v>
      </c>
      <c r="N361" s="187" t="s">
        <v>1682</v>
      </c>
      <c r="O361" s="188"/>
      <c r="P361" s="188"/>
      <c r="Q361" s="188"/>
      <c r="R361" s="188">
        <v>43186</v>
      </c>
      <c r="S361" s="188">
        <v>43196</v>
      </c>
      <c r="T361" s="188">
        <v>43186</v>
      </c>
      <c r="U361" s="188">
        <v>45011</v>
      </c>
      <c r="V361" s="188"/>
      <c r="W361" s="212" t="s">
        <v>39</v>
      </c>
      <c r="X361" s="212" t="s">
        <v>39</v>
      </c>
      <c r="Z361" s="188" t="s">
        <v>44</v>
      </c>
      <c r="AA361" s="188"/>
      <c r="AB361" s="188"/>
      <c r="AC361" s="188"/>
      <c r="AD361" s="188"/>
      <c r="AE361" s="189" t="s">
        <v>39</v>
      </c>
      <c r="AF361" s="187" t="s">
        <v>39</v>
      </c>
      <c r="AG361" s="187" t="s">
        <v>39</v>
      </c>
      <c r="AI361" s="187" t="str">
        <f t="shared" ca="1" si="13"/>
        <v/>
      </c>
      <c r="AJ361" s="187">
        <f>1</f>
        <v>1</v>
      </c>
    </row>
    <row r="362" spans="1:36" x14ac:dyDescent="0.25">
      <c r="A362" s="188"/>
      <c r="C362" s="187" t="s">
        <v>801</v>
      </c>
      <c r="E362" s="187" t="str">
        <f t="shared" ref="E362:E393" ca="1" si="15">IF(U362="","",IF(U362="cancelado","Cancelado",IF(U362="prazo indeterminado","Ativo",IF(TODAY()-U362&gt;0,"Concluído","Ativo"))))</f>
        <v>Ativo</v>
      </c>
      <c r="F362" s="192">
        <v>20</v>
      </c>
      <c r="G362" s="191">
        <v>18</v>
      </c>
      <c r="H362" s="187" t="s">
        <v>274</v>
      </c>
      <c r="I362" s="187" t="s">
        <v>704</v>
      </c>
      <c r="J362" s="187" t="s">
        <v>705</v>
      </c>
      <c r="K362" s="187" t="s">
        <v>1172</v>
      </c>
      <c r="L362" s="187" t="s">
        <v>1173</v>
      </c>
      <c r="M362" s="187" t="s">
        <v>1683</v>
      </c>
      <c r="N362" s="187" t="s">
        <v>39</v>
      </c>
      <c r="O362" s="188"/>
      <c r="P362" s="188"/>
      <c r="Q362" s="188"/>
      <c r="R362" s="188">
        <v>43192</v>
      </c>
      <c r="S362" s="188">
        <v>43200</v>
      </c>
      <c r="T362" s="188">
        <v>43192</v>
      </c>
      <c r="U362" s="188">
        <v>45017</v>
      </c>
      <c r="V362" s="188"/>
      <c r="W362" s="212" t="s">
        <v>39</v>
      </c>
      <c r="X362" s="212" t="s">
        <v>39</v>
      </c>
      <c r="Z362" s="188" t="s">
        <v>44</v>
      </c>
      <c r="AA362" s="188"/>
      <c r="AB362" s="188"/>
      <c r="AC362" s="188"/>
      <c r="AD362" s="188"/>
      <c r="AE362" s="189" t="s">
        <v>39</v>
      </c>
      <c r="AF362" s="187" t="s">
        <v>39</v>
      </c>
      <c r="AG362" s="187" t="s">
        <v>39</v>
      </c>
      <c r="AI362" s="187" t="str">
        <f t="shared" ca="1" si="13"/>
        <v/>
      </c>
      <c r="AJ362" s="187">
        <f>1</f>
        <v>1</v>
      </c>
    </row>
    <row r="363" spans="1:36" ht="60" x14ac:dyDescent="0.25">
      <c r="A363" s="188"/>
      <c r="C363" s="187" t="s">
        <v>206</v>
      </c>
      <c r="D363" s="187" t="s">
        <v>3118</v>
      </c>
      <c r="E363" s="187" t="str">
        <f t="shared" ca="1" si="15"/>
        <v>Ativo</v>
      </c>
      <c r="F363" s="192">
        <v>21</v>
      </c>
      <c r="G363" s="191">
        <v>18</v>
      </c>
      <c r="H363" s="187" t="s">
        <v>2602</v>
      </c>
      <c r="I363" s="187" t="s">
        <v>37</v>
      </c>
      <c r="J363" s="187" t="s">
        <v>1684</v>
      </c>
      <c r="K363" s="187" t="s">
        <v>1685</v>
      </c>
      <c r="L363" s="187" t="s">
        <v>1686</v>
      </c>
      <c r="M363" s="187" t="s">
        <v>1687</v>
      </c>
      <c r="N363" s="187" t="s">
        <v>1647</v>
      </c>
      <c r="O363" s="188"/>
      <c r="P363" s="188"/>
      <c r="Q363" s="188"/>
      <c r="R363" s="188">
        <v>43202</v>
      </c>
      <c r="S363" s="188">
        <v>43203</v>
      </c>
      <c r="T363" s="188">
        <v>43202</v>
      </c>
      <c r="U363" s="188">
        <v>45027</v>
      </c>
      <c r="V363" s="188"/>
      <c r="W363" s="212" t="s">
        <v>39</v>
      </c>
      <c r="X363" s="212" t="s">
        <v>39</v>
      </c>
      <c r="Z363" s="188" t="s">
        <v>44</v>
      </c>
      <c r="AA363" s="188"/>
      <c r="AB363" s="188"/>
      <c r="AC363" s="188"/>
      <c r="AD363" s="188"/>
      <c r="AE363" s="189" t="s">
        <v>39</v>
      </c>
      <c r="AF363" s="187" t="s">
        <v>39</v>
      </c>
      <c r="AG363" s="187" t="s">
        <v>39</v>
      </c>
      <c r="AI363" s="187" t="str">
        <f t="shared" ca="1" si="13"/>
        <v/>
      </c>
      <c r="AJ363" s="187">
        <f>1</f>
        <v>1</v>
      </c>
    </row>
    <row r="364" spans="1:36" x14ac:dyDescent="0.25">
      <c r="A364" s="188"/>
      <c r="C364" s="187" t="s">
        <v>1008</v>
      </c>
      <c r="E364" s="187" t="str">
        <f t="shared" ca="1" si="15"/>
        <v>Ativo</v>
      </c>
      <c r="F364" s="192">
        <v>22</v>
      </c>
      <c r="G364" s="191">
        <v>18</v>
      </c>
      <c r="H364" s="187" t="s">
        <v>274</v>
      </c>
      <c r="I364" s="187" t="s">
        <v>704</v>
      </c>
      <c r="J364" s="187" t="s">
        <v>705</v>
      </c>
      <c r="K364" s="187" t="s">
        <v>1688</v>
      </c>
      <c r="L364" s="187" t="s">
        <v>1689</v>
      </c>
      <c r="M364" s="187" t="s">
        <v>1690</v>
      </c>
      <c r="N364" s="187" t="s">
        <v>39</v>
      </c>
      <c r="O364" s="188"/>
      <c r="P364" s="188"/>
      <c r="Q364" s="188"/>
      <c r="R364" s="188">
        <v>43158</v>
      </c>
      <c r="S364" s="188">
        <v>43207</v>
      </c>
      <c r="T364" s="188">
        <v>43158</v>
      </c>
      <c r="U364" s="188">
        <v>44983</v>
      </c>
      <c r="V364" s="188"/>
      <c r="W364" s="212" t="s">
        <v>39</v>
      </c>
      <c r="X364" s="212" t="s">
        <v>39</v>
      </c>
      <c r="Z364" s="188" t="s">
        <v>44</v>
      </c>
      <c r="AA364" s="188"/>
      <c r="AB364" s="188"/>
      <c r="AC364" s="188"/>
      <c r="AD364" s="188"/>
      <c r="AE364" s="189" t="s">
        <v>39</v>
      </c>
      <c r="AF364" s="187" t="s">
        <v>39</v>
      </c>
      <c r="AG364" s="187" t="s">
        <v>39</v>
      </c>
      <c r="AI364" s="187" t="str">
        <f t="shared" ca="1" si="13"/>
        <v/>
      </c>
      <c r="AJ364" s="187">
        <f>1</f>
        <v>1</v>
      </c>
    </row>
    <row r="365" spans="1:36" x14ac:dyDescent="0.25">
      <c r="A365" s="188"/>
      <c r="C365" s="187" t="s">
        <v>1104</v>
      </c>
      <c r="E365" s="187" t="str">
        <f t="shared" ca="1" si="15"/>
        <v>Ativo</v>
      </c>
      <c r="F365" s="192">
        <v>24</v>
      </c>
      <c r="G365" s="191">
        <v>18</v>
      </c>
      <c r="H365" s="187" t="s">
        <v>274</v>
      </c>
      <c r="I365" s="187" t="s">
        <v>704</v>
      </c>
      <c r="J365" s="187" t="s">
        <v>705</v>
      </c>
      <c r="K365" s="187" t="s">
        <v>1691</v>
      </c>
      <c r="L365" s="187" t="s">
        <v>1692</v>
      </c>
      <c r="M365" s="187" t="s">
        <v>1693</v>
      </c>
      <c r="N365" s="187" t="s">
        <v>39</v>
      </c>
      <c r="O365" s="188"/>
      <c r="P365" s="188"/>
      <c r="Q365" s="188"/>
      <c r="R365" s="188">
        <v>43215</v>
      </c>
      <c r="S365" s="188">
        <v>43230</v>
      </c>
      <c r="T365" s="188">
        <v>43215</v>
      </c>
      <c r="U365" s="188">
        <v>45040</v>
      </c>
      <c r="V365" s="188"/>
      <c r="W365" s="212" t="s">
        <v>39</v>
      </c>
      <c r="X365" s="212" t="s">
        <v>39</v>
      </c>
      <c r="Z365" s="188" t="s">
        <v>44</v>
      </c>
      <c r="AA365" s="188"/>
      <c r="AB365" s="188"/>
      <c r="AC365" s="188"/>
      <c r="AD365" s="188"/>
      <c r="AE365" s="189" t="s">
        <v>39</v>
      </c>
      <c r="AF365" s="187" t="s">
        <v>39</v>
      </c>
      <c r="AG365" s="187" t="s">
        <v>39</v>
      </c>
      <c r="AI365" s="187" t="str">
        <f t="shared" ca="1" si="13"/>
        <v/>
      </c>
      <c r="AJ365" s="187">
        <f>1</f>
        <v>1</v>
      </c>
    </row>
    <row r="366" spans="1:36" x14ac:dyDescent="0.25">
      <c r="A366" s="188"/>
      <c r="C366" s="187" t="s">
        <v>1104</v>
      </c>
      <c r="E366" s="187" t="str">
        <f t="shared" ca="1" si="15"/>
        <v>Ativo</v>
      </c>
      <c r="F366" s="192">
        <v>25</v>
      </c>
      <c r="G366" s="191">
        <v>18</v>
      </c>
      <c r="H366" s="187" t="s">
        <v>274</v>
      </c>
      <c r="I366" s="187" t="s">
        <v>704</v>
      </c>
      <c r="J366" s="187" t="s">
        <v>705</v>
      </c>
      <c r="K366" s="187" t="s">
        <v>1674</v>
      </c>
      <c r="L366" s="187" t="s">
        <v>1694</v>
      </c>
      <c r="M366" s="187" t="s">
        <v>1695</v>
      </c>
      <c r="N366" s="187" t="s">
        <v>39</v>
      </c>
      <c r="O366" s="188"/>
      <c r="P366" s="188"/>
      <c r="Q366" s="188"/>
      <c r="R366" s="188">
        <v>43217</v>
      </c>
      <c r="S366" s="188">
        <v>43230</v>
      </c>
      <c r="T366" s="188">
        <v>43217</v>
      </c>
      <c r="U366" s="188">
        <v>45042</v>
      </c>
      <c r="V366" s="188"/>
      <c r="W366" s="212" t="s">
        <v>39</v>
      </c>
      <c r="X366" s="212" t="s">
        <v>39</v>
      </c>
      <c r="Z366" s="188" t="s">
        <v>44</v>
      </c>
      <c r="AA366" s="188"/>
      <c r="AB366" s="188"/>
      <c r="AC366" s="188"/>
      <c r="AD366" s="188"/>
      <c r="AE366" s="189" t="s">
        <v>39</v>
      </c>
      <c r="AF366" s="187" t="s">
        <v>39</v>
      </c>
      <c r="AG366" s="187" t="s">
        <v>1021</v>
      </c>
      <c r="AI366" s="187" t="str">
        <f t="shared" ca="1" si="13"/>
        <v/>
      </c>
      <c r="AJ366" s="187">
        <f>1</f>
        <v>1</v>
      </c>
    </row>
    <row r="367" spans="1:36" x14ac:dyDescent="0.25">
      <c r="A367" s="188"/>
      <c r="C367" s="187" t="s">
        <v>1104</v>
      </c>
      <c r="E367" s="187" t="str">
        <f t="shared" ca="1" si="15"/>
        <v>Ativo</v>
      </c>
      <c r="F367" s="192">
        <v>26</v>
      </c>
      <c r="G367" s="191">
        <v>18</v>
      </c>
      <c r="H367" s="187" t="s">
        <v>274</v>
      </c>
      <c r="I367" s="187" t="s">
        <v>704</v>
      </c>
      <c r="J367" s="187" t="s">
        <v>705</v>
      </c>
      <c r="K367" s="187" t="s">
        <v>1696</v>
      </c>
      <c r="L367" s="187" t="s">
        <v>1697</v>
      </c>
      <c r="M367" s="187" t="s">
        <v>1698</v>
      </c>
      <c r="N367" s="187" t="s">
        <v>39</v>
      </c>
      <c r="O367" s="188"/>
      <c r="P367" s="188"/>
      <c r="Q367" s="188"/>
      <c r="R367" s="188">
        <v>43217</v>
      </c>
      <c r="S367" s="188">
        <v>43230</v>
      </c>
      <c r="T367" s="188">
        <v>43217</v>
      </c>
      <c r="U367" s="188">
        <v>45042</v>
      </c>
      <c r="V367" s="188"/>
      <c r="W367" s="212" t="s">
        <v>39</v>
      </c>
      <c r="X367" s="212" t="s">
        <v>39</v>
      </c>
      <c r="Z367" s="188" t="s">
        <v>44</v>
      </c>
      <c r="AA367" s="188"/>
      <c r="AB367" s="188"/>
      <c r="AC367" s="188"/>
      <c r="AD367" s="188"/>
      <c r="AE367" s="189" t="s">
        <v>39</v>
      </c>
      <c r="AF367" s="187" t="s">
        <v>39</v>
      </c>
      <c r="AG367" s="187" t="s">
        <v>39</v>
      </c>
      <c r="AI367" s="187" t="str">
        <f t="shared" ca="1" si="13"/>
        <v/>
      </c>
      <c r="AJ367" s="187">
        <f>1</f>
        <v>1</v>
      </c>
    </row>
    <row r="368" spans="1:36" ht="75" x14ac:dyDescent="0.25">
      <c r="A368" s="188"/>
      <c r="C368" s="187" t="s">
        <v>187</v>
      </c>
      <c r="D368" s="187" t="s">
        <v>1699</v>
      </c>
      <c r="E368" s="187" t="str">
        <f t="shared" ca="1" si="15"/>
        <v>Concluído</v>
      </c>
      <c r="F368" s="192">
        <v>27</v>
      </c>
      <c r="G368" s="191">
        <v>18</v>
      </c>
      <c r="H368" s="187" t="s">
        <v>274</v>
      </c>
      <c r="I368" s="187" t="s">
        <v>724</v>
      </c>
      <c r="J368" s="187" t="s">
        <v>1700</v>
      </c>
      <c r="K368" s="187" t="s">
        <v>1701</v>
      </c>
      <c r="L368" s="187" t="s">
        <v>1702</v>
      </c>
      <c r="M368" s="187" t="s">
        <v>1703</v>
      </c>
      <c r="N368" s="187" t="s">
        <v>1705</v>
      </c>
      <c r="O368" s="188"/>
      <c r="P368" s="188"/>
      <c r="Q368" s="188"/>
      <c r="R368" s="188">
        <v>43203</v>
      </c>
      <c r="S368" s="188">
        <v>43231</v>
      </c>
      <c r="T368" s="188">
        <v>43203</v>
      </c>
      <c r="U368" s="188">
        <v>44196</v>
      </c>
      <c r="V368" s="188"/>
      <c r="W368" s="212">
        <v>101488.79</v>
      </c>
      <c r="X368" s="212" t="s">
        <v>39</v>
      </c>
      <c r="Z368" s="188" t="s">
        <v>65</v>
      </c>
      <c r="AA368" s="188"/>
      <c r="AB368" s="188"/>
      <c r="AC368" s="188"/>
      <c r="AD368" s="188"/>
      <c r="AE368" s="189" t="s">
        <v>39</v>
      </c>
      <c r="AF368" s="187" t="s">
        <v>1706</v>
      </c>
      <c r="AG368" s="187" t="s">
        <v>1709</v>
      </c>
      <c r="AI368" s="187" t="str">
        <f t="shared" ca="1" si="13"/>
        <v/>
      </c>
      <c r="AJ368" s="187">
        <f>1</f>
        <v>1</v>
      </c>
    </row>
    <row r="369" spans="1:36" ht="75" x14ac:dyDescent="0.25">
      <c r="A369" s="188"/>
      <c r="C369" s="187" t="s">
        <v>667</v>
      </c>
      <c r="D369" s="187" t="s">
        <v>1710</v>
      </c>
      <c r="E369" s="187" t="str">
        <f t="shared" ca="1" si="15"/>
        <v>Ativo</v>
      </c>
      <c r="F369" s="192">
        <v>28</v>
      </c>
      <c r="G369" s="191">
        <v>18</v>
      </c>
      <c r="H369" s="187" t="s">
        <v>274</v>
      </c>
      <c r="I369" s="187" t="s">
        <v>724</v>
      </c>
      <c r="J369" s="187" t="s">
        <v>1711</v>
      </c>
      <c r="K369" s="187" t="s">
        <v>1712</v>
      </c>
      <c r="L369" s="187" t="s">
        <v>1638</v>
      </c>
      <c r="M369" s="187" t="s">
        <v>1713</v>
      </c>
      <c r="N369" s="187" t="s">
        <v>1714</v>
      </c>
      <c r="O369" s="188"/>
      <c r="P369" s="188"/>
      <c r="Q369" s="188"/>
      <c r="R369" s="188">
        <v>43229</v>
      </c>
      <c r="S369" s="188">
        <v>43230</v>
      </c>
      <c r="T369" s="188">
        <v>43229</v>
      </c>
      <c r="U369" s="188">
        <v>45054</v>
      </c>
      <c r="V369" s="188"/>
      <c r="W369" s="212" t="s">
        <v>39</v>
      </c>
      <c r="X369" s="212" t="s">
        <v>39</v>
      </c>
      <c r="Z369" s="188" t="s">
        <v>44</v>
      </c>
      <c r="AA369" s="188"/>
      <c r="AB369" s="188"/>
      <c r="AC369" s="188"/>
      <c r="AD369" s="188"/>
      <c r="AE369" s="189" t="s">
        <v>39</v>
      </c>
      <c r="AF369" s="187" t="s">
        <v>1715</v>
      </c>
      <c r="AG369" s="187" t="s">
        <v>39</v>
      </c>
      <c r="AI369" s="187" t="str">
        <f t="shared" ca="1" si="13"/>
        <v/>
      </c>
      <c r="AJ369" s="187">
        <f>1</f>
        <v>1</v>
      </c>
    </row>
    <row r="370" spans="1:36" ht="60" x14ac:dyDescent="0.25">
      <c r="A370" s="188"/>
      <c r="C370" s="187" t="s">
        <v>206</v>
      </c>
      <c r="D370" s="187" t="s">
        <v>3119</v>
      </c>
      <c r="E370" s="187" t="str">
        <f t="shared" ca="1" si="15"/>
        <v>Ativo</v>
      </c>
      <c r="F370" s="192">
        <v>29</v>
      </c>
      <c r="G370" s="191">
        <v>18</v>
      </c>
      <c r="H370" s="187" t="s">
        <v>2602</v>
      </c>
      <c r="I370" s="187" t="s">
        <v>37</v>
      </c>
      <c r="J370" s="187" t="s">
        <v>1718</v>
      </c>
      <c r="K370" s="187" t="s">
        <v>1719</v>
      </c>
      <c r="L370" s="187" t="s">
        <v>1720</v>
      </c>
      <c r="M370" s="187" t="s">
        <v>1721</v>
      </c>
      <c r="N370" s="187" t="s">
        <v>1398</v>
      </c>
      <c r="O370" s="188"/>
      <c r="P370" s="188"/>
      <c r="Q370" s="188"/>
      <c r="R370" s="188">
        <v>43234</v>
      </c>
      <c r="S370" s="188">
        <v>43235</v>
      </c>
      <c r="T370" s="188">
        <v>43234</v>
      </c>
      <c r="U370" s="188">
        <v>45059</v>
      </c>
      <c r="V370" s="188"/>
      <c r="W370" s="212" t="s">
        <v>39</v>
      </c>
      <c r="X370" s="212" t="s">
        <v>39</v>
      </c>
      <c r="Z370" s="188" t="s">
        <v>44</v>
      </c>
      <c r="AA370" s="188"/>
      <c r="AB370" s="188"/>
      <c r="AC370" s="188"/>
      <c r="AD370" s="188"/>
      <c r="AE370" s="189" t="s">
        <v>39</v>
      </c>
      <c r="AF370" s="187" t="s">
        <v>39</v>
      </c>
      <c r="AG370" s="187" t="s">
        <v>39</v>
      </c>
      <c r="AI370" s="187" t="str">
        <f t="shared" ca="1" si="13"/>
        <v/>
      </c>
      <c r="AJ370" s="187">
        <f>1</f>
        <v>1</v>
      </c>
    </row>
    <row r="371" spans="1:36" ht="45" x14ac:dyDescent="0.25">
      <c r="A371" s="188"/>
      <c r="C371" s="187" t="s">
        <v>830</v>
      </c>
      <c r="E371" s="187" t="str">
        <f t="shared" ca="1" si="15"/>
        <v>Ativo</v>
      </c>
      <c r="F371" s="192">
        <v>30</v>
      </c>
      <c r="G371" s="191">
        <v>18</v>
      </c>
      <c r="H371" s="187" t="s">
        <v>274</v>
      </c>
      <c r="I371" s="187" t="s">
        <v>704</v>
      </c>
      <c r="J371" s="187" t="s">
        <v>705</v>
      </c>
      <c r="K371" s="187" t="s">
        <v>1722</v>
      </c>
      <c r="L371" s="187" t="s">
        <v>1723</v>
      </c>
      <c r="M371" s="187" t="s">
        <v>1724</v>
      </c>
      <c r="N371" s="187" t="s">
        <v>39</v>
      </c>
      <c r="O371" s="188"/>
      <c r="P371" s="188"/>
      <c r="Q371" s="188"/>
      <c r="R371" s="188">
        <v>43222</v>
      </c>
      <c r="S371" s="188">
        <v>43236</v>
      </c>
      <c r="T371" s="188">
        <v>43222</v>
      </c>
      <c r="U371" s="188">
        <v>45047</v>
      </c>
      <c r="V371" s="188"/>
      <c r="W371" s="212" t="s">
        <v>39</v>
      </c>
      <c r="X371" s="212" t="s">
        <v>39</v>
      </c>
      <c r="Z371" s="187" t="s">
        <v>44</v>
      </c>
      <c r="AB371" s="188"/>
      <c r="AC371" s="188"/>
      <c r="AD371" s="188"/>
      <c r="AE371" s="187" t="s">
        <v>39</v>
      </c>
      <c r="AF371" s="187" t="s">
        <v>39</v>
      </c>
      <c r="AG371" s="187" t="s">
        <v>39</v>
      </c>
      <c r="AI371" s="187" t="str">
        <f t="shared" ca="1" si="13"/>
        <v/>
      </c>
      <c r="AJ371" s="187">
        <f>1</f>
        <v>1</v>
      </c>
    </row>
    <row r="372" spans="1:36" ht="30" x14ac:dyDescent="0.25">
      <c r="A372" s="188"/>
      <c r="C372" s="187" t="s">
        <v>830</v>
      </c>
      <c r="E372" s="187" t="str">
        <f t="shared" ca="1" si="15"/>
        <v>Ativo</v>
      </c>
      <c r="F372" s="192">
        <v>31</v>
      </c>
      <c r="G372" s="191">
        <v>18</v>
      </c>
      <c r="H372" s="187" t="s">
        <v>274</v>
      </c>
      <c r="I372" s="187" t="s">
        <v>704</v>
      </c>
      <c r="J372" s="187" t="s">
        <v>705</v>
      </c>
      <c r="K372" s="187" t="s">
        <v>1725</v>
      </c>
      <c r="L372" s="187" t="s">
        <v>1726</v>
      </c>
      <c r="M372" s="187" t="s">
        <v>1727</v>
      </c>
      <c r="N372" s="187" t="s">
        <v>39</v>
      </c>
      <c r="O372" s="188"/>
      <c r="P372" s="188"/>
      <c r="Q372" s="188"/>
      <c r="R372" s="188">
        <v>43227</v>
      </c>
      <c r="S372" s="188">
        <v>43236</v>
      </c>
      <c r="T372" s="188">
        <v>43227</v>
      </c>
      <c r="U372" s="188">
        <v>45052</v>
      </c>
      <c r="V372" s="188"/>
      <c r="W372" s="212" t="s">
        <v>39</v>
      </c>
      <c r="X372" s="212" t="s">
        <v>39</v>
      </c>
      <c r="Z372" s="187" t="s">
        <v>44</v>
      </c>
      <c r="AB372" s="188"/>
      <c r="AC372" s="188"/>
      <c r="AD372" s="188"/>
      <c r="AE372" s="187" t="s">
        <v>39</v>
      </c>
      <c r="AF372" s="187" t="s">
        <v>39</v>
      </c>
      <c r="AG372" s="187" t="s">
        <v>39</v>
      </c>
      <c r="AI372" s="187" t="str">
        <f t="shared" ca="1" si="13"/>
        <v/>
      </c>
      <c r="AJ372" s="187">
        <f>1</f>
        <v>1</v>
      </c>
    </row>
    <row r="373" spans="1:36" ht="409.5" x14ac:dyDescent="0.25">
      <c r="A373" s="188"/>
      <c r="C373" s="187" t="s">
        <v>1732</v>
      </c>
      <c r="D373" s="187" t="s">
        <v>3120</v>
      </c>
      <c r="E373" s="187" t="str">
        <f t="shared" ca="1" si="15"/>
        <v>Ativo</v>
      </c>
      <c r="F373" s="192">
        <v>32</v>
      </c>
      <c r="G373" s="191">
        <v>18</v>
      </c>
      <c r="H373" s="187" t="s">
        <v>2602</v>
      </c>
      <c r="I373" s="187" t="s">
        <v>37</v>
      </c>
      <c r="J373" s="187" t="s">
        <v>1728</v>
      </c>
      <c r="K373" s="187" t="s">
        <v>1729</v>
      </c>
      <c r="L373" s="187" t="s">
        <v>1730</v>
      </c>
      <c r="M373" s="187" t="s">
        <v>1731</v>
      </c>
      <c r="N373" s="187" t="s">
        <v>1733</v>
      </c>
      <c r="O373" s="188"/>
      <c r="P373" s="188"/>
      <c r="Q373" s="188"/>
      <c r="R373" s="188">
        <v>43269</v>
      </c>
      <c r="S373" s="188">
        <v>43277</v>
      </c>
      <c r="T373" s="188">
        <v>43269</v>
      </c>
      <c r="U373" s="188">
        <v>45094</v>
      </c>
      <c r="V373" s="188"/>
      <c r="W373" s="212" t="s">
        <v>39</v>
      </c>
      <c r="X373" s="212" t="s">
        <v>39</v>
      </c>
      <c r="Z373" s="188" t="s">
        <v>44</v>
      </c>
      <c r="AA373" s="188"/>
      <c r="AB373" s="188"/>
      <c r="AC373" s="188"/>
      <c r="AD373" s="188"/>
      <c r="AE373" s="189" t="s">
        <v>39</v>
      </c>
      <c r="AF373" s="187" t="s">
        <v>39</v>
      </c>
      <c r="AG373" s="187" t="s">
        <v>39</v>
      </c>
      <c r="AI373" s="187" t="str">
        <f t="shared" ca="1" si="13"/>
        <v/>
      </c>
      <c r="AJ373" s="187">
        <f>1</f>
        <v>1</v>
      </c>
    </row>
    <row r="374" spans="1:36" ht="165" x14ac:dyDescent="0.25">
      <c r="A374" s="188"/>
      <c r="C374" s="187" t="s">
        <v>39</v>
      </c>
      <c r="D374" s="204" t="s">
        <v>3121</v>
      </c>
      <c r="E374" s="187" t="str">
        <f t="shared" ca="1" si="15"/>
        <v>Ativo</v>
      </c>
      <c r="F374" s="192">
        <v>33</v>
      </c>
      <c r="G374" s="191">
        <v>18</v>
      </c>
      <c r="H374" s="187" t="s">
        <v>2602</v>
      </c>
      <c r="I374" s="187" t="s">
        <v>37</v>
      </c>
      <c r="J374" s="187" t="s">
        <v>1734</v>
      </c>
      <c r="K374" s="187" t="s">
        <v>1735</v>
      </c>
      <c r="L374" s="187" t="s">
        <v>447</v>
      </c>
      <c r="M374" s="187" t="s">
        <v>1736</v>
      </c>
      <c r="N374" s="187" t="s">
        <v>1737</v>
      </c>
      <c r="O374" s="188"/>
      <c r="P374" s="188"/>
      <c r="Q374" s="188"/>
      <c r="R374" s="188">
        <v>43133</v>
      </c>
      <c r="S374" s="188">
        <v>43242</v>
      </c>
      <c r="T374" s="188">
        <v>43133</v>
      </c>
      <c r="U374" s="188">
        <v>44958</v>
      </c>
      <c r="V374" s="188"/>
      <c r="W374" s="212" t="s">
        <v>39</v>
      </c>
      <c r="X374" s="212" t="s">
        <v>39</v>
      </c>
      <c r="Z374" s="188" t="s">
        <v>44</v>
      </c>
      <c r="AA374" s="188"/>
      <c r="AB374" s="188"/>
      <c r="AC374" s="188"/>
      <c r="AD374" s="188"/>
      <c r="AE374" s="194" t="s">
        <v>39</v>
      </c>
      <c r="AF374" s="187" t="s">
        <v>39</v>
      </c>
      <c r="AG374" s="187" t="s">
        <v>39</v>
      </c>
      <c r="AI374" s="187" t="str">
        <f t="shared" ca="1" si="13"/>
        <v/>
      </c>
      <c r="AJ374" s="187">
        <f>1</f>
        <v>1</v>
      </c>
    </row>
    <row r="375" spans="1:36" ht="165" x14ac:dyDescent="0.25">
      <c r="A375" s="188"/>
      <c r="C375" s="187" t="s">
        <v>39</v>
      </c>
      <c r="D375" s="205" t="s">
        <v>3122</v>
      </c>
      <c r="E375" s="187" t="str">
        <f t="shared" ca="1" si="15"/>
        <v>Ativo</v>
      </c>
      <c r="F375" s="192">
        <v>34</v>
      </c>
      <c r="G375" s="191">
        <v>18</v>
      </c>
      <c r="H375" s="187" t="s">
        <v>2602</v>
      </c>
      <c r="I375" s="187" t="s">
        <v>37</v>
      </c>
      <c r="J375" s="187" t="s">
        <v>1738</v>
      </c>
      <c r="K375" s="187" t="s">
        <v>1739</v>
      </c>
      <c r="L375" s="187" t="s">
        <v>790</v>
      </c>
      <c r="M375" s="187" t="s">
        <v>1740</v>
      </c>
      <c r="N375" s="187" t="s">
        <v>1741</v>
      </c>
      <c r="O375" s="188"/>
      <c r="P375" s="188"/>
      <c r="Q375" s="188"/>
      <c r="R375" s="188">
        <v>43133</v>
      </c>
      <c r="S375" s="188">
        <v>43242</v>
      </c>
      <c r="T375" s="188">
        <v>43133</v>
      </c>
      <c r="U375" s="188">
        <v>44958</v>
      </c>
      <c r="V375" s="188"/>
      <c r="W375" s="212" t="s">
        <v>39</v>
      </c>
      <c r="X375" s="212" t="s">
        <v>39</v>
      </c>
      <c r="Z375" s="188" t="s">
        <v>44</v>
      </c>
      <c r="AA375" s="188"/>
      <c r="AB375" s="188"/>
      <c r="AC375" s="188"/>
      <c r="AD375" s="188"/>
      <c r="AE375" s="194" t="s">
        <v>39</v>
      </c>
      <c r="AF375" s="187" t="s">
        <v>39</v>
      </c>
      <c r="AG375" s="187" t="s">
        <v>39</v>
      </c>
      <c r="AI375" s="187" t="str">
        <f t="shared" ca="1" si="13"/>
        <v/>
      </c>
      <c r="AJ375" s="187">
        <f>1</f>
        <v>1</v>
      </c>
    </row>
    <row r="376" spans="1:36" ht="30" x14ac:dyDescent="0.25">
      <c r="A376" s="188"/>
      <c r="C376" s="187" t="s">
        <v>1008</v>
      </c>
      <c r="E376" s="187" t="str">
        <f t="shared" ca="1" si="15"/>
        <v>Ativo</v>
      </c>
      <c r="F376" s="192">
        <v>35</v>
      </c>
      <c r="G376" s="191">
        <v>18</v>
      </c>
      <c r="H376" s="187" t="s">
        <v>274</v>
      </c>
      <c r="I376" s="187" t="s">
        <v>704</v>
      </c>
      <c r="J376" s="187" t="s">
        <v>705</v>
      </c>
      <c r="K376" s="187" t="s">
        <v>1742</v>
      </c>
      <c r="L376" s="187" t="s">
        <v>1743</v>
      </c>
      <c r="M376" s="187" t="s">
        <v>1744</v>
      </c>
      <c r="N376" s="187" t="s">
        <v>39</v>
      </c>
      <c r="O376" s="188"/>
      <c r="P376" s="188"/>
      <c r="Q376" s="188"/>
      <c r="R376" s="188">
        <v>43236</v>
      </c>
      <c r="S376" s="188">
        <v>43245</v>
      </c>
      <c r="T376" s="188">
        <v>43236</v>
      </c>
      <c r="U376" s="188">
        <v>45061</v>
      </c>
      <c r="V376" s="188"/>
      <c r="W376" s="212" t="s">
        <v>39</v>
      </c>
      <c r="X376" s="212" t="s">
        <v>39</v>
      </c>
      <c r="Z376" s="188" t="s">
        <v>44</v>
      </c>
      <c r="AA376" s="188"/>
      <c r="AB376" s="188"/>
      <c r="AC376" s="188"/>
      <c r="AD376" s="188"/>
      <c r="AE376" s="189" t="s">
        <v>39</v>
      </c>
      <c r="AF376" s="187" t="s">
        <v>39</v>
      </c>
      <c r="AG376" s="187" t="s">
        <v>39</v>
      </c>
      <c r="AI376" s="187" t="str">
        <f t="shared" ca="1" si="13"/>
        <v/>
      </c>
      <c r="AJ376" s="187">
        <f>1</f>
        <v>1</v>
      </c>
    </row>
    <row r="377" spans="1:36" ht="210" x14ac:dyDescent="0.25">
      <c r="A377" s="188"/>
      <c r="C377" s="187" t="s">
        <v>279</v>
      </c>
      <c r="D377" s="204" t="s">
        <v>3123</v>
      </c>
      <c r="E377" s="187" t="str">
        <f t="shared" ca="1" si="15"/>
        <v>Ativo</v>
      </c>
      <c r="F377" s="192">
        <v>36</v>
      </c>
      <c r="G377" s="191">
        <v>18</v>
      </c>
      <c r="H377" s="187" t="s">
        <v>2602</v>
      </c>
      <c r="I377" s="187" t="s">
        <v>37</v>
      </c>
      <c r="J377" s="187" t="s">
        <v>1745</v>
      </c>
      <c r="K377" s="187" t="s">
        <v>1746</v>
      </c>
      <c r="L377" s="187" t="s">
        <v>1747</v>
      </c>
      <c r="M377" s="187" t="s">
        <v>1748</v>
      </c>
      <c r="N377" s="187" t="s">
        <v>1749</v>
      </c>
      <c r="O377" s="188"/>
      <c r="P377" s="188"/>
      <c r="Q377" s="188"/>
      <c r="R377" s="188">
        <v>43209</v>
      </c>
      <c r="S377" s="188">
        <v>43245</v>
      </c>
      <c r="T377" s="188">
        <v>43209</v>
      </c>
      <c r="U377" s="188">
        <v>45034</v>
      </c>
      <c r="V377" s="188"/>
      <c r="W377" s="212" t="s">
        <v>39</v>
      </c>
      <c r="X377" s="212" t="s">
        <v>39</v>
      </c>
      <c r="Z377" s="188" t="s">
        <v>44</v>
      </c>
      <c r="AA377" s="188"/>
      <c r="AB377" s="188"/>
      <c r="AC377" s="188"/>
      <c r="AD377" s="188"/>
      <c r="AE377" s="189" t="s">
        <v>39</v>
      </c>
      <c r="AF377" s="187" t="s">
        <v>39</v>
      </c>
      <c r="AG377" s="187" t="s">
        <v>39</v>
      </c>
      <c r="AI377" s="187" t="str">
        <f t="shared" ca="1" si="13"/>
        <v/>
      </c>
      <c r="AJ377" s="187">
        <f>1</f>
        <v>1</v>
      </c>
    </row>
    <row r="378" spans="1:36" ht="60" x14ac:dyDescent="0.25">
      <c r="A378" s="188"/>
      <c r="C378" s="187" t="s">
        <v>180</v>
      </c>
      <c r="D378" s="187" t="s">
        <v>1750</v>
      </c>
      <c r="E378" s="187" t="str">
        <f t="shared" ca="1" si="15"/>
        <v>Ativo</v>
      </c>
      <c r="F378" s="192">
        <v>37</v>
      </c>
      <c r="G378" s="191">
        <v>18</v>
      </c>
      <c r="H378" s="187" t="s">
        <v>274</v>
      </c>
      <c r="I378" s="187" t="s">
        <v>724</v>
      </c>
      <c r="J378" s="187" t="s">
        <v>1751</v>
      </c>
      <c r="K378" s="187" t="s">
        <v>1752</v>
      </c>
      <c r="L378" s="187" t="s">
        <v>1753</v>
      </c>
      <c r="M378" s="187" t="s">
        <v>1754</v>
      </c>
      <c r="N378" s="187" t="s">
        <v>1755</v>
      </c>
      <c r="O378" s="188"/>
      <c r="P378" s="188"/>
      <c r="Q378" s="188"/>
      <c r="R378" s="188">
        <v>43245</v>
      </c>
      <c r="S378" s="188">
        <v>43249</v>
      </c>
      <c r="T378" s="188">
        <v>43245</v>
      </c>
      <c r="U378" s="188">
        <v>45657</v>
      </c>
      <c r="V378" s="188"/>
      <c r="W378" s="212" t="s">
        <v>39</v>
      </c>
      <c r="X378" s="212" t="s">
        <v>39</v>
      </c>
      <c r="Z378" s="188" t="s">
        <v>1798</v>
      </c>
      <c r="AA378" s="188"/>
      <c r="AB378" s="188"/>
      <c r="AC378" s="188"/>
      <c r="AD378" s="188"/>
      <c r="AE378" s="189" t="s">
        <v>39</v>
      </c>
      <c r="AF378" s="187" t="s">
        <v>1756</v>
      </c>
      <c r="AG378" s="187" t="s">
        <v>39</v>
      </c>
      <c r="AI378" s="187" t="str">
        <f t="shared" ca="1" si="13"/>
        <v/>
      </c>
      <c r="AJ378" s="187">
        <f>1</f>
        <v>1</v>
      </c>
    </row>
    <row r="379" spans="1:36" ht="135" x14ac:dyDescent="0.25">
      <c r="A379" s="188"/>
      <c r="C379" s="187" t="s">
        <v>1762</v>
      </c>
      <c r="D379" s="205" t="s">
        <v>3124</v>
      </c>
      <c r="E379" s="187" t="str">
        <f t="shared" ca="1" si="15"/>
        <v>Ativo</v>
      </c>
      <c r="F379" s="192">
        <v>38</v>
      </c>
      <c r="G379" s="191">
        <v>18</v>
      </c>
      <c r="H379" s="187" t="s">
        <v>2602</v>
      </c>
      <c r="I379" s="187" t="s">
        <v>327</v>
      </c>
      <c r="J379" s="187" t="s">
        <v>445</v>
      </c>
      <c r="K379" s="187" t="s">
        <v>1759</v>
      </c>
      <c r="L379" s="187" t="s">
        <v>1760</v>
      </c>
      <c r="M379" s="187" t="s">
        <v>1761</v>
      </c>
      <c r="N379" s="187" t="s">
        <v>39</v>
      </c>
      <c r="O379" s="188"/>
      <c r="P379" s="188"/>
      <c r="Q379" s="188"/>
      <c r="R379" s="188">
        <v>43250</v>
      </c>
      <c r="S379" s="188">
        <v>43251</v>
      </c>
      <c r="T379" s="188">
        <v>43250</v>
      </c>
      <c r="U379" s="188">
        <f>'Convênios e TCTs'!$T379+1825</f>
        <v>45075</v>
      </c>
      <c r="V379" s="188" t="s">
        <v>65</v>
      </c>
      <c r="W379" s="212" t="s">
        <v>39</v>
      </c>
      <c r="X379" s="212" t="s">
        <v>39</v>
      </c>
      <c r="Z379" s="188" t="s">
        <v>44</v>
      </c>
      <c r="AA379" s="188"/>
      <c r="AB379" s="188"/>
      <c r="AC379" s="188"/>
      <c r="AD379" s="188"/>
      <c r="AE379" s="189" t="s">
        <v>39</v>
      </c>
      <c r="AF379" s="187" t="s">
        <v>39</v>
      </c>
      <c r="AG379" s="187" t="s">
        <v>39</v>
      </c>
      <c r="AI379" s="187" t="str">
        <f t="shared" ca="1" si="13"/>
        <v/>
      </c>
      <c r="AJ379" s="187">
        <f>1</f>
        <v>1</v>
      </c>
    </row>
    <row r="380" spans="1:36" ht="180" x14ac:dyDescent="0.25">
      <c r="A380" s="188"/>
      <c r="C380" s="187" t="s">
        <v>1520</v>
      </c>
      <c r="D380" s="204" t="s">
        <v>3125</v>
      </c>
      <c r="E380" s="187" t="str">
        <f t="shared" ca="1" si="15"/>
        <v>Ativo</v>
      </c>
      <c r="F380" s="192">
        <v>39</v>
      </c>
      <c r="G380" s="191">
        <v>18</v>
      </c>
      <c r="H380" s="187" t="s">
        <v>2602</v>
      </c>
      <c r="I380" s="187" t="s">
        <v>37</v>
      </c>
      <c r="J380" s="187" t="s">
        <v>1763</v>
      </c>
      <c r="K380" s="187" t="s">
        <v>1764</v>
      </c>
      <c r="L380" s="187" t="s">
        <v>1765</v>
      </c>
      <c r="M380" s="187" t="s">
        <v>1766</v>
      </c>
      <c r="N380" s="187" t="s">
        <v>1749</v>
      </c>
      <c r="O380" s="188"/>
      <c r="P380" s="188"/>
      <c r="Q380" s="188"/>
      <c r="R380" s="188">
        <v>43256</v>
      </c>
      <c r="S380" s="188">
        <v>43257</v>
      </c>
      <c r="T380" s="188">
        <v>43257</v>
      </c>
      <c r="U380" s="188">
        <v>45082</v>
      </c>
      <c r="V380" s="188"/>
      <c r="W380" s="212" t="s">
        <v>39</v>
      </c>
      <c r="X380" s="212" t="s">
        <v>39</v>
      </c>
      <c r="Z380" s="188" t="s">
        <v>44</v>
      </c>
      <c r="AA380" s="188"/>
      <c r="AB380" s="188"/>
      <c r="AC380" s="188"/>
      <c r="AD380" s="188"/>
      <c r="AE380" s="189" t="s">
        <v>39</v>
      </c>
      <c r="AF380" s="187" t="s">
        <v>39</v>
      </c>
      <c r="AG380" s="187" t="s">
        <v>39</v>
      </c>
      <c r="AI380" s="187" t="str">
        <f t="shared" ca="1" si="13"/>
        <v/>
      </c>
      <c r="AJ380" s="187">
        <f>1</f>
        <v>1</v>
      </c>
    </row>
    <row r="381" spans="1:36" ht="150" x14ac:dyDescent="0.25">
      <c r="A381" s="188"/>
      <c r="C381" s="187" t="s">
        <v>1771</v>
      </c>
      <c r="D381" s="205" t="s">
        <v>3126</v>
      </c>
      <c r="E381" s="187" t="str">
        <f t="shared" ca="1" si="15"/>
        <v>Ativo</v>
      </c>
      <c r="F381" s="192">
        <v>40</v>
      </c>
      <c r="G381" s="191">
        <v>18</v>
      </c>
      <c r="H381" s="187" t="s">
        <v>2602</v>
      </c>
      <c r="I381" s="187" t="s">
        <v>37</v>
      </c>
      <c r="J381" s="187" t="s">
        <v>1767</v>
      </c>
      <c r="K381" s="187" t="s">
        <v>1768</v>
      </c>
      <c r="L381" s="187" t="s">
        <v>1769</v>
      </c>
      <c r="M381" s="187" t="s">
        <v>1770</v>
      </c>
      <c r="N381" s="187" t="s">
        <v>1772</v>
      </c>
      <c r="O381" s="188"/>
      <c r="P381" s="188"/>
      <c r="Q381" s="188"/>
      <c r="R381" s="188">
        <v>43242</v>
      </c>
      <c r="S381" s="188">
        <v>43257</v>
      </c>
      <c r="T381" s="188">
        <v>43242</v>
      </c>
      <c r="U381" s="188">
        <v>45067</v>
      </c>
      <c r="V381" s="188"/>
      <c r="W381" s="212" t="s">
        <v>39</v>
      </c>
      <c r="X381" s="212" t="s">
        <v>39</v>
      </c>
      <c r="Z381" s="188" t="s">
        <v>44</v>
      </c>
      <c r="AA381" s="188"/>
      <c r="AB381" s="188"/>
      <c r="AC381" s="188"/>
      <c r="AD381" s="188"/>
      <c r="AE381" s="189" t="s">
        <v>39</v>
      </c>
      <c r="AF381" s="187" t="s">
        <v>39</v>
      </c>
      <c r="AG381" s="187" t="s">
        <v>39</v>
      </c>
      <c r="AI381" s="187" t="str">
        <f t="shared" ca="1" si="13"/>
        <v/>
      </c>
      <c r="AJ381" s="187">
        <f>1</f>
        <v>1</v>
      </c>
    </row>
    <row r="382" spans="1:36" ht="165" x14ac:dyDescent="0.25">
      <c r="A382" s="188"/>
      <c r="C382" s="187" t="s">
        <v>39</v>
      </c>
      <c r="D382" s="204" t="s">
        <v>3127</v>
      </c>
      <c r="E382" s="187" t="str">
        <f t="shared" ca="1" si="15"/>
        <v>Ativo</v>
      </c>
      <c r="F382" s="192">
        <v>41</v>
      </c>
      <c r="G382" s="191">
        <v>18</v>
      </c>
      <c r="H382" s="187" t="s">
        <v>2602</v>
      </c>
      <c r="I382" s="187" t="s">
        <v>37</v>
      </c>
      <c r="J382" s="187" t="s">
        <v>1773</v>
      </c>
      <c r="K382" s="187" t="s">
        <v>1774</v>
      </c>
      <c r="L382" s="187" t="s">
        <v>1775</v>
      </c>
      <c r="M382" s="187" t="s">
        <v>1776</v>
      </c>
      <c r="N382" s="187" t="s">
        <v>1777</v>
      </c>
      <c r="O382" s="188"/>
      <c r="P382" s="188"/>
      <c r="Q382" s="188"/>
      <c r="R382" s="188">
        <v>43133</v>
      </c>
      <c r="S382" s="188">
        <v>43260</v>
      </c>
      <c r="T382" s="188">
        <v>43133</v>
      </c>
      <c r="U382" s="188">
        <v>44958</v>
      </c>
      <c r="V382" s="188"/>
      <c r="W382" s="212" t="s">
        <v>39</v>
      </c>
      <c r="X382" s="212" t="s">
        <v>39</v>
      </c>
      <c r="Z382" s="188" t="s">
        <v>44</v>
      </c>
      <c r="AA382" s="188"/>
      <c r="AB382" s="188"/>
      <c r="AC382" s="188"/>
      <c r="AD382" s="188"/>
      <c r="AE382" s="194" t="s">
        <v>39</v>
      </c>
      <c r="AF382" s="187" t="s">
        <v>39</v>
      </c>
      <c r="AG382" s="187" t="s">
        <v>39</v>
      </c>
      <c r="AI382" s="187" t="str">
        <f t="shared" ca="1" si="13"/>
        <v/>
      </c>
      <c r="AJ382" s="187">
        <f>1</f>
        <v>1</v>
      </c>
    </row>
    <row r="383" spans="1:36" ht="135" x14ac:dyDescent="0.25">
      <c r="A383" s="188"/>
      <c r="C383" s="187" t="s">
        <v>1778</v>
      </c>
      <c r="D383" s="205" t="s">
        <v>3128</v>
      </c>
      <c r="E383" s="187" t="str">
        <f t="shared" ca="1" si="15"/>
        <v>Ativo</v>
      </c>
      <c r="F383" s="192">
        <v>42</v>
      </c>
      <c r="G383" s="191">
        <v>18</v>
      </c>
      <c r="H383" s="187" t="s">
        <v>2602</v>
      </c>
      <c r="I383" s="187" t="s">
        <v>327</v>
      </c>
      <c r="J383" s="187" t="s">
        <v>975</v>
      </c>
      <c r="K383" s="187" t="s">
        <v>1239</v>
      </c>
      <c r="L383" s="187" t="s">
        <v>1240</v>
      </c>
      <c r="M383" s="187" t="s">
        <v>1241</v>
      </c>
      <c r="N383" s="187" t="s">
        <v>1424</v>
      </c>
      <c r="O383" s="188"/>
      <c r="P383" s="188"/>
      <c r="Q383" s="188"/>
      <c r="R383" s="188">
        <v>43229</v>
      </c>
      <c r="S383" s="188">
        <v>43263</v>
      </c>
      <c r="T383" s="188">
        <v>43229</v>
      </c>
      <c r="U383" s="188">
        <f>'Convênios e TCTs'!$T383+1825</f>
        <v>45054</v>
      </c>
      <c r="V383" s="188" t="s">
        <v>65</v>
      </c>
      <c r="W383" s="212" t="s">
        <v>39</v>
      </c>
      <c r="X383" s="212" t="s">
        <v>39</v>
      </c>
      <c r="Z383" s="188" t="s">
        <v>44</v>
      </c>
      <c r="AA383" s="188"/>
      <c r="AB383" s="188"/>
      <c r="AC383" s="188"/>
      <c r="AD383" s="188"/>
      <c r="AE383" s="189" t="s">
        <v>39</v>
      </c>
      <c r="AF383" s="187" t="s">
        <v>39</v>
      </c>
      <c r="AG383" s="187" t="s">
        <v>39</v>
      </c>
      <c r="AI383" s="187" t="str">
        <f t="shared" ca="1" si="13"/>
        <v/>
      </c>
      <c r="AJ383" s="187">
        <f>1</f>
        <v>1</v>
      </c>
    </row>
    <row r="384" spans="1:36" ht="75" x14ac:dyDescent="0.25">
      <c r="A384" s="188"/>
      <c r="C384" s="187" t="s">
        <v>206</v>
      </c>
      <c r="D384" s="187" t="s">
        <v>1779</v>
      </c>
      <c r="E384" s="187" t="str">
        <f t="shared" ca="1" si="15"/>
        <v>Concluído</v>
      </c>
      <c r="F384" s="192">
        <v>43</v>
      </c>
      <c r="G384" s="191">
        <v>18</v>
      </c>
      <c r="H384" s="187" t="s">
        <v>274</v>
      </c>
      <c r="I384" s="187" t="s">
        <v>724</v>
      </c>
      <c r="J384" s="187" t="s">
        <v>1780</v>
      </c>
      <c r="K384" s="187" t="s">
        <v>1781</v>
      </c>
      <c r="L384" s="187" t="s">
        <v>1782</v>
      </c>
      <c r="M384" s="187" t="s">
        <v>1783</v>
      </c>
      <c r="N384" s="187" t="s">
        <v>1784</v>
      </c>
      <c r="O384" s="188"/>
      <c r="P384" s="188"/>
      <c r="Q384" s="188"/>
      <c r="R384" s="188">
        <v>43262</v>
      </c>
      <c r="S384" s="188">
        <v>43263</v>
      </c>
      <c r="T384" s="188">
        <v>43262</v>
      </c>
      <c r="U384" s="188">
        <v>44196</v>
      </c>
      <c r="V384" s="188"/>
      <c r="W384" s="212" t="s">
        <v>39</v>
      </c>
      <c r="X384" s="212" t="s">
        <v>39</v>
      </c>
      <c r="Z384" s="188" t="s">
        <v>44</v>
      </c>
      <c r="AA384" s="188"/>
      <c r="AB384" s="188"/>
      <c r="AC384" s="188"/>
      <c r="AD384" s="188"/>
      <c r="AE384" s="189" t="s">
        <v>39</v>
      </c>
      <c r="AF384" s="187" t="s">
        <v>1785</v>
      </c>
      <c r="AG384" s="187" t="s">
        <v>39</v>
      </c>
      <c r="AI384" s="187" t="str">
        <f t="shared" ca="1" si="13"/>
        <v/>
      </c>
      <c r="AJ384" s="187">
        <f>1</f>
        <v>1</v>
      </c>
    </row>
    <row r="385" spans="1:36" x14ac:dyDescent="0.25">
      <c r="A385" s="188"/>
      <c r="C385" s="187" t="s">
        <v>1789</v>
      </c>
      <c r="E385" s="187" t="str">
        <f t="shared" ca="1" si="15"/>
        <v>Ativo</v>
      </c>
      <c r="F385" s="192">
        <v>44</v>
      </c>
      <c r="G385" s="191">
        <v>18</v>
      </c>
      <c r="H385" s="187" t="s">
        <v>274</v>
      </c>
      <c r="I385" s="187" t="s">
        <v>704</v>
      </c>
      <c r="J385" s="187" t="s">
        <v>705</v>
      </c>
      <c r="K385" s="187" t="s">
        <v>474</v>
      </c>
      <c r="L385" s="187" t="s">
        <v>475</v>
      </c>
      <c r="M385" s="187" t="s">
        <v>1788</v>
      </c>
      <c r="N385" s="187" t="s">
        <v>39</v>
      </c>
      <c r="O385" s="188"/>
      <c r="P385" s="188"/>
      <c r="Q385" s="188"/>
      <c r="R385" s="188">
        <v>43245</v>
      </c>
      <c r="S385" s="188">
        <v>43263</v>
      </c>
      <c r="T385" s="188">
        <v>43245</v>
      </c>
      <c r="U385" s="188">
        <v>45070</v>
      </c>
      <c r="V385" s="188"/>
      <c r="W385" s="212" t="s">
        <v>39</v>
      </c>
      <c r="X385" s="212" t="s">
        <v>39</v>
      </c>
      <c r="Z385" s="188" t="s">
        <v>44</v>
      </c>
      <c r="AA385" s="188"/>
      <c r="AB385" s="188"/>
      <c r="AC385" s="188"/>
      <c r="AD385" s="188"/>
      <c r="AE385" s="189" t="s">
        <v>39</v>
      </c>
      <c r="AF385" s="187" t="s">
        <v>39</v>
      </c>
      <c r="AG385" s="187" t="s">
        <v>39</v>
      </c>
      <c r="AI385" s="187" t="str">
        <f t="shared" ca="1" si="13"/>
        <v/>
      </c>
      <c r="AJ385" s="187">
        <f>1</f>
        <v>1</v>
      </c>
    </row>
    <row r="386" spans="1:36" ht="30" x14ac:dyDescent="0.25">
      <c r="A386" s="188"/>
      <c r="C386" s="187" t="s">
        <v>1789</v>
      </c>
      <c r="E386" s="187" t="str">
        <f t="shared" ca="1" si="15"/>
        <v>Ativo</v>
      </c>
      <c r="F386" s="192">
        <v>45</v>
      </c>
      <c r="G386" s="191">
        <v>18</v>
      </c>
      <c r="H386" s="187" t="s">
        <v>274</v>
      </c>
      <c r="I386" s="187" t="s">
        <v>704</v>
      </c>
      <c r="J386" s="187" t="s">
        <v>705</v>
      </c>
      <c r="K386" s="187" t="s">
        <v>1790</v>
      </c>
      <c r="L386" s="187" t="s">
        <v>1791</v>
      </c>
      <c r="M386" s="187" t="s">
        <v>1792</v>
      </c>
      <c r="N386" s="187" t="s">
        <v>39</v>
      </c>
      <c r="O386" s="188"/>
      <c r="P386" s="188"/>
      <c r="Q386" s="188"/>
      <c r="R386" s="188">
        <v>43248</v>
      </c>
      <c r="S386" s="188">
        <v>43263</v>
      </c>
      <c r="T386" s="188">
        <v>43248</v>
      </c>
      <c r="U386" s="188">
        <v>45073</v>
      </c>
      <c r="V386" s="188"/>
      <c r="W386" s="212" t="s">
        <v>39</v>
      </c>
      <c r="X386" s="212" t="s">
        <v>39</v>
      </c>
      <c r="Z386" s="188" t="s">
        <v>44</v>
      </c>
      <c r="AA386" s="188"/>
      <c r="AB386" s="188"/>
      <c r="AC386" s="188"/>
      <c r="AD386" s="188"/>
      <c r="AE386" s="189" t="s">
        <v>39</v>
      </c>
      <c r="AF386" s="187" t="s">
        <v>39</v>
      </c>
      <c r="AG386" s="187" t="s">
        <v>39</v>
      </c>
      <c r="AI386" s="187" t="str">
        <f t="shared" ref="AI386:AI449" ca="1" si="16">IF(A386="","",IF(S386="",_xlfn.DAYS(TODAY(),A386),_xlfn.DAYS(S386,A386)))</f>
        <v/>
      </c>
      <c r="AJ386" s="187">
        <f>1</f>
        <v>1</v>
      </c>
    </row>
    <row r="387" spans="1:36" ht="105" x14ac:dyDescent="0.25">
      <c r="A387" s="188"/>
      <c r="C387" s="187" t="s">
        <v>271</v>
      </c>
      <c r="D387" s="187" t="s">
        <v>1793</v>
      </c>
      <c r="E387" s="187" t="str">
        <f t="shared" ca="1" si="15"/>
        <v>Concluído</v>
      </c>
      <c r="F387" s="192">
        <v>49</v>
      </c>
      <c r="G387" s="191">
        <v>18</v>
      </c>
      <c r="H387" s="187" t="s">
        <v>2602</v>
      </c>
      <c r="I387" s="187" t="s">
        <v>37</v>
      </c>
      <c r="J387" s="187" t="s">
        <v>1794</v>
      </c>
      <c r="K387" s="187" t="s">
        <v>1795</v>
      </c>
      <c r="L387" s="187" t="s">
        <v>1796</v>
      </c>
      <c r="M387" s="187" t="s">
        <v>1797</v>
      </c>
      <c r="N387" s="187" t="s">
        <v>1799</v>
      </c>
      <c r="O387" s="188"/>
      <c r="P387" s="188"/>
      <c r="Q387" s="188"/>
      <c r="R387" s="188">
        <v>43263</v>
      </c>
      <c r="S387" s="188">
        <v>43266</v>
      </c>
      <c r="T387" s="188">
        <v>43263</v>
      </c>
      <c r="U387" s="188">
        <v>44724</v>
      </c>
      <c r="V387" s="188"/>
      <c r="W387" s="212" t="s">
        <v>39</v>
      </c>
      <c r="X387" s="212" t="s">
        <v>39</v>
      </c>
      <c r="Z387" s="188" t="s">
        <v>1798</v>
      </c>
      <c r="AA387" s="188"/>
      <c r="AB387" s="188"/>
      <c r="AC387" s="188"/>
      <c r="AD387" s="188"/>
      <c r="AE387" s="189" t="s">
        <v>39</v>
      </c>
      <c r="AF387" s="187" t="s">
        <v>39</v>
      </c>
      <c r="AG387" s="187" t="s">
        <v>39</v>
      </c>
      <c r="AI387" s="187" t="str">
        <f t="shared" ca="1" si="16"/>
        <v/>
      </c>
      <c r="AJ387" s="187">
        <f>1</f>
        <v>1</v>
      </c>
    </row>
    <row r="388" spans="1:36" ht="105" x14ac:dyDescent="0.25">
      <c r="A388" s="188"/>
      <c r="C388" s="187" t="s">
        <v>271</v>
      </c>
      <c r="D388" s="187" t="s">
        <v>1800</v>
      </c>
      <c r="E388" s="187" t="str">
        <f t="shared" ca="1" si="15"/>
        <v>Concluído</v>
      </c>
      <c r="F388" s="192">
        <v>50</v>
      </c>
      <c r="G388" s="191">
        <v>18</v>
      </c>
      <c r="H388" s="187" t="s">
        <v>2602</v>
      </c>
      <c r="I388" s="187" t="s">
        <v>37</v>
      </c>
      <c r="J388" s="187" t="s">
        <v>1801</v>
      </c>
      <c r="K388" s="187" t="s">
        <v>1802</v>
      </c>
      <c r="L388" s="187" t="s">
        <v>1803</v>
      </c>
      <c r="M388" s="187" t="s">
        <v>1804</v>
      </c>
      <c r="N388" s="187" t="s">
        <v>1799</v>
      </c>
      <c r="O388" s="188"/>
      <c r="P388" s="188"/>
      <c r="Q388" s="188"/>
      <c r="R388" s="188">
        <v>43263</v>
      </c>
      <c r="S388" s="188">
        <v>43266</v>
      </c>
      <c r="T388" s="188">
        <v>43263</v>
      </c>
      <c r="U388" s="188">
        <v>44724</v>
      </c>
      <c r="V388" s="188"/>
      <c r="W388" s="212" t="s">
        <v>39</v>
      </c>
      <c r="X388" s="212" t="s">
        <v>39</v>
      </c>
      <c r="Z388" s="188" t="s">
        <v>1798</v>
      </c>
      <c r="AA388" s="188"/>
      <c r="AB388" s="188"/>
      <c r="AC388" s="188"/>
      <c r="AD388" s="188"/>
      <c r="AE388" s="189" t="s">
        <v>39</v>
      </c>
      <c r="AF388" s="187" t="s">
        <v>39</v>
      </c>
      <c r="AG388" s="187" t="s">
        <v>39</v>
      </c>
      <c r="AI388" s="187" t="str">
        <f t="shared" ca="1" si="16"/>
        <v/>
      </c>
      <c r="AJ388" s="187">
        <f>1</f>
        <v>1</v>
      </c>
    </row>
    <row r="389" spans="1:36" ht="105" x14ac:dyDescent="0.25">
      <c r="A389" s="188"/>
      <c r="C389" s="187" t="s">
        <v>271</v>
      </c>
      <c r="D389" s="187" t="s">
        <v>1805</v>
      </c>
      <c r="E389" s="187" t="str">
        <f t="shared" ca="1" si="15"/>
        <v>Concluído</v>
      </c>
      <c r="F389" s="192">
        <v>51</v>
      </c>
      <c r="G389" s="191">
        <v>18</v>
      </c>
      <c r="H389" s="187" t="s">
        <v>2602</v>
      </c>
      <c r="I389" s="187" t="s">
        <v>37</v>
      </c>
      <c r="J389" s="187" t="s">
        <v>1806</v>
      </c>
      <c r="K389" s="187" t="s">
        <v>1807</v>
      </c>
      <c r="L389" s="187" t="s">
        <v>1808</v>
      </c>
      <c r="M389" s="187" t="s">
        <v>1809</v>
      </c>
      <c r="N389" s="187" t="s">
        <v>1799</v>
      </c>
      <c r="O389" s="188"/>
      <c r="P389" s="188"/>
      <c r="Q389" s="188"/>
      <c r="R389" s="188">
        <v>43263</v>
      </c>
      <c r="S389" s="188">
        <v>43266</v>
      </c>
      <c r="T389" s="188">
        <v>43263</v>
      </c>
      <c r="U389" s="188">
        <v>44724</v>
      </c>
      <c r="V389" s="188"/>
      <c r="W389" s="212" t="s">
        <v>39</v>
      </c>
      <c r="X389" s="212" t="s">
        <v>39</v>
      </c>
      <c r="Z389" s="188" t="s">
        <v>65</v>
      </c>
      <c r="AA389" s="188"/>
      <c r="AB389" s="188"/>
      <c r="AC389" s="188"/>
      <c r="AD389" s="188"/>
      <c r="AE389" s="189" t="s">
        <v>39</v>
      </c>
      <c r="AF389" s="187" t="s">
        <v>39</v>
      </c>
      <c r="AG389" s="187" t="s">
        <v>39</v>
      </c>
      <c r="AI389" s="187" t="str">
        <f t="shared" ca="1" si="16"/>
        <v/>
      </c>
      <c r="AJ389" s="187">
        <f>1</f>
        <v>1</v>
      </c>
    </row>
    <row r="390" spans="1:36" ht="300" x14ac:dyDescent="0.25">
      <c r="A390" s="188"/>
      <c r="C390" s="187" t="s">
        <v>279</v>
      </c>
      <c r="D390" s="204" t="s">
        <v>3129</v>
      </c>
      <c r="E390" s="187" t="str">
        <f t="shared" ca="1" si="15"/>
        <v>Ativo</v>
      </c>
      <c r="F390" s="192">
        <v>52</v>
      </c>
      <c r="G390" s="191">
        <v>18</v>
      </c>
      <c r="H390" s="187" t="s">
        <v>2602</v>
      </c>
      <c r="I390" s="187" t="s">
        <v>37</v>
      </c>
      <c r="J390" s="187" t="s">
        <v>1810</v>
      </c>
      <c r="K390" s="187" t="s">
        <v>1811</v>
      </c>
      <c r="L390" s="187" t="s">
        <v>1812</v>
      </c>
      <c r="M390" s="187" t="s">
        <v>1813</v>
      </c>
      <c r="N390" s="187" t="s">
        <v>1814</v>
      </c>
      <c r="O390" s="188"/>
      <c r="P390" s="188"/>
      <c r="Q390" s="188"/>
      <c r="R390" s="188">
        <v>43294</v>
      </c>
      <c r="S390" s="188">
        <v>43307</v>
      </c>
      <c r="T390" s="188">
        <v>43294</v>
      </c>
      <c r="U390" s="188">
        <v>45119</v>
      </c>
      <c r="V390" s="188"/>
      <c r="W390" s="212" t="s">
        <v>39</v>
      </c>
      <c r="X390" s="212" t="s">
        <v>39</v>
      </c>
      <c r="Z390" s="188" t="s">
        <v>44</v>
      </c>
      <c r="AA390" s="188"/>
      <c r="AB390" s="188"/>
      <c r="AC390" s="188"/>
      <c r="AD390" s="188"/>
      <c r="AE390" s="189" t="s">
        <v>39</v>
      </c>
      <c r="AF390" s="187" t="s">
        <v>39</v>
      </c>
      <c r="AG390" s="187" t="s">
        <v>39</v>
      </c>
      <c r="AI390" s="187" t="str">
        <f t="shared" ca="1" si="16"/>
        <v/>
      </c>
      <c r="AJ390" s="187">
        <f>1</f>
        <v>1</v>
      </c>
    </row>
    <row r="391" spans="1:36" ht="165" x14ac:dyDescent="0.25">
      <c r="A391" s="188"/>
      <c r="C391" s="187" t="s">
        <v>1222</v>
      </c>
      <c r="D391" s="205" t="s">
        <v>3130</v>
      </c>
      <c r="E391" s="187" t="str">
        <f t="shared" ca="1" si="15"/>
        <v>Ativo</v>
      </c>
      <c r="F391" s="192">
        <v>53</v>
      </c>
      <c r="G391" s="191">
        <v>18</v>
      </c>
      <c r="H391" s="187" t="s">
        <v>2602</v>
      </c>
      <c r="I391" s="187" t="s">
        <v>37</v>
      </c>
      <c r="J391" s="187" t="s">
        <v>1815</v>
      </c>
      <c r="K391" s="187" t="s">
        <v>1816</v>
      </c>
      <c r="L391" s="187" t="s">
        <v>1817</v>
      </c>
      <c r="M391" s="187" t="s">
        <v>1818</v>
      </c>
      <c r="N391" s="187" t="s">
        <v>1819</v>
      </c>
      <c r="O391" s="188"/>
      <c r="P391" s="188"/>
      <c r="Q391" s="188"/>
      <c r="R391" s="188">
        <v>43287</v>
      </c>
      <c r="S391" s="188">
        <v>43288</v>
      </c>
      <c r="T391" s="188">
        <v>43288</v>
      </c>
      <c r="U391" s="188">
        <v>45113</v>
      </c>
      <c r="V391" s="188"/>
      <c r="W391" s="212" t="s">
        <v>39</v>
      </c>
      <c r="X391" s="212" t="s">
        <v>39</v>
      </c>
      <c r="Z391" s="188" t="s">
        <v>44</v>
      </c>
      <c r="AA391" s="188"/>
      <c r="AB391" s="188"/>
      <c r="AC391" s="188"/>
      <c r="AD391" s="188"/>
      <c r="AE391" s="189" t="s">
        <v>39</v>
      </c>
      <c r="AF391" s="187" t="s">
        <v>39</v>
      </c>
      <c r="AG391" s="187" t="s">
        <v>39</v>
      </c>
      <c r="AI391" s="187" t="str">
        <f t="shared" ca="1" si="16"/>
        <v/>
      </c>
      <c r="AJ391" s="187">
        <f>1</f>
        <v>1</v>
      </c>
    </row>
    <row r="392" spans="1:36" ht="120" x14ac:dyDescent="0.25">
      <c r="A392" s="188"/>
      <c r="C392" s="187" t="s">
        <v>279</v>
      </c>
      <c r="D392" s="187" t="s">
        <v>1820</v>
      </c>
      <c r="E392" s="187" t="str">
        <f t="shared" ca="1" si="15"/>
        <v>Ativo</v>
      </c>
      <c r="F392" s="192">
        <v>54</v>
      </c>
      <c r="G392" s="191">
        <v>18</v>
      </c>
      <c r="H392" s="187" t="s">
        <v>2602</v>
      </c>
      <c r="I392" s="187" t="s">
        <v>37</v>
      </c>
      <c r="J392" s="187" t="s">
        <v>952</v>
      </c>
      <c r="K392" s="187" t="s">
        <v>1821</v>
      </c>
      <c r="L392" s="187" t="s">
        <v>1489</v>
      </c>
      <c r="M392" s="187" t="s">
        <v>1822</v>
      </c>
      <c r="N392" s="187" t="s">
        <v>1823</v>
      </c>
      <c r="O392" s="188"/>
      <c r="P392" s="188"/>
      <c r="Q392" s="188"/>
      <c r="R392" s="188">
        <v>43287</v>
      </c>
      <c r="S392" s="188">
        <v>43292</v>
      </c>
      <c r="T392" s="188">
        <v>43287</v>
      </c>
      <c r="U392" s="188">
        <v>45112</v>
      </c>
      <c r="V392" s="188"/>
      <c r="W392" s="212" t="s">
        <v>39</v>
      </c>
      <c r="X392" s="212" t="s">
        <v>39</v>
      </c>
      <c r="Z392" s="188" t="s">
        <v>44</v>
      </c>
      <c r="AA392" s="188"/>
      <c r="AB392" s="188"/>
      <c r="AC392" s="188"/>
      <c r="AD392" s="188"/>
      <c r="AE392" s="189" t="s">
        <v>39</v>
      </c>
      <c r="AF392" s="187" t="s">
        <v>39</v>
      </c>
      <c r="AG392" s="187" t="s">
        <v>39</v>
      </c>
      <c r="AI392" s="187" t="str">
        <f t="shared" ca="1" si="16"/>
        <v/>
      </c>
      <c r="AJ392" s="187">
        <f>1</f>
        <v>1</v>
      </c>
    </row>
    <row r="393" spans="1:36" x14ac:dyDescent="0.25">
      <c r="A393" s="188"/>
      <c r="C393" s="187" t="s">
        <v>801</v>
      </c>
      <c r="E393" s="187" t="str">
        <f t="shared" ca="1" si="15"/>
        <v>Ativo</v>
      </c>
      <c r="F393" s="192">
        <v>55</v>
      </c>
      <c r="G393" s="191">
        <v>18</v>
      </c>
      <c r="H393" s="187" t="s">
        <v>274</v>
      </c>
      <c r="I393" s="187" t="s">
        <v>704</v>
      </c>
      <c r="J393" s="187" t="s">
        <v>705</v>
      </c>
      <c r="K393" s="187" t="s">
        <v>1824</v>
      </c>
      <c r="L393" s="187" t="s">
        <v>1825</v>
      </c>
      <c r="M393" s="187" t="s">
        <v>1826</v>
      </c>
      <c r="N393" s="187" t="s">
        <v>39</v>
      </c>
      <c r="O393" s="188"/>
      <c r="P393" s="188"/>
      <c r="Q393" s="188"/>
      <c r="R393" s="188">
        <v>43280</v>
      </c>
      <c r="S393" s="188">
        <v>43292</v>
      </c>
      <c r="T393" s="188">
        <v>43280</v>
      </c>
      <c r="U393" s="188">
        <v>45105</v>
      </c>
      <c r="V393" s="188"/>
      <c r="W393" s="212" t="s">
        <v>39</v>
      </c>
      <c r="X393" s="212" t="s">
        <v>39</v>
      </c>
      <c r="Z393" s="188" t="s">
        <v>44</v>
      </c>
      <c r="AA393" s="188"/>
      <c r="AB393" s="188"/>
      <c r="AC393" s="188"/>
      <c r="AD393" s="188"/>
      <c r="AE393" s="189" t="s">
        <v>39</v>
      </c>
      <c r="AF393" s="187" t="s">
        <v>39</v>
      </c>
      <c r="AG393" s="187" t="s">
        <v>39</v>
      </c>
      <c r="AI393" s="187" t="str">
        <f t="shared" ca="1" si="16"/>
        <v/>
      </c>
      <c r="AJ393" s="187">
        <f>1</f>
        <v>1</v>
      </c>
    </row>
    <row r="394" spans="1:36" ht="30" x14ac:dyDescent="0.25">
      <c r="A394" s="188"/>
      <c r="C394" s="187" t="s">
        <v>1008</v>
      </c>
      <c r="E394" s="187" t="str">
        <f t="shared" ref="E394:E425" ca="1" si="17">IF(U394="","",IF(U394="cancelado","Cancelado",IF(U394="prazo indeterminado","Ativo",IF(TODAY()-U394&gt;0,"Concluído","Ativo"))))</f>
        <v>Ativo</v>
      </c>
      <c r="F394" s="192">
        <v>56</v>
      </c>
      <c r="G394" s="191">
        <v>18</v>
      </c>
      <c r="H394" s="187" t="s">
        <v>274</v>
      </c>
      <c r="I394" s="187" t="s">
        <v>704</v>
      </c>
      <c r="J394" s="187" t="s">
        <v>705</v>
      </c>
      <c r="K394" s="187" t="s">
        <v>1827</v>
      </c>
      <c r="L394" s="187" t="s">
        <v>1828</v>
      </c>
      <c r="M394" s="187" t="s">
        <v>1829</v>
      </c>
      <c r="N394" s="187" t="s">
        <v>39</v>
      </c>
      <c r="O394" s="188"/>
      <c r="P394" s="188"/>
      <c r="Q394" s="188"/>
      <c r="R394" s="188">
        <v>43271</v>
      </c>
      <c r="S394" s="188">
        <v>43295</v>
      </c>
      <c r="T394" s="188">
        <v>43271</v>
      </c>
      <c r="U394" s="188">
        <v>45096</v>
      </c>
      <c r="V394" s="188"/>
      <c r="W394" s="212" t="s">
        <v>39</v>
      </c>
      <c r="X394" s="212" t="s">
        <v>39</v>
      </c>
      <c r="Z394" s="188" t="s">
        <v>44</v>
      </c>
      <c r="AA394" s="188"/>
      <c r="AB394" s="188"/>
      <c r="AC394" s="188"/>
      <c r="AD394" s="188"/>
      <c r="AE394" s="189" t="s">
        <v>39</v>
      </c>
      <c r="AF394" s="187" t="s">
        <v>39</v>
      </c>
      <c r="AG394" s="187" t="s">
        <v>39</v>
      </c>
      <c r="AI394" s="187" t="str">
        <f t="shared" ca="1" si="16"/>
        <v/>
      </c>
      <c r="AJ394" s="187">
        <f>1</f>
        <v>1</v>
      </c>
    </row>
    <row r="395" spans="1:36" ht="30" x14ac:dyDescent="0.25">
      <c r="A395" s="188"/>
      <c r="C395" s="187" t="s">
        <v>1008</v>
      </c>
      <c r="E395" s="187" t="str">
        <f t="shared" ca="1" si="17"/>
        <v>Ativo</v>
      </c>
      <c r="F395" s="192">
        <v>57</v>
      </c>
      <c r="G395" s="191">
        <v>18</v>
      </c>
      <c r="H395" s="187" t="s">
        <v>274</v>
      </c>
      <c r="I395" s="187" t="s">
        <v>704</v>
      </c>
      <c r="J395" s="187" t="s">
        <v>705</v>
      </c>
      <c r="K395" s="187" t="s">
        <v>1830</v>
      </c>
      <c r="L395" s="187" t="s">
        <v>1831</v>
      </c>
      <c r="M395" s="187" t="s">
        <v>1832</v>
      </c>
      <c r="N395" s="187" t="s">
        <v>39</v>
      </c>
      <c r="O395" s="188"/>
      <c r="P395" s="188"/>
      <c r="Q395" s="188"/>
      <c r="R395" s="188">
        <v>43271</v>
      </c>
      <c r="S395" s="188">
        <v>43295</v>
      </c>
      <c r="T395" s="188">
        <v>43271</v>
      </c>
      <c r="U395" s="188">
        <v>45096</v>
      </c>
      <c r="V395" s="188"/>
      <c r="W395" s="212" t="s">
        <v>39</v>
      </c>
      <c r="X395" s="212" t="s">
        <v>39</v>
      </c>
      <c r="Z395" s="188" t="s">
        <v>44</v>
      </c>
      <c r="AA395" s="188"/>
      <c r="AB395" s="188"/>
      <c r="AC395" s="188"/>
      <c r="AD395" s="188"/>
      <c r="AE395" s="189" t="s">
        <v>39</v>
      </c>
      <c r="AF395" s="187" t="s">
        <v>39</v>
      </c>
      <c r="AG395" s="187" t="s">
        <v>39</v>
      </c>
      <c r="AI395" s="187" t="str">
        <f t="shared" ca="1" si="16"/>
        <v/>
      </c>
      <c r="AJ395" s="187">
        <f>1</f>
        <v>1</v>
      </c>
    </row>
    <row r="396" spans="1:36" ht="165" x14ac:dyDescent="0.25">
      <c r="A396" s="188"/>
      <c r="C396" s="187" t="s">
        <v>271</v>
      </c>
      <c r="D396" s="187" t="s">
        <v>1833</v>
      </c>
      <c r="E396" s="187" t="str">
        <f t="shared" ca="1" si="17"/>
        <v>Ativo</v>
      </c>
      <c r="F396" s="192">
        <v>59</v>
      </c>
      <c r="G396" s="191">
        <v>18</v>
      </c>
      <c r="H396" s="187" t="s">
        <v>2602</v>
      </c>
      <c r="I396" s="187" t="s">
        <v>37</v>
      </c>
      <c r="J396" s="187" t="s">
        <v>1834</v>
      </c>
      <c r="K396" s="187" t="s">
        <v>1835</v>
      </c>
      <c r="L396" s="187" t="s">
        <v>1836</v>
      </c>
      <c r="M396" s="187" t="s">
        <v>1837</v>
      </c>
      <c r="N396" s="187" t="s">
        <v>1838</v>
      </c>
      <c r="O396" s="188"/>
      <c r="P396" s="188"/>
      <c r="Q396" s="188"/>
      <c r="R396" s="188">
        <v>43300</v>
      </c>
      <c r="S396" s="188">
        <v>43301</v>
      </c>
      <c r="T396" s="188">
        <v>43300</v>
      </c>
      <c r="U396" s="188">
        <v>44761</v>
      </c>
      <c r="V396" s="188"/>
      <c r="W396" s="212" t="s">
        <v>39</v>
      </c>
      <c r="X396" s="212" t="s">
        <v>39</v>
      </c>
      <c r="Z396" s="188" t="s">
        <v>65</v>
      </c>
      <c r="AA396" s="188"/>
      <c r="AB396" s="188"/>
      <c r="AC396" s="188"/>
      <c r="AD396" s="188"/>
      <c r="AE396" s="189" t="s">
        <v>39</v>
      </c>
      <c r="AF396" s="187" t="s">
        <v>39</v>
      </c>
      <c r="AG396" s="187" t="s">
        <v>39</v>
      </c>
      <c r="AI396" s="187" t="str">
        <f t="shared" ca="1" si="16"/>
        <v/>
      </c>
      <c r="AJ396" s="187">
        <f>1</f>
        <v>1</v>
      </c>
    </row>
    <row r="397" spans="1:36" ht="60" x14ac:dyDescent="0.25">
      <c r="A397" s="188"/>
      <c r="C397" s="187" t="s">
        <v>801</v>
      </c>
      <c r="E397" s="187" t="str">
        <f t="shared" ca="1" si="17"/>
        <v>Ativo</v>
      </c>
      <c r="F397" s="192">
        <v>60</v>
      </c>
      <c r="G397" s="191">
        <v>18</v>
      </c>
      <c r="H397" s="187" t="s">
        <v>274</v>
      </c>
      <c r="I397" s="187" t="s">
        <v>704</v>
      </c>
      <c r="J397" s="187" t="s">
        <v>705</v>
      </c>
      <c r="K397" s="187" t="s">
        <v>1839</v>
      </c>
      <c r="L397" s="187" t="s">
        <v>1840</v>
      </c>
      <c r="M397" s="187" t="s">
        <v>1841</v>
      </c>
      <c r="N397" s="187" t="s">
        <v>39</v>
      </c>
      <c r="O397" s="188"/>
      <c r="P397" s="188"/>
      <c r="Q397" s="188"/>
      <c r="R397" s="188">
        <v>43301</v>
      </c>
      <c r="S397" s="188">
        <v>43309</v>
      </c>
      <c r="T397" s="188">
        <v>43301</v>
      </c>
      <c r="U397" s="188">
        <v>45126</v>
      </c>
      <c r="V397" s="188"/>
      <c r="W397" s="212" t="s">
        <v>39</v>
      </c>
      <c r="X397" s="212" t="s">
        <v>39</v>
      </c>
      <c r="Z397" s="188" t="s">
        <v>44</v>
      </c>
      <c r="AA397" s="188"/>
      <c r="AB397" s="188"/>
      <c r="AC397" s="188"/>
      <c r="AD397" s="188"/>
      <c r="AE397" s="189" t="s">
        <v>39</v>
      </c>
      <c r="AF397" s="187" t="s">
        <v>39</v>
      </c>
      <c r="AG397" s="187" t="s">
        <v>39</v>
      </c>
      <c r="AI397" s="187" t="str">
        <f t="shared" ca="1" si="16"/>
        <v/>
      </c>
      <c r="AJ397" s="187">
        <f>1</f>
        <v>1</v>
      </c>
    </row>
    <row r="398" spans="1:36" ht="75" x14ac:dyDescent="0.25">
      <c r="A398" s="188"/>
      <c r="C398" s="187" t="s">
        <v>1846</v>
      </c>
      <c r="D398" s="204" t="s">
        <v>3131</v>
      </c>
      <c r="E398" s="187" t="str">
        <f t="shared" ca="1" si="17"/>
        <v>Ativo</v>
      </c>
      <c r="F398" s="192">
        <v>61</v>
      </c>
      <c r="G398" s="191">
        <v>18</v>
      </c>
      <c r="H398" s="187" t="s">
        <v>2602</v>
      </c>
      <c r="I398" s="187" t="s">
        <v>37</v>
      </c>
      <c r="J398" s="187" t="s">
        <v>1842</v>
      </c>
      <c r="K398" s="187" t="s">
        <v>1843</v>
      </c>
      <c r="L398" s="187" t="s">
        <v>1844</v>
      </c>
      <c r="M398" s="187" t="s">
        <v>1845</v>
      </c>
      <c r="N398" s="187" t="s">
        <v>39</v>
      </c>
      <c r="O398" s="188"/>
      <c r="P398" s="188"/>
      <c r="Q398" s="188"/>
      <c r="R398" s="188">
        <v>43308</v>
      </c>
      <c r="S398" s="188">
        <v>43316</v>
      </c>
      <c r="T398" s="188">
        <v>43308</v>
      </c>
      <c r="U398" s="188">
        <v>45133</v>
      </c>
      <c r="V398" s="188"/>
      <c r="W398" s="212" t="s">
        <v>39</v>
      </c>
      <c r="X398" s="212" t="s">
        <v>39</v>
      </c>
      <c r="Z398" s="188" t="s">
        <v>44</v>
      </c>
      <c r="AA398" s="188"/>
      <c r="AB398" s="188"/>
      <c r="AC398" s="188"/>
      <c r="AD398" s="188"/>
      <c r="AE398" s="189" t="s">
        <v>39</v>
      </c>
      <c r="AF398" s="187" t="s">
        <v>39</v>
      </c>
      <c r="AG398" s="187" t="s">
        <v>39</v>
      </c>
      <c r="AI398" s="187" t="str">
        <f t="shared" ca="1" si="16"/>
        <v/>
      </c>
      <c r="AJ398" s="187">
        <f>1</f>
        <v>1</v>
      </c>
    </row>
    <row r="399" spans="1:36" ht="105" x14ac:dyDescent="0.25">
      <c r="A399" s="188"/>
      <c r="C399" s="187" t="s">
        <v>1520</v>
      </c>
      <c r="D399" s="205" t="s">
        <v>3132</v>
      </c>
      <c r="E399" s="187" t="str">
        <f t="shared" ca="1" si="17"/>
        <v>Concluído</v>
      </c>
      <c r="F399" s="192">
        <v>62</v>
      </c>
      <c r="G399" s="191">
        <v>18</v>
      </c>
      <c r="H399" s="187" t="s">
        <v>2602</v>
      </c>
      <c r="I399" s="187" t="s">
        <v>37</v>
      </c>
      <c r="J399" s="187" t="s">
        <v>1847</v>
      </c>
      <c r="K399" s="187" t="s">
        <v>1848</v>
      </c>
      <c r="L399" s="187" t="s">
        <v>1849</v>
      </c>
      <c r="M399" s="187" t="s">
        <v>1850</v>
      </c>
      <c r="N399" s="187" t="s">
        <v>1851</v>
      </c>
      <c r="O399" s="188"/>
      <c r="P399" s="188"/>
      <c r="Q399" s="188"/>
      <c r="R399" s="188">
        <v>43223</v>
      </c>
      <c r="S399" s="188">
        <v>43320</v>
      </c>
      <c r="T399" s="188">
        <v>43223</v>
      </c>
      <c r="U399" s="188">
        <v>44493</v>
      </c>
      <c r="V399" s="188"/>
      <c r="W399" s="212" t="s">
        <v>39</v>
      </c>
      <c r="X399" s="212" t="s">
        <v>39</v>
      </c>
      <c r="Z399" s="188" t="s">
        <v>44</v>
      </c>
      <c r="AA399" s="188"/>
      <c r="AB399" s="188"/>
      <c r="AC399" s="188"/>
      <c r="AD399" s="188"/>
      <c r="AE399" s="189" t="s">
        <v>39</v>
      </c>
      <c r="AF399" s="187" t="s">
        <v>39</v>
      </c>
      <c r="AG399" s="187" t="s">
        <v>39</v>
      </c>
      <c r="AI399" s="187" t="str">
        <f t="shared" ca="1" si="16"/>
        <v/>
      </c>
      <c r="AJ399" s="187">
        <f>1</f>
        <v>1</v>
      </c>
    </row>
    <row r="400" spans="1:36" ht="165" x14ac:dyDescent="0.25">
      <c r="A400" s="188"/>
      <c r="C400" s="187" t="s">
        <v>39</v>
      </c>
      <c r="D400" s="204" t="s">
        <v>3133</v>
      </c>
      <c r="E400" s="187" t="str">
        <f t="shared" ca="1" si="17"/>
        <v>Ativo</v>
      </c>
      <c r="F400" s="192">
        <v>63</v>
      </c>
      <c r="G400" s="191">
        <v>18</v>
      </c>
      <c r="H400" s="187" t="s">
        <v>2602</v>
      </c>
      <c r="I400" s="187" t="s">
        <v>37</v>
      </c>
      <c r="J400" s="187" t="s">
        <v>1852</v>
      </c>
      <c r="K400" s="187" t="s">
        <v>1853</v>
      </c>
      <c r="L400" s="187" t="s">
        <v>1523</v>
      </c>
      <c r="M400" s="187" t="s">
        <v>1854</v>
      </c>
      <c r="N400" s="187" t="s">
        <v>1855</v>
      </c>
      <c r="O400" s="188"/>
      <c r="P400" s="188"/>
      <c r="Q400" s="188"/>
      <c r="R400" s="188">
        <v>43133</v>
      </c>
      <c r="S400" s="188">
        <v>43320</v>
      </c>
      <c r="T400" s="188">
        <v>43133</v>
      </c>
      <c r="U400" s="188">
        <v>44958</v>
      </c>
      <c r="V400" s="188"/>
      <c r="W400" s="212" t="s">
        <v>39</v>
      </c>
      <c r="X400" s="212" t="s">
        <v>39</v>
      </c>
      <c r="Z400" s="187" t="s">
        <v>44</v>
      </c>
      <c r="AB400" s="188"/>
      <c r="AC400" s="188"/>
      <c r="AD400" s="188"/>
      <c r="AE400" s="187" t="s">
        <v>39</v>
      </c>
      <c r="AF400" s="187" t="s">
        <v>39</v>
      </c>
      <c r="AG400" s="187" t="s">
        <v>39</v>
      </c>
      <c r="AI400" s="187" t="str">
        <f t="shared" ca="1" si="16"/>
        <v/>
      </c>
      <c r="AJ400" s="187">
        <f>1</f>
        <v>1</v>
      </c>
    </row>
    <row r="401" spans="1:36" ht="225" x14ac:dyDescent="0.25">
      <c r="A401" s="188"/>
      <c r="C401" s="187" t="s">
        <v>206</v>
      </c>
      <c r="D401" s="205" t="s">
        <v>3134</v>
      </c>
      <c r="E401" s="187" t="str">
        <f t="shared" ca="1" si="17"/>
        <v>Ativo</v>
      </c>
      <c r="F401" s="192">
        <v>64</v>
      </c>
      <c r="G401" s="191">
        <v>18</v>
      </c>
      <c r="H401" s="187" t="s">
        <v>2602</v>
      </c>
      <c r="I401" s="187" t="s">
        <v>37</v>
      </c>
      <c r="J401" s="187" t="s">
        <v>1856</v>
      </c>
      <c r="K401" s="187" t="s">
        <v>1857</v>
      </c>
      <c r="L401" s="187" t="s">
        <v>1858</v>
      </c>
      <c r="M401" s="187" t="s">
        <v>1859</v>
      </c>
      <c r="N401" s="187" t="s">
        <v>1860</v>
      </c>
      <c r="O401" s="188"/>
      <c r="P401" s="188"/>
      <c r="Q401" s="188"/>
      <c r="R401" s="188">
        <v>43339</v>
      </c>
      <c r="S401" s="188">
        <v>43341</v>
      </c>
      <c r="T401" s="188">
        <v>43339</v>
      </c>
      <c r="U401" s="188">
        <v>45164</v>
      </c>
      <c r="V401" s="188"/>
      <c r="W401" s="212" t="s">
        <v>39</v>
      </c>
      <c r="X401" s="212" t="s">
        <v>39</v>
      </c>
      <c r="Z401" s="188" t="s">
        <v>44</v>
      </c>
      <c r="AA401" s="188"/>
      <c r="AB401" s="188"/>
      <c r="AC401" s="188"/>
      <c r="AD401" s="188"/>
      <c r="AE401" s="189" t="s">
        <v>39</v>
      </c>
      <c r="AF401" s="187" t="s">
        <v>39</v>
      </c>
      <c r="AG401" s="187" t="s">
        <v>39</v>
      </c>
      <c r="AI401" s="187" t="str">
        <f t="shared" ca="1" si="16"/>
        <v/>
      </c>
      <c r="AJ401" s="187">
        <f>1</f>
        <v>1</v>
      </c>
    </row>
    <row r="402" spans="1:36" ht="30" x14ac:dyDescent="0.25">
      <c r="A402" s="188"/>
      <c r="C402" s="187" t="s">
        <v>1204</v>
      </c>
      <c r="E402" s="187" t="str">
        <f t="shared" ca="1" si="17"/>
        <v>Ativo</v>
      </c>
      <c r="F402" s="192">
        <v>65</v>
      </c>
      <c r="G402" s="191">
        <v>18</v>
      </c>
      <c r="H402" s="187" t="s">
        <v>274</v>
      </c>
      <c r="I402" s="187" t="s">
        <v>704</v>
      </c>
      <c r="J402" s="187" t="s">
        <v>705</v>
      </c>
      <c r="K402" s="187" t="s">
        <v>1861</v>
      </c>
      <c r="L402" s="187" t="s">
        <v>142</v>
      </c>
      <c r="M402" s="187" t="s">
        <v>1862</v>
      </c>
      <c r="N402" s="187" t="s">
        <v>39</v>
      </c>
      <c r="O402" s="188"/>
      <c r="P402" s="188"/>
      <c r="Q402" s="188"/>
      <c r="R402" s="188">
        <v>43301</v>
      </c>
      <c r="S402" s="188">
        <v>43326</v>
      </c>
      <c r="T402" s="188">
        <v>43301</v>
      </c>
      <c r="U402" s="188">
        <v>45126</v>
      </c>
      <c r="V402" s="188"/>
      <c r="W402" s="212" t="s">
        <v>39</v>
      </c>
      <c r="X402" s="212" t="s">
        <v>39</v>
      </c>
      <c r="Z402" s="188" t="s">
        <v>44</v>
      </c>
      <c r="AA402" s="188"/>
      <c r="AB402" s="188"/>
      <c r="AC402" s="188"/>
      <c r="AD402" s="188"/>
      <c r="AE402" s="189" t="s">
        <v>39</v>
      </c>
      <c r="AF402" s="187" t="s">
        <v>39</v>
      </c>
      <c r="AG402" s="187" t="s">
        <v>39</v>
      </c>
      <c r="AI402" s="187" t="str">
        <f t="shared" ca="1" si="16"/>
        <v/>
      </c>
      <c r="AJ402" s="187">
        <f>1</f>
        <v>1</v>
      </c>
    </row>
    <row r="403" spans="1:36" ht="30" x14ac:dyDescent="0.25">
      <c r="A403" s="188"/>
      <c r="C403" s="187" t="s">
        <v>1104</v>
      </c>
      <c r="E403" s="187" t="str">
        <f t="shared" ca="1" si="17"/>
        <v>Ativo</v>
      </c>
      <c r="F403" s="192">
        <v>66</v>
      </c>
      <c r="G403" s="191">
        <v>18</v>
      </c>
      <c r="H403" s="187" t="s">
        <v>274</v>
      </c>
      <c r="I403" s="187" t="s">
        <v>704</v>
      </c>
      <c r="J403" s="187" t="s">
        <v>705</v>
      </c>
      <c r="K403" s="187" t="s">
        <v>1863</v>
      </c>
      <c r="L403" s="187" t="s">
        <v>1864</v>
      </c>
      <c r="M403" s="187" t="s">
        <v>1865</v>
      </c>
      <c r="N403" s="187" t="s">
        <v>39</v>
      </c>
      <c r="O403" s="188"/>
      <c r="P403" s="188"/>
      <c r="Q403" s="188"/>
      <c r="R403" s="188">
        <v>43306</v>
      </c>
      <c r="S403" s="188">
        <v>43326</v>
      </c>
      <c r="T403" s="188">
        <v>43306</v>
      </c>
      <c r="U403" s="188">
        <v>45131</v>
      </c>
      <c r="V403" s="188"/>
      <c r="W403" s="212" t="s">
        <v>39</v>
      </c>
      <c r="X403" s="212" t="s">
        <v>39</v>
      </c>
      <c r="Z403" s="188" t="s">
        <v>44</v>
      </c>
      <c r="AA403" s="188"/>
      <c r="AB403" s="188"/>
      <c r="AC403" s="188"/>
      <c r="AD403" s="188"/>
      <c r="AE403" s="189" t="s">
        <v>39</v>
      </c>
      <c r="AF403" s="187" t="s">
        <v>39</v>
      </c>
      <c r="AG403" s="187" t="s">
        <v>39</v>
      </c>
      <c r="AI403" s="187" t="str">
        <f t="shared" ca="1" si="16"/>
        <v/>
      </c>
      <c r="AJ403" s="187">
        <f>1</f>
        <v>1</v>
      </c>
    </row>
    <row r="404" spans="1:36" x14ac:dyDescent="0.25">
      <c r="A404" s="188"/>
      <c r="C404" s="187" t="s">
        <v>1204</v>
      </c>
      <c r="E404" s="187" t="str">
        <f t="shared" ca="1" si="17"/>
        <v>Ativo</v>
      </c>
      <c r="F404" s="192">
        <v>67</v>
      </c>
      <c r="G404" s="191">
        <v>18</v>
      </c>
      <c r="H404" s="187" t="s">
        <v>274</v>
      </c>
      <c r="I404" s="187" t="s">
        <v>704</v>
      </c>
      <c r="J404" s="187" t="s">
        <v>705</v>
      </c>
      <c r="K404" s="187" t="s">
        <v>446</v>
      </c>
      <c r="L404" s="187" t="s">
        <v>447</v>
      </c>
      <c r="M404" s="187" t="s">
        <v>1866</v>
      </c>
      <c r="N404" s="187" t="s">
        <v>39</v>
      </c>
      <c r="O404" s="188"/>
      <c r="P404" s="188"/>
      <c r="Q404" s="188"/>
      <c r="R404" s="188">
        <v>43307</v>
      </c>
      <c r="S404" s="188">
        <v>43326</v>
      </c>
      <c r="T404" s="188">
        <v>43307</v>
      </c>
      <c r="U404" s="188">
        <v>45132</v>
      </c>
      <c r="V404" s="188"/>
      <c r="W404" s="212" t="s">
        <v>39</v>
      </c>
      <c r="X404" s="212" t="s">
        <v>39</v>
      </c>
      <c r="Z404" s="188" t="s">
        <v>44</v>
      </c>
      <c r="AA404" s="188"/>
      <c r="AB404" s="188"/>
      <c r="AC404" s="188"/>
      <c r="AD404" s="188"/>
      <c r="AE404" s="189" t="s">
        <v>39</v>
      </c>
      <c r="AF404" s="187" t="s">
        <v>39</v>
      </c>
      <c r="AG404" s="187" t="s">
        <v>39</v>
      </c>
      <c r="AI404" s="187" t="str">
        <f t="shared" ca="1" si="16"/>
        <v/>
      </c>
      <c r="AJ404" s="187">
        <f>1</f>
        <v>1</v>
      </c>
    </row>
    <row r="405" spans="1:36" ht="105" x14ac:dyDescent="0.25">
      <c r="A405" s="188"/>
      <c r="C405" s="187" t="s">
        <v>271</v>
      </c>
      <c r="D405" s="187" t="s">
        <v>1867</v>
      </c>
      <c r="E405" s="187" t="str">
        <f t="shared" ca="1" si="17"/>
        <v>Ativo</v>
      </c>
      <c r="F405" s="192">
        <v>68</v>
      </c>
      <c r="G405" s="191">
        <v>18</v>
      </c>
      <c r="H405" s="187" t="s">
        <v>2602</v>
      </c>
      <c r="I405" s="187" t="s">
        <v>37</v>
      </c>
      <c r="J405" s="187" t="s">
        <v>1868</v>
      </c>
      <c r="K405" s="187" t="s">
        <v>1869</v>
      </c>
      <c r="L405" s="187" t="s">
        <v>1870</v>
      </c>
      <c r="M405" s="187" t="s">
        <v>1871</v>
      </c>
      <c r="N405" s="187" t="s">
        <v>1799</v>
      </c>
      <c r="O405" s="188"/>
      <c r="P405" s="188"/>
      <c r="Q405" s="188"/>
      <c r="R405" s="188">
        <v>43329</v>
      </c>
      <c r="S405" s="188">
        <v>43330</v>
      </c>
      <c r="T405" s="188">
        <v>43329</v>
      </c>
      <c r="U405" s="188">
        <v>44790</v>
      </c>
      <c r="V405" s="188"/>
      <c r="W405" s="212" t="s">
        <v>39</v>
      </c>
      <c r="X405" s="212" t="s">
        <v>39</v>
      </c>
      <c r="Z405" s="188" t="s">
        <v>65</v>
      </c>
      <c r="AA405" s="188"/>
      <c r="AB405" s="188"/>
      <c r="AC405" s="188"/>
      <c r="AD405" s="188"/>
      <c r="AE405" s="189" t="s">
        <v>39</v>
      </c>
      <c r="AF405" s="187" t="s">
        <v>39</v>
      </c>
      <c r="AG405" s="187" t="s">
        <v>39</v>
      </c>
      <c r="AI405" s="187" t="str">
        <f t="shared" ca="1" si="16"/>
        <v/>
      </c>
      <c r="AJ405" s="187">
        <f>1</f>
        <v>1</v>
      </c>
    </row>
    <row r="406" spans="1:36" x14ac:dyDescent="0.25">
      <c r="A406" s="188"/>
      <c r="C406" s="187" t="s">
        <v>801</v>
      </c>
      <c r="E406" s="187" t="str">
        <f t="shared" ca="1" si="17"/>
        <v>Ativo</v>
      </c>
      <c r="F406" s="192">
        <v>69</v>
      </c>
      <c r="G406" s="191">
        <v>18</v>
      </c>
      <c r="H406" s="187" t="s">
        <v>274</v>
      </c>
      <c r="I406" s="187" t="s">
        <v>704</v>
      </c>
      <c r="J406" s="187" t="s">
        <v>705</v>
      </c>
      <c r="K406" s="187" t="s">
        <v>1872</v>
      </c>
      <c r="L406" s="187" t="s">
        <v>1066</v>
      </c>
      <c r="M406" s="187" t="s">
        <v>800</v>
      </c>
      <c r="N406" s="188" t="s">
        <v>39</v>
      </c>
      <c r="O406" s="188"/>
      <c r="P406" s="188"/>
      <c r="Q406" s="188"/>
      <c r="R406" s="188">
        <v>43325</v>
      </c>
      <c r="S406" s="188">
        <v>43336</v>
      </c>
      <c r="T406" s="188">
        <v>43325</v>
      </c>
      <c r="U406" s="188">
        <v>45150</v>
      </c>
      <c r="V406" s="188"/>
      <c r="W406" s="212" t="s">
        <v>39</v>
      </c>
      <c r="X406" s="212" t="s">
        <v>39</v>
      </c>
      <c r="Z406" s="187" t="s">
        <v>44</v>
      </c>
      <c r="AB406" s="188"/>
      <c r="AC406" s="188"/>
      <c r="AD406" s="188"/>
      <c r="AE406" s="187" t="s">
        <v>39</v>
      </c>
      <c r="AF406" s="188" t="s">
        <v>39</v>
      </c>
      <c r="AG406" s="188" t="s">
        <v>39</v>
      </c>
      <c r="AI406" s="187" t="str">
        <f t="shared" ca="1" si="16"/>
        <v/>
      </c>
      <c r="AJ406" s="187">
        <f>1</f>
        <v>1</v>
      </c>
    </row>
    <row r="407" spans="1:36" ht="30" x14ac:dyDescent="0.25">
      <c r="A407" s="188"/>
      <c r="C407" s="187" t="s">
        <v>801</v>
      </c>
      <c r="E407" s="187" t="str">
        <f t="shared" ca="1" si="17"/>
        <v>Ativo</v>
      </c>
      <c r="F407" s="192">
        <v>70</v>
      </c>
      <c r="G407" s="191">
        <v>18</v>
      </c>
      <c r="H407" s="187" t="s">
        <v>274</v>
      </c>
      <c r="I407" s="187" t="s">
        <v>704</v>
      </c>
      <c r="J407" s="187" t="s">
        <v>705</v>
      </c>
      <c r="K407" s="187" t="s">
        <v>1873</v>
      </c>
      <c r="L407" s="187" t="s">
        <v>1874</v>
      </c>
      <c r="M407" s="187" t="s">
        <v>813</v>
      </c>
      <c r="N407" s="188" t="s">
        <v>39</v>
      </c>
      <c r="O407" s="188"/>
      <c r="P407" s="188"/>
      <c r="Q407" s="188"/>
      <c r="R407" s="188">
        <v>43331</v>
      </c>
      <c r="S407" s="188">
        <v>43336</v>
      </c>
      <c r="T407" s="188">
        <v>43331</v>
      </c>
      <c r="U407" s="188">
        <v>45156</v>
      </c>
      <c r="V407" s="188"/>
      <c r="W407" s="212" t="s">
        <v>39</v>
      </c>
      <c r="X407" s="212" t="s">
        <v>39</v>
      </c>
      <c r="Z407" s="187" t="s">
        <v>44</v>
      </c>
      <c r="AB407" s="188"/>
      <c r="AC407" s="188"/>
      <c r="AD407" s="188"/>
      <c r="AE407" s="187" t="s">
        <v>39</v>
      </c>
      <c r="AF407" s="188" t="s">
        <v>39</v>
      </c>
      <c r="AG407" s="188" t="s">
        <v>39</v>
      </c>
      <c r="AI407" s="187" t="str">
        <f t="shared" ca="1" si="16"/>
        <v/>
      </c>
      <c r="AJ407" s="187">
        <f>1</f>
        <v>1</v>
      </c>
    </row>
    <row r="408" spans="1:36" ht="30" x14ac:dyDescent="0.25">
      <c r="A408" s="188"/>
      <c r="C408" s="187" t="s">
        <v>801</v>
      </c>
      <c r="E408" s="187" t="str">
        <f t="shared" ca="1" si="17"/>
        <v>Ativo</v>
      </c>
      <c r="F408" s="192">
        <v>71</v>
      </c>
      <c r="G408" s="191">
        <v>18</v>
      </c>
      <c r="H408" s="187" t="s">
        <v>274</v>
      </c>
      <c r="I408" s="187" t="s">
        <v>704</v>
      </c>
      <c r="J408" s="187" t="s">
        <v>705</v>
      </c>
      <c r="K408" s="187" t="s">
        <v>1875</v>
      </c>
      <c r="L408" s="187" t="s">
        <v>1876</v>
      </c>
      <c r="M408" s="187" t="s">
        <v>1877</v>
      </c>
      <c r="N408" s="188" t="s">
        <v>39</v>
      </c>
      <c r="O408" s="188"/>
      <c r="P408" s="188"/>
      <c r="Q408" s="188"/>
      <c r="R408" s="188">
        <v>43332</v>
      </c>
      <c r="S408" s="188">
        <v>43336</v>
      </c>
      <c r="T408" s="188">
        <v>43332</v>
      </c>
      <c r="U408" s="188">
        <v>45157</v>
      </c>
      <c r="V408" s="188"/>
      <c r="W408" s="212" t="s">
        <v>39</v>
      </c>
      <c r="X408" s="212" t="s">
        <v>39</v>
      </c>
      <c r="Z408" s="187" t="s">
        <v>44</v>
      </c>
      <c r="AB408" s="188"/>
      <c r="AC408" s="188"/>
      <c r="AD408" s="188"/>
      <c r="AE408" s="187" t="s">
        <v>39</v>
      </c>
      <c r="AF408" s="188" t="s">
        <v>39</v>
      </c>
      <c r="AG408" s="188" t="s">
        <v>39</v>
      </c>
      <c r="AI408" s="187" t="str">
        <f t="shared" ca="1" si="16"/>
        <v/>
      </c>
      <c r="AJ408" s="187">
        <f>1</f>
        <v>1</v>
      </c>
    </row>
    <row r="409" spans="1:36" ht="180" x14ac:dyDescent="0.25">
      <c r="A409" s="188"/>
      <c r="C409" s="187" t="s">
        <v>937</v>
      </c>
      <c r="D409" s="187" t="s">
        <v>1878</v>
      </c>
      <c r="E409" s="187" t="str">
        <f t="shared" ca="1" si="17"/>
        <v>Ativo</v>
      </c>
      <c r="F409" s="192">
        <v>72</v>
      </c>
      <c r="G409" s="191">
        <v>18</v>
      </c>
      <c r="H409" s="187" t="s">
        <v>2602</v>
      </c>
      <c r="I409" s="187" t="s">
        <v>37</v>
      </c>
      <c r="J409" s="187" t="s">
        <v>1879</v>
      </c>
      <c r="K409" s="187" t="s">
        <v>1880</v>
      </c>
      <c r="L409" s="187" t="s">
        <v>1881</v>
      </c>
      <c r="M409" s="187" t="s">
        <v>1882</v>
      </c>
      <c r="N409" s="187" t="s">
        <v>1883</v>
      </c>
      <c r="O409" s="188"/>
      <c r="P409" s="188"/>
      <c r="Q409" s="188"/>
      <c r="R409" s="188">
        <v>43349</v>
      </c>
      <c r="S409" s="188">
        <v>43355</v>
      </c>
      <c r="T409" s="188">
        <v>43349</v>
      </c>
      <c r="U409" s="188">
        <f>'Convênios e TCTs'!$T409+1825</f>
        <v>45174</v>
      </c>
      <c r="V409" s="188" t="s">
        <v>65</v>
      </c>
      <c r="W409" s="212" t="s">
        <v>39</v>
      </c>
      <c r="X409" s="212" t="s">
        <v>39</v>
      </c>
      <c r="Z409" s="188" t="s">
        <v>44</v>
      </c>
      <c r="AA409" s="188"/>
      <c r="AB409" s="188"/>
      <c r="AC409" s="188"/>
      <c r="AD409" s="188"/>
      <c r="AE409" s="189" t="s">
        <v>39</v>
      </c>
      <c r="AF409" s="187" t="s">
        <v>39</v>
      </c>
      <c r="AG409" s="187" t="s">
        <v>39</v>
      </c>
      <c r="AI409" s="187" t="str">
        <f t="shared" ca="1" si="16"/>
        <v/>
      </c>
      <c r="AJ409" s="187">
        <f>1</f>
        <v>1</v>
      </c>
    </row>
    <row r="410" spans="1:36" ht="135" x14ac:dyDescent="0.25">
      <c r="A410" s="188"/>
      <c r="C410" s="187" t="s">
        <v>1579</v>
      </c>
      <c r="D410" s="204" t="s">
        <v>3135</v>
      </c>
      <c r="E410" s="187" t="str">
        <f t="shared" ca="1" si="17"/>
        <v>Ativo</v>
      </c>
      <c r="F410" s="192">
        <v>74</v>
      </c>
      <c r="G410" s="191">
        <v>18</v>
      </c>
      <c r="H410" s="187" t="s">
        <v>2602</v>
      </c>
      <c r="I410" s="187" t="s">
        <v>327</v>
      </c>
      <c r="J410" s="187" t="s">
        <v>445</v>
      </c>
      <c r="K410" s="187" t="s">
        <v>1884</v>
      </c>
      <c r="L410" s="187" t="s">
        <v>1885</v>
      </c>
      <c r="M410" s="187" t="s">
        <v>250</v>
      </c>
      <c r="N410" s="187" t="s">
        <v>260</v>
      </c>
      <c r="O410" s="188"/>
      <c r="P410" s="188"/>
      <c r="Q410" s="188"/>
      <c r="R410" s="188">
        <v>43340</v>
      </c>
      <c r="S410" s="188">
        <v>43344</v>
      </c>
      <c r="T410" s="188">
        <v>43340</v>
      </c>
      <c r="U410" s="188">
        <f>'Convênios e TCTs'!$T410+1825</f>
        <v>45165</v>
      </c>
      <c r="V410" s="188" t="s">
        <v>65</v>
      </c>
      <c r="W410" s="212" t="s">
        <v>39</v>
      </c>
      <c r="X410" s="212" t="s">
        <v>39</v>
      </c>
      <c r="Z410" s="188" t="s">
        <v>44</v>
      </c>
      <c r="AA410" s="188"/>
      <c r="AB410" s="188"/>
      <c r="AC410" s="188"/>
      <c r="AD410" s="188"/>
      <c r="AE410" s="187" t="s">
        <v>39</v>
      </c>
      <c r="AF410" s="187" t="s">
        <v>39</v>
      </c>
      <c r="AG410" s="187" t="s">
        <v>39</v>
      </c>
      <c r="AI410" s="187" t="str">
        <f t="shared" ca="1" si="16"/>
        <v/>
      </c>
      <c r="AJ410" s="187">
        <f>1</f>
        <v>1</v>
      </c>
    </row>
    <row r="411" spans="1:36" ht="165" x14ac:dyDescent="0.25">
      <c r="A411" s="188"/>
      <c r="C411" s="187" t="s">
        <v>187</v>
      </c>
      <c r="D411" s="187" t="s">
        <v>1886</v>
      </c>
      <c r="E411" s="187" t="str">
        <f t="shared" ca="1" si="17"/>
        <v>Ativo</v>
      </c>
      <c r="F411" s="192">
        <v>75</v>
      </c>
      <c r="G411" s="191">
        <v>18</v>
      </c>
      <c r="H411" s="187" t="s">
        <v>2602</v>
      </c>
      <c r="I411" s="187" t="s">
        <v>37</v>
      </c>
      <c r="J411" s="187" t="s">
        <v>1887</v>
      </c>
      <c r="K411" s="187" t="s">
        <v>1888</v>
      </c>
      <c r="L411" s="187" t="s">
        <v>1889</v>
      </c>
      <c r="M411" s="187" t="s">
        <v>1890</v>
      </c>
      <c r="N411" s="187" t="s">
        <v>1891</v>
      </c>
      <c r="O411" s="188"/>
      <c r="P411" s="188"/>
      <c r="Q411" s="188"/>
      <c r="R411" s="188">
        <v>43340</v>
      </c>
      <c r="S411" s="188">
        <v>43341</v>
      </c>
      <c r="T411" s="188">
        <v>43340</v>
      </c>
      <c r="U411" s="188">
        <v>45165</v>
      </c>
      <c r="V411" s="188"/>
      <c r="W411" s="212" t="s">
        <v>39</v>
      </c>
      <c r="X411" s="212" t="s">
        <v>39</v>
      </c>
      <c r="Z411" s="188" t="s">
        <v>44</v>
      </c>
      <c r="AA411" s="188"/>
      <c r="AB411" s="188"/>
      <c r="AC411" s="188"/>
      <c r="AD411" s="188"/>
      <c r="AE411" s="189" t="s">
        <v>39</v>
      </c>
      <c r="AF411" s="187" t="s">
        <v>39</v>
      </c>
      <c r="AG411" s="187" t="s">
        <v>39</v>
      </c>
      <c r="AI411" s="187" t="str">
        <f t="shared" ca="1" si="16"/>
        <v/>
      </c>
      <c r="AJ411" s="187">
        <f>1</f>
        <v>1</v>
      </c>
    </row>
    <row r="412" spans="1:36" ht="30" x14ac:dyDescent="0.25">
      <c r="A412" s="188"/>
      <c r="C412" s="187" t="s">
        <v>1008</v>
      </c>
      <c r="E412" s="187" t="str">
        <f t="shared" ca="1" si="17"/>
        <v>Ativo</v>
      </c>
      <c r="F412" s="192">
        <v>76</v>
      </c>
      <c r="G412" s="191">
        <v>18</v>
      </c>
      <c r="H412" s="187" t="s">
        <v>274</v>
      </c>
      <c r="I412" s="187" t="s">
        <v>704</v>
      </c>
      <c r="J412" s="187" t="s">
        <v>705</v>
      </c>
      <c r="K412" s="187" t="s">
        <v>1892</v>
      </c>
      <c r="L412" s="187" t="s">
        <v>1893</v>
      </c>
      <c r="M412" s="187" t="s">
        <v>1894</v>
      </c>
      <c r="N412" s="187" t="s">
        <v>39</v>
      </c>
      <c r="O412" s="188"/>
      <c r="P412" s="188"/>
      <c r="Q412" s="188"/>
      <c r="R412" s="188">
        <v>43334</v>
      </c>
      <c r="S412" s="188">
        <v>43344</v>
      </c>
      <c r="T412" s="188">
        <v>43334</v>
      </c>
      <c r="U412" s="188">
        <v>45159</v>
      </c>
      <c r="V412" s="188"/>
      <c r="W412" s="212" t="s">
        <v>39</v>
      </c>
      <c r="X412" s="212" t="s">
        <v>39</v>
      </c>
      <c r="Z412" s="188" t="s">
        <v>44</v>
      </c>
      <c r="AA412" s="188"/>
      <c r="AB412" s="188"/>
      <c r="AC412" s="188"/>
      <c r="AD412" s="188"/>
      <c r="AE412" s="189" t="s">
        <v>39</v>
      </c>
      <c r="AF412" s="187" t="s">
        <v>39</v>
      </c>
      <c r="AG412" s="187" t="s">
        <v>39</v>
      </c>
      <c r="AI412" s="187" t="str">
        <f t="shared" ca="1" si="16"/>
        <v/>
      </c>
      <c r="AJ412" s="187">
        <f>1</f>
        <v>1</v>
      </c>
    </row>
    <row r="413" spans="1:36" ht="165" x14ac:dyDescent="0.25">
      <c r="A413" s="188"/>
      <c r="C413" s="187" t="s">
        <v>1520</v>
      </c>
      <c r="D413" s="187" t="s">
        <v>1895</v>
      </c>
      <c r="E413" s="187" t="str">
        <f t="shared" ca="1" si="17"/>
        <v>Ativo</v>
      </c>
      <c r="F413" s="192">
        <v>77</v>
      </c>
      <c r="G413" s="191">
        <v>18</v>
      </c>
      <c r="H413" s="187" t="s">
        <v>2602</v>
      </c>
      <c r="I413" s="187" t="s">
        <v>37</v>
      </c>
      <c r="J413" s="187" t="s">
        <v>1896</v>
      </c>
      <c r="K413" s="187" t="s">
        <v>1897</v>
      </c>
      <c r="L413" s="187" t="s">
        <v>1898</v>
      </c>
      <c r="M413" s="187" t="s">
        <v>1899</v>
      </c>
      <c r="N413" s="187" t="s">
        <v>1900</v>
      </c>
      <c r="O413" s="188"/>
      <c r="P413" s="188"/>
      <c r="Q413" s="188"/>
      <c r="R413" s="188">
        <v>43342</v>
      </c>
      <c r="S413" s="188">
        <v>43454</v>
      </c>
      <c r="T413" s="188">
        <v>43342</v>
      </c>
      <c r="U413" s="188">
        <v>45167</v>
      </c>
      <c r="V413" s="188"/>
      <c r="W413" s="212" t="s">
        <v>39</v>
      </c>
      <c r="X413" s="212" t="s">
        <v>39</v>
      </c>
      <c r="Z413" s="188" t="s">
        <v>44</v>
      </c>
      <c r="AA413" s="188"/>
      <c r="AB413" s="188"/>
      <c r="AC413" s="188"/>
      <c r="AD413" s="188"/>
      <c r="AE413" s="189" t="s">
        <v>39</v>
      </c>
      <c r="AF413" s="187" t="s">
        <v>39</v>
      </c>
      <c r="AG413" s="187" t="s">
        <v>39</v>
      </c>
      <c r="AI413" s="187" t="str">
        <f t="shared" ca="1" si="16"/>
        <v/>
      </c>
      <c r="AJ413" s="187">
        <f>1</f>
        <v>1</v>
      </c>
    </row>
    <row r="414" spans="1:36" ht="60" x14ac:dyDescent="0.25">
      <c r="A414" s="188"/>
      <c r="C414" s="187" t="s">
        <v>1008</v>
      </c>
      <c r="E414" s="187" t="str">
        <f t="shared" ca="1" si="17"/>
        <v>Ativo</v>
      </c>
      <c r="F414" s="192">
        <v>78</v>
      </c>
      <c r="G414" s="191">
        <v>18</v>
      </c>
      <c r="H414" s="187" t="s">
        <v>274</v>
      </c>
      <c r="I414" s="187" t="s">
        <v>704</v>
      </c>
      <c r="J414" s="187" t="s">
        <v>705</v>
      </c>
      <c r="K414" s="187" t="s">
        <v>1901</v>
      </c>
      <c r="L414" s="187" t="s">
        <v>1902</v>
      </c>
      <c r="M414" s="187" t="s">
        <v>1903</v>
      </c>
      <c r="N414" s="187" t="s">
        <v>39</v>
      </c>
      <c r="O414" s="188"/>
      <c r="P414" s="188"/>
      <c r="Q414" s="188"/>
      <c r="R414" s="188">
        <v>43334</v>
      </c>
      <c r="S414" s="188">
        <v>43348</v>
      </c>
      <c r="T414" s="188">
        <v>43334</v>
      </c>
      <c r="U414" s="188">
        <v>45159</v>
      </c>
      <c r="V414" s="188"/>
      <c r="W414" s="212" t="s">
        <v>39</v>
      </c>
      <c r="X414" s="212" t="s">
        <v>39</v>
      </c>
      <c r="Z414" s="188" t="s">
        <v>44</v>
      </c>
      <c r="AA414" s="188"/>
      <c r="AB414" s="188"/>
      <c r="AC414" s="188"/>
      <c r="AD414" s="188"/>
      <c r="AE414" s="189" t="s">
        <v>39</v>
      </c>
      <c r="AF414" s="187" t="s">
        <v>39</v>
      </c>
      <c r="AG414" s="187" t="s">
        <v>39</v>
      </c>
      <c r="AI414" s="187" t="str">
        <f t="shared" ca="1" si="16"/>
        <v/>
      </c>
      <c r="AJ414" s="187">
        <f>1</f>
        <v>1</v>
      </c>
    </row>
    <row r="415" spans="1:36" ht="120" x14ac:dyDescent="0.25">
      <c r="A415" s="188"/>
      <c r="B415" s="195"/>
      <c r="C415" s="187" t="s">
        <v>1520</v>
      </c>
      <c r="D415" s="195" t="s">
        <v>1904</v>
      </c>
      <c r="E415" s="187" t="str">
        <f t="shared" ca="1" si="17"/>
        <v>Ativo</v>
      </c>
      <c r="F415" s="192">
        <v>79</v>
      </c>
      <c r="G415" s="191">
        <v>18</v>
      </c>
      <c r="H415" s="187" t="s">
        <v>2602</v>
      </c>
      <c r="I415" s="187" t="s">
        <v>37</v>
      </c>
      <c r="J415" s="187" t="s">
        <v>1905</v>
      </c>
      <c r="K415" s="187" t="s">
        <v>1906</v>
      </c>
      <c r="L415" s="187" t="s">
        <v>1907</v>
      </c>
      <c r="M415" s="187" t="s">
        <v>1908</v>
      </c>
      <c r="N415" s="187" t="s">
        <v>1909</v>
      </c>
      <c r="O415" s="188"/>
      <c r="P415" s="188"/>
      <c r="Q415" s="188"/>
      <c r="R415" s="188">
        <v>43349</v>
      </c>
      <c r="S415" s="188">
        <v>43363</v>
      </c>
      <c r="T415" s="188">
        <v>43349</v>
      </c>
      <c r="U415" s="188">
        <v>45174</v>
      </c>
      <c r="V415" s="188"/>
      <c r="W415" s="212" t="s">
        <v>39</v>
      </c>
      <c r="X415" s="212" t="s">
        <v>39</v>
      </c>
      <c r="Z415" s="188" t="s">
        <v>44</v>
      </c>
      <c r="AA415" s="188"/>
      <c r="AB415" s="188"/>
      <c r="AC415" s="188"/>
      <c r="AD415" s="188"/>
      <c r="AE415" s="189" t="s">
        <v>39</v>
      </c>
      <c r="AF415" s="187" t="s">
        <v>39</v>
      </c>
      <c r="AG415" s="187" t="s">
        <v>39</v>
      </c>
      <c r="AH415" s="195"/>
      <c r="AI415" s="187" t="str">
        <f t="shared" ca="1" si="16"/>
        <v/>
      </c>
      <c r="AJ415" s="187">
        <f>1</f>
        <v>1</v>
      </c>
    </row>
    <row r="416" spans="1:36" ht="270" x14ac:dyDescent="0.25">
      <c r="A416" s="188"/>
      <c r="C416" s="187" t="s">
        <v>667</v>
      </c>
      <c r="D416" s="205" t="s">
        <v>3136</v>
      </c>
      <c r="E416" s="187" t="str">
        <f t="shared" ca="1" si="17"/>
        <v>Ativo</v>
      </c>
      <c r="F416" s="192">
        <v>80</v>
      </c>
      <c r="G416" s="191">
        <v>18</v>
      </c>
      <c r="H416" s="187" t="s">
        <v>2602</v>
      </c>
      <c r="I416" s="187" t="s">
        <v>37</v>
      </c>
      <c r="J416" s="187" t="s">
        <v>1910</v>
      </c>
      <c r="K416" s="187" t="s">
        <v>1911</v>
      </c>
      <c r="L416" s="187" t="s">
        <v>1912</v>
      </c>
      <c r="M416" s="187" t="s">
        <v>1913</v>
      </c>
      <c r="N416" s="187" t="s">
        <v>1914</v>
      </c>
      <c r="O416" s="188"/>
      <c r="P416" s="188"/>
      <c r="Q416" s="188"/>
      <c r="R416" s="188">
        <v>43355</v>
      </c>
      <c r="S416" s="188">
        <v>43357</v>
      </c>
      <c r="T416" s="188">
        <v>43355</v>
      </c>
      <c r="U416" s="188">
        <v>45180</v>
      </c>
      <c r="V416" s="188"/>
      <c r="W416" s="212" t="s">
        <v>39</v>
      </c>
      <c r="X416" s="212" t="s">
        <v>39</v>
      </c>
      <c r="Z416" s="187" t="s">
        <v>44</v>
      </c>
      <c r="AB416" s="188"/>
      <c r="AC416" s="188"/>
      <c r="AD416" s="188"/>
      <c r="AE416" s="187" t="s">
        <v>39</v>
      </c>
      <c r="AF416" s="187" t="s">
        <v>39</v>
      </c>
      <c r="AG416" s="187" t="s">
        <v>39</v>
      </c>
      <c r="AI416" s="187" t="str">
        <f t="shared" ca="1" si="16"/>
        <v/>
      </c>
      <c r="AJ416" s="187">
        <f>1</f>
        <v>1</v>
      </c>
    </row>
    <row r="417" spans="1:36" ht="120" x14ac:dyDescent="0.25">
      <c r="A417" s="188"/>
      <c r="C417" s="187" t="s">
        <v>279</v>
      </c>
      <c r="D417" s="187" t="s">
        <v>1915</v>
      </c>
      <c r="E417" s="187" t="str">
        <f t="shared" ca="1" si="17"/>
        <v>Concluído</v>
      </c>
      <c r="F417" s="192">
        <v>81</v>
      </c>
      <c r="G417" s="191">
        <v>18</v>
      </c>
      <c r="H417" s="187" t="s">
        <v>2602</v>
      </c>
      <c r="I417" s="187" t="s">
        <v>37</v>
      </c>
      <c r="J417" s="187" t="s">
        <v>1916</v>
      </c>
      <c r="K417" s="187" t="s">
        <v>1917</v>
      </c>
      <c r="L417" s="187" t="s">
        <v>1918</v>
      </c>
      <c r="M417" s="187" t="s">
        <v>1919</v>
      </c>
      <c r="N417" s="187" t="s">
        <v>1920</v>
      </c>
      <c r="O417" s="188"/>
      <c r="P417" s="188"/>
      <c r="Q417" s="188"/>
      <c r="R417" s="188">
        <v>43336</v>
      </c>
      <c r="S417" s="188">
        <v>43431</v>
      </c>
      <c r="T417" s="188">
        <v>43397</v>
      </c>
      <c r="U417" s="188">
        <v>44127</v>
      </c>
      <c r="V417" s="188"/>
      <c r="W417" s="212" t="s">
        <v>39</v>
      </c>
      <c r="X417" s="212" t="s">
        <v>39</v>
      </c>
      <c r="Z417" s="188" t="s">
        <v>44</v>
      </c>
      <c r="AA417" s="188"/>
      <c r="AB417" s="188"/>
      <c r="AC417" s="188"/>
      <c r="AD417" s="188"/>
      <c r="AE417" s="189" t="s">
        <v>39</v>
      </c>
      <c r="AF417" s="187" t="s">
        <v>39</v>
      </c>
      <c r="AG417" s="187" t="s">
        <v>39</v>
      </c>
      <c r="AI417" s="187" t="str">
        <f t="shared" ca="1" si="16"/>
        <v/>
      </c>
      <c r="AJ417" s="187">
        <f>1</f>
        <v>1</v>
      </c>
    </row>
    <row r="418" spans="1:36" ht="30" x14ac:dyDescent="0.25">
      <c r="A418" s="188"/>
      <c r="B418" s="195"/>
      <c r="C418" s="187" t="s">
        <v>1924</v>
      </c>
      <c r="D418" s="195"/>
      <c r="E418" s="187" t="str">
        <f t="shared" ca="1" si="17"/>
        <v>Ativo</v>
      </c>
      <c r="F418" s="192">
        <v>82</v>
      </c>
      <c r="G418" s="191">
        <v>18</v>
      </c>
      <c r="H418" s="187" t="s">
        <v>274</v>
      </c>
      <c r="I418" s="187" t="s">
        <v>704</v>
      </c>
      <c r="J418" s="187" t="s">
        <v>705</v>
      </c>
      <c r="K418" s="187" t="s">
        <v>1921</v>
      </c>
      <c r="L418" s="187" t="s">
        <v>1922</v>
      </c>
      <c r="M418" s="187" t="s">
        <v>1923</v>
      </c>
      <c r="N418" s="187" t="s">
        <v>39</v>
      </c>
      <c r="O418" s="188"/>
      <c r="P418" s="188"/>
      <c r="Q418" s="188"/>
      <c r="R418" s="188">
        <v>43371</v>
      </c>
      <c r="S418" s="188">
        <v>43382</v>
      </c>
      <c r="T418" s="188">
        <v>43372</v>
      </c>
      <c r="U418" s="188">
        <v>45197</v>
      </c>
      <c r="V418" s="188"/>
      <c r="W418" s="212" t="s">
        <v>39</v>
      </c>
      <c r="X418" s="212" t="s">
        <v>39</v>
      </c>
      <c r="Z418" s="188" t="s">
        <v>44</v>
      </c>
      <c r="AA418" s="188"/>
      <c r="AB418" s="188"/>
      <c r="AC418" s="188"/>
      <c r="AD418" s="188"/>
      <c r="AE418" s="189" t="s">
        <v>39</v>
      </c>
      <c r="AF418" s="187" t="s">
        <v>39</v>
      </c>
      <c r="AG418" s="187" t="s">
        <v>39</v>
      </c>
      <c r="AH418" s="195"/>
      <c r="AI418" s="187" t="str">
        <f t="shared" ca="1" si="16"/>
        <v/>
      </c>
      <c r="AJ418" s="187">
        <f>1</f>
        <v>1</v>
      </c>
    </row>
    <row r="419" spans="1:36" ht="135" x14ac:dyDescent="0.25">
      <c r="A419" s="188"/>
      <c r="C419" s="187" t="s">
        <v>1579</v>
      </c>
      <c r="D419" s="204" t="s">
        <v>3137</v>
      </c>
      <c r="E419" s="187" t="str">
        <f t="shared" ca="1" si="17"/>
        <v>Ativo</v>
      </c>
      <c r="F419" s="192">
        <v>83</v>
      </c>
      <c r="G419" s="191">
        <v>18</v>
      </c>
      <c r="H419" s="187" t="s">
        <v>2602</v>
      </c>
      <c r="I419" s="187" t="s">
        <v>327</v>
      </c>
      <c r="J419" s="187" t="s">
        <v>445</v>
      </c>
      <c r="K419" s="187" t="s">
        <v>1925</v>
      </c>
      <c r="L419" s="187" t="s">
        <v>1926</v>
      </c>
      <c r="M419" s="187" t="s">
        <v>1927</v>
      </c>
      <c r="N419" s="187" t="s">
        <v>260</v>
      </c>
      <c r="O419" s="188"/>
      <c r="P419" s="188"/>
      <c r="Q419" s="188"/>
      <c r="R419" s="188">
        <v>43375</v>
      </c>
      <c r="S419" s="188">
        <v>43377</v>
      </c>
      <c r="T419" s="188">
        <v>43375</v>
      </c>
      <c r="U419" s="188">
        <f>'Convênios e TCTs'!$T419+1825</f>
        <v>45200</v>
      </c>
      <c r="V419" s="188" t="s">
        <v>65</v>
      </c>
      <c r="W419" s="212" t="s">
        <v>39</v>
      </c>
      <c r="X419" s="212" t="s">
        <v>39</v>
      </c>
      <c r="Z419" s="188" t="s">
        <v>44</v>
      </c>
      <c r="AA419" s="188"/>
      <c r="AB419" s="188"/>
      <c r="AC419" s="188"/>
      <c r="AD419" s="188"/>
      <c r="AE419" s="187" t="s">
        <v>39</v>
      </c>
      <c r="AF419" s="187" t="s">
        <v>39</v>
      </c>
      <c r="AG419" s="187" t="s">
        <v>39</v>
      </c>
      <c r="AI419" s="187" t="str">
        <f t="shared" ca="1" si="16"/>
        <v/>
      </c>
      <c r="AJ419" s="187">
        <f>1</f>
        <v>1</v>
      </c>
    </row>
    <row r="420" spans="1:36" ht="120" x14ac:dyDescent="0.25">
      <c r="A420" s="188"/>
      <c r="C420" s="187" t="s">
        <v>1932</v>
      </c>
      <c r="D420" s="187" t="s">
        <v>1928</v>
      </c>
      <c r="E420" s="187" t="str">
        <f t="shared" ca="1" si="17"/>
        <v>Ativo</v>
      </c>
      <c r="F420" s="192">
        <v>84</v>
      </c>
      <c r="G420" s="191">
        <v>18</v>
      </c>
      <c r="H420" s="187" t="s">
        <v>2602</v>
      </c>
      <c r="I420" s="187" t="s">
        <v>37</v>
      </c>
      <c r="J420" s="187" t="s">
        <v>1117</v>
      </c>
      <c r="K420" s="187" t="s">
        <v>1929</v>
      </c>
      <c r="L420" s="187" t="s">
        <v>1930</v>
      </c>
      <c r="M420" s="187" t="s">
        <v>1931</v>
      </c>
      <c r="N420" s="187" t="s">
        <v>1933</v>
      </c>
      <c r="O420" s="188"/>
      <c r="P420" s="188"/>
      <c r="Q420" s="188"/>
      <c r="R420" s="188">
        <v>43383</v>
      </c>
      <c r="S420" s="188">
        <v>43392</v>
      </c>
      <c r="T420" s="188">
        <v>43383</v>
      </c>
      <c r="U420" s="188">
        <v>45208</v>
      </c>
      <c r="V420" s="188"/>
      <c r="W420" s="212" t="s">
        <v>39</v>
      </c>
      <c r="X420" s="212" t="s">
        <v>39</v>
      </c>
      <c r="Z420" s="187" t="s">
        <v>44</v>
      </c>
      <c r="AB420" s="188"/>
      <c r="AC420" s="188"/>
      <c r="AD420" s="188"/>
      <c r="AE420" s="187" t="s">
        <v>39</v>
      </c>
      <c r="AF420" s="187" t="s">
        <v>39</v>
      </c>
      <c r="AG420" s="187" t="s">
        <v>39</v>
      </c>
      <c r="AI420" s="187" t="str">
        <f t="shared" ca="1" si="16"/>
        <v/>
      </c>
      <c r="AJ420" s="187">
        <f>1</f>
        <v>1</v>
      </c>
    </row>
    <row r="421" spans="1:36" ht="30" x14ac:dyDescent="0.25">
      <c r="A421" s="188"/>
      <c r="C421" s="187" t="s">
        <v>801</v>
      </c>
      <c r="E421" s="187" t="str">
        <f t="shared" ca="1" si="17"/>
        <v>Ativo</v>
      </c>
      <c r="F421" s="192">
        <v>85</v>
      </c>
      <c r="G421" s="191">
        <v>18</v>
      </c>
      <c r="H421" s="187" t="s">
        <v>274</v>
      </c>
      <c r="I421" s="187" t="s">
        <v>704</v>
      </c>
      <c r="J421" s="187" t="s">
        <v>705</v>
      </c>
      <c r="K421" s="187" t="s">
        <v>1934</v>
      </c>
      <c r="L421" s="187" t="s">
        <v>1935</v>
      </c>
      <c r="M421" s="187" t="s">
        <v>1936</v>
      </c>
      <c r="N421" s="187" t="s">
        <v>39</v>
      </c>
      <c r="O421" s="188"/>
      <c r="P421" s="188"/>
      <c r="Q421" s="188"/>
      <c r="R421" s="188">
        <v>43372</v>
      </c>
      <c r="S421" s="188">
        <v>43385</v>
      </c>
      <c r="T421" s="188">
        <v>43372</v>
      </c>
      <c r="U421" s="188">
        <v>45197</v>
      </c>
      <c r="V421" s="188"/>
      <c r="W421" s="212" t="s">
        <v>39</v>
      </c>
      <c r="X421" s="212" t="s">
        <v>39</v>
      </c>
      <c r="Z421" s="188" t="s">
        <v>44</v>
      </c>
      <c r="AA421" s="188"/>
      <c r="AB421" s="188"/>
      <c r="AC421" s="188"/>
      <c r="AD421" s="188"/>
      <c r="AE421" s="189" t="s">
        <v>39</v>
      </c>
      <c r="AF421" s="187" t="s">
        <v>39</v>
      </c>
      <c r="AG421" s="187" t="s">
        <v>39</v>
      </c>
      <c r="AI421" s="187" t="str">
        <f t="shared" ca="1" si="16"/>
        <v/>
      </c>
      <c r="AJ421" s="187">
        <f>1</f>
        <v>1</v>
      </c>
    </row>
    <row r="422" spans="1:36" x14ac:dyDescent="0.25">
      <c r="A422" s="188"/>
      <c r="C422" s="187" t="s">
        <v>801</v>
      </c>
      <c r="E422" s="187" t="str">
        <f t="shared" ca="1" si="17"/>
        <v>Ativo</v>
      </c>
      <c r="F422" s="192">
        <v>86</v>
      </c>
      <c r="G422" s="191">
        <v>18</v>
      </c>
      <c r="H422" s="187" t="s">
        <v>274</v>
      </c>
      <c r="I422" s="187" t="s">
        <v>704</v>
      </c>
      <c r="J422" s="187" t="s">
        <v>705</v>
      </c>
      <c r="K422" s="187" t="s">
        <v>1937</v>
      </c>
      <c r="L422" s="187" t="s">
        <v>1938</v>
      </c>
      <c r="M422" s="187" t="s">
        <v>1939</v>
      </c>
      <c r="N422" s="187" t="s">
        <v>39</v>
      </c>
      <c r="O422" s="188"/>
      <c r="P422" s="188"/>
      <c r="Q422" s="188"/>
      <c r="R422" s="188">
        <v>43376</v>
      </c>
      <c r="S422" s="188">
        <v>43385</v>
      </c>
      <c r="T422" s="188">
        <v>43376</v>
      </c>
      <c r="U422" s="188">
        <v>45201</v>
      </c>
      <c r="V422" s="188"/>
      <c r="W422" s="212" t="s">
        <v>39</v>
      </c>
      <c r="X422" s="212" t="s">
        <v>39</v>
      </c>
      <c r="Z422" s="188" t="s">
        <v>44</v>
      </c>
      <c r="AA422" s="188"/>
      <c r="AB422" s="188"/>
      <c r="AC422" s="188"/>
      <c r="AD422" s="188"/>
      <c r="AE422" s="189" t="s">
        <v>39</v>
      </c>
      <c r="AF422" s="187" t="s">
        <v>39</v>
      </c>
      <c r="AG422" s="187" t="s">
        <v>39</v>
      </c>
      <c r="AI422" s="187" t="str">
        <f t="shared" ca="1" si="16"/>
        <v/>
      </c>
      <c r="AJ422" s="187">
        <f>1</f>
        <v>1</v>
      </c>
    </row>
    <row r="423" spans="1:36" ht="390" x14ac:dyDescent="0.25">
      <c r="A423" s="188"/>
      <c r="C423" s="187" t="s">
        <v>1932</v>
      </c>
      <c r="D423" s="205" t="s">
        <v>3138</v>
      </c>
      <c r="E423" s="187" t="str">
        <f t="shared" ca="1" si="17"/>
        <v>Ativo</v>
      </c>
      <c r="F423" s="192">
        <v>87</v>
      </c>
      <c r="G423" s="191">
        <v>18</v>
      </c>
      <c r="H423" s="187" t="s">
        <v>2602</v>
      </c>
      <c r="I423" s="187" t="s">
        <v>37</v>
      </c>
      <c r="J423" s="187" t="s">
        <v>1940</v>
      </c>
      <c r="K423" s="187" t="s">
        <v>1941</v>
      </c>
      <c r="L423" s="187" t="s">
        <v>1942</v>
      </c>
      <c r="M423" s="187" t="s">
        <v>1943</v>
      </c>
      <c r="N423" s="187" t="s">
        <v>1944</v>
      </c>
      <c r="O423" s="188"/>
      <c r="P423" s="188"/>
      <c r="Q423" s="188"/>
      <c r="R423" s="188">
        <v>43382</v>
      </c>
      <c r="S423" s="188">
        <v>43389</v>
      </c>
      <c r="T423" s="188">
        <v>43382</v>
      </c>
      <c r="U423" s="188">
        <v>45207</v>
      </c>
      <c r="V423" s="188"/>
      <c r="W423" s="212" t="s">
        <v>39</v>
      </c>
      <c r="X423" s="212" t="s">
        <v>39</v>
      </c>
      <c r="Z423" s="187" t="s">
        <v>44</v>
      </c>
      <c r="AB423" s="188"/>
      <c r="AC423" s="188"/>
      <c r="AD423" s="188"/>
      <c r="AE423" s="187" t="s">
        <v>39</v>
      </c>
      <c r="AF423" s="187" t="s">
        <v>39</v>
      </c>
      <c r="AG423" s="187" t="s">
        <v>39</v>
      </c>
      <c r="AI423" s="187" t="str">
        <f t="shared" ca="1" si="16"/>
        <v/>
      </c>
      <c r="AJ423" s="187">
        <f>1</f>
        <v>1</v>
      </c>
    </row>
    <row r="424" spans="1:36" ht="45" x14ac:dyDescent="0.25">
      <c r="A424" s="188"/>
      <c r="B424" s="195"/>
      <c r="C424" s="187" t="s">
        <v>1204</v>
      </c>
      <c r="D424" s="195"/>
      <c r="E424" s="187" t="str">
        <f t="shared" ca="1" si="17"/>
        <v>Ativo</v>
      </c>
      <c r="F424" s="192">
        <v>90</v>
      </c>
      <c r="G424" s="191">
        <v>18</v>
      </c>
      <c r="H424" s="187" t="s">
        <v>274</v>
      </c>
      <c r="I424" s="187" t="s">
        <v>704</v>
      </c>
      <c r="J424" s="187" t="s">
        <v>705</v>
      </c>
      <c r="K424" s="187" t="s">
        <v>1945</v>
      </c>
      <c r="L424" s="187" t="s">
        <v>1946</v>
      </c>
      <c r="M424" s="187" t="s">
        <v>1947</v>
      </c>
      <c r="N424" s="187" t="s">
        <v>39</v>
      </c>
      <c r="O424" s="188"/>
      <c r="P424" s="188"/>
      <c r="Q424" s="188"/>
      <c r="R424" s="188">
        <v>43395</v>
      </c>
      <c r="S424" s="188">
        <v>43404</v>
      </c>
      <c r="T424" s="188">
        <v>43395</v>
      </c>
      <c r="U424" s="188">
        <v>45220</v>
      </c>
      <c r="V424" s="188"/>
      <c r="W424" s="212" t="s">
        <v>39</v>
      </c>
      <c r="X424" s="212" t="s">
        <v>39</v>
      </c>
      <c r="Z424" s="188" t="s">
        <v>44</v>
      </c>
      <c r="AA424" s="188"/>
      <c r="AB424" s="188"/>
      <c r="AC424" s="188"/>
      <c r="AD424" s="188"/>
      <c r="AE424" s="189" t="s">
        <v>39</v>
      </c>
      <c r="AF424" s="187" t="s">
        <v>39</v>
      </c>
      <c r="AG424" s="187" t="s">
        <v>39</v>
      </c>
      <c r="AH424" s="195"/>
      <c r="AI424" s="187" t="str">
        <f t="shared" ca="1" si="16"/>
        <v/>
      </c>
      <c r="AJ424" s="187">
        <f>1</f>
        <v>1</v>
      </c>
    </row>
    <row r="425" spans="1:36" ht="45" x14ac:dyDescent="0.25">
      <c r="A425" s="188"/>
      <c r="B425" s="195"/>
      <c r="C425" s="187" t="s">
        <v>1204</v>
      </c>
      <c r="D425" s="195"/>
      <c r="E425" s="187" t="str">
        <f t="shared" ca="1" si="17"/>
        <v>Ativo</v>
      </c>
      <c r="F425" s="192">
        <v>91</v>
      </c>
      <c r="G425" s="191">
        <v>18</v>
      </c>
      <c r="H425" s="187" t="s">
        <v>274</v>
      </c>
      <c r="I425" s="187" t="s">
        <v>704</v>
      </c>
      <c r="J425" s="187" t="s">
        <v>705</v>
      </c>
      <c r="K425" s="187" t="s">
        <v>1948</v>
      </c>
      <c r="L425" s="187" t="s">
        <v>1949</v>
      </c>
      <c r="M425" s="187" t="s">
        <v>1950</v>
      </c>
      <c r="N425" s="187" t="s">
        <v>39</v>
      </c>
      <c r="O425" s="188"/>
      <c r="P425" s="188"/>
      <c r="Q425" s="188"/>
      <c r="R425" s="188">
        <v>43397</v>
      </c>
      <c r="S425" s="188">
        <v>43404</v>
      </c>
      <c r="T425" s="188">
        <v>43397</v>
      </c>
      <c r="U425" s="188">
        <v>45222</v>
      </c>
      <c r="V425" s="188"/>
      <c r="W425" s="212" t="s">
        <v>39</v>
      </c>
      <c r="X425" s="212" t="s">
        <v>39</v>
      </c>
      <c r="Z425" s="188" t="s">
        <v>44</v>
      </c>
      <c r="AA425" s="188"/>
      <c r="AB425" s="188"/>
      <c r="AC425" s="188"/>
      <c r="AD425" s="188"/>
      <c r="AE425" s="189" t="s">
        <v>39</v>
      </c>
      <c r="AF425" s="187" t="s">
        <v>39</v>
      </c>
      <c r="AG425" s="187" t="s">
        <v>39</v>
      </c>
      <c r="AH425" s="195"/>
      <c r="AI425" s="187" t="str">
        <f t="shared" ca="1" si="16"/>
        <v/>
      </c>
      <c r="AJ425" s="187">
        <f>1</f>
        <v>1</v>
      </c>
    </row>
    <row r="426" spans="1:36" ht="30" x14ac:dyDescent="0.25">
      <c r="A426" s="188"/>
      <c r="C426" s="187" t="s">
        <v>1008</v>
      </c>
      <c r="D426" s="187" t="s">
        <v>1951</v>
      </c>
      <c r="E426" s="187" t="str">
        <f t="shared" ref="E426:E459" ca="1" si="18">IF(U426="","",IF(U426="cancelado","Cancelado",IF(U426="prazo indeterminado","Ativo",IF(TODAY()-U426&gt;0,"Concluído","Ativo"))))</f>
        <v>Ativo</v>
      </c>
      <c r="F426" s="192">
        <v>93</v>
      </c>
      <c r="G426" s="191">
        <v>18</v>
      </c>
      <c r="H426" s="187" t="s">
        <v>274</v>
      </c>
      <c r="I426" s="187" t="s">
        <v>704</v>
      </c>
      <c r="J426" s="187" t="s">
        <v>705</v>
      </c>
      <c r="K426" s="187" t="s">
        <v>1952</v>
      </c>
      <c r="L426" s="187" t="s">
        <v>1953</v>
      </c>
      <c r="M426" s="187" t="s">
        <v>1954</v>
      </c>
      <c r="N426" s="187" t="s">
        <v>39</v>
      </c>
      <c r="O426" s="188"/>
      <c r="P426" s="188"/>
      <c r="Q426" s="188"/>
      <c r="R426" s="188">
        <v>43402</v>
      </c>
      <c r="S426" s="188">
        <v>43419</v>
      </c>
      <c r="T426" s="188">
        <v>43402</v>
      </c>
      <c r="U426" s="188">
        <v>45227</v>
      </c>
      <c r="V426" s="188"/>
      <c r="W426" s="212" t="s">
        <v>39</v>
      </c>
      <c r="X426" s="212" t="s">
        <v>39</v>
      </c>
      <c r="Z426" s="188" t="s">
        <v>65</v>
      </c>
      <c r="AA426" s="188"/>
      <c r="AB426" s="188"/>
      <c r="AC426" s="188"/>
      <c r="AD426" s="188"/>
      <c r="AE426" s="189" t="s">
        <v>39</v>
      </c>
      <c r="AF426" s="187" t="s">
        <v>39</v>
      </c>
      <c r="AG426" s="187" t="s">
        <v>39</v>
      </c>
      <c r="AI426" s="187" t="str">
        <f t="shared" ca="1" si="16"/>
        <v/>
      </c>
      <c r="AJ426" s="187">
        <f>1</f>
        <v>1</v>
      </c>
    </row>
    <row r="427" spans="1:36" x14ac:dyDescent="0.25">
      <c r="A427" s="188"/>
      <c r="C427" s="187" t="s">
        <v>1008</v>
      </c>
      <c r="E427" s="187" t="str">
        <f t="shared" ca="1" si="18"/>
        <v>Ativo</v>
      </c>
      <c r="F427" s="192">
        <v>94</v>
      </c>
      <c r="G427" s="191">
        <v>18</v>
      </c>
      <c r="H427" s="187" t="s">
        <v>274</v>
      </c>
      <c r="I427" s="187" t="s">
        <v>704</v>
      </c>
      <c r="J427" s="187" t="s">
        <v>705</v>
      </c>
      <c r="K427" s="187" t="s">
        <v>1955</v>
      </c>
      <c r="L427" s="187" t="s">
        <v>1956</v>
      </c>
      <c r="M427" s="187" t="s">
        <v>1957</v>
      </c>
      <c r="N427" s="187" t="s">
        <v>39</v>
      </c>
      <c r="O427" s="188"/>
      <c r="P427" s="188"/>
      <c r="Q427" s="188"/>
      <c r="R427" s="188">
        <v>43402</v>
      </c>
      <c r="S427" s="188">
        <v>43419</v>
      </c>
      <c r="T427" s="188">
        <v>43402</v>
      </c>
      <c r="U427" s="188">
        <v>45227</v>
      </c>
      <c r="V427" s="188"/>
      <c r="W427" s="212" t="s">
        <v>39</v>
      </c>
      <c r="X427" s="212" t="s">
        <v>39</v>
      </c>
      <c r="Z427" s="188" t="s">
        <v>44</v>
      </c>
      <c r="AA427" s="188"/>
      <c r="AB427" s="188"/>
      <c r="AC427" s="188"/>
      <c r="AD427" s="188"/>
      <c r="AE427" s="189" t="s">
        <v>39</v>
      </c>
      <c r="AF427" s="187" t="s">
        <v>39</v>
      </c>
      <c r="AG427" s="187" t="s">
        <v>39</v>
      </c>
      <c r="AI427" s="187" t="str">
        <f t="shared" ca="1" si="16"/>
        <v/>
      </c>
      <c r="AJ427" s="187">
        <f>1</f>
        <v>1</v>
      </c>
    </row>
    <row r="428" spans="1:36" ht="30" x14ac:dyDescent="0.25">
      <c r="A428" s="188"/>
      <c r="C428" s="187" t="s">
        <v>1008</v>
      </c>
      <c r="E428" s="187" t="str">
        <f t="shared" ca="1" si="18"/>
        <v>Ativo</v>
      </c>
      <c r="F428" s="192">
        <v>95</v>
      </c>
      <c r="G428" s="191">
        <v>18</v>
      </c>
      <c r="H428" s="187" t="s">
        <v>274</v>
      </c>
      <c r="I428" s="187" t="s">
        <v>704</v>
      </c>
      <c r="J428" s="187" t="s">
        <v>705</v>
      </c>
      <c r="K428" s="187" t="s">
        <v>1958</v>
      </c>
      <c r="L428" s="187" t="s">
        <v>1959</v>
      </c>
      <c r="M428" s="187" t="s">
        <v>1960</v>
      </c>
      <c r="N428" s="187" t="s">
        <v>39</v>
      </c>
      <c r="O428" s="188"/>
      <c r="P428" s="188"/>
      <c r="Q428" s="188"/>
      <c r="R428" s="188">
        <v>43403</v>
      </c>
      <c r="S428" s="188">
        <v>43419</v>
      </c>
      <c r="T428" s="188">
        <v>43403</v>
      </c>
      <c r="U428" s="188">
        <v>45228</v>
      </c>
      <c r="V428" s="188"/>
      <c r="W428" s="212" t="s">
        <v>39</v>
      </c>
      <c r="X428" s="212" t="s">
        <v>39</v>
      </c>
      <c r="Z428" s="188" t="s">
        <v>44</v>
      </c>
      <c r="AA428" s="188"/>
      <c r="AB428" s="188"/>
      <c r="AC428" s="188"/>
      <c r="AD428" s="188"/>
      <c r="AE428" s="189" t="s">
        <v>39</v>
      </c>
      <c r="AF428" s="187" t="s">
        <v>39</v>
      </c>
      <c r="AG428" s="187" t="s">
        <v>39</v>
      </c>
      <c r="AI428" s="187" t="str">
        <f t="shared" ca="1" si="16"/>
        <v/>
      </c>
      <c r="AJ428" s="187">
        <f>1</f>
        <v>1</v>
      </c>
    </row>
    <row r="429" spans="1:36" ht="120" x14ac:dyDescent="0.25">
      <c r="A429" s="188"/>
      <c r="C429" s="187" t="s">
        <v>1963</v>
      </c>
      <c r="D429" s="204" t="s">
        <v>3139</v>
      </c>
      <c r="E429" s="187" t="str">
        <f t="shared" ca="1" si="18"/>
        <v>Ativo</v>
      </c>
      <c r="F429" s="192">
        <v>96</v>
      </c>
      <c r="G429" s="191">
        <v>18</v>
      </c>
      <c r="H429" s="187" t="s">
        <v>2602</v>
      </c>
      <c r="I429" s="187" t="s">
        <v>37</v>
      </c>
      <c r="J429" s="191" t="s">
        <v>1961</v>
      </c>
      <c r="K429" s="187" t="s">
        <v>1962</v>
      </c>
      <c r="L429" s="187" t="s">
        <v>178</v>
      </c>
      <c r="M429" s="187" t="s">
        <v>1681</v>
      </c>
      <c r="N429" s="187" t="s">
        <v>1964</v>
      </c>
      <c r="O429" s="188"/>
      <c r="P429" s="188"/>
      <c r="Q429" s="188"/>
      <c r="R429" s="188">
        <v>43425</v>
      </c>
      <c r="S429" s="188">
        <v>43426</v>
      </c>
      <c r="T429" s="188">
        <v>43425</v>
      </c>
      <c r="U429" s="188">
        <v>45250</v>
      </c>
      <c r="V429" s="188"/>
      <c r="W429" s="212" t="s">
        <v>39</v>
      </c>
      <c r="X429" s="212" t="s">
        <v>39</v>
      </c>
      <c r="Z429" s="187" t="s">
        <v>44</v>
      </c>
      <c r="AB429" s="188"/>
      <c r="AC429" s="188"/>
      <c r="AD429" s="188"/>
      <c r="AE429" s="187" t="s">
        <v>39</v>
      </c>
      <c r="AF429" s="187" t="s">
        <v>39</v>
      </c>
      <c r="AG429" s="187" t="s">
        <v>39</v>
      </c>
      <c r="AI429" s="187" t="str">
        <f t="shared" ca="1" si="16"/>
        <v/>
      </c>
      <c r="AJ429" s="187">
        <f>1</f>
        <v>1</v>
      </c>
    </row>
    <row r="430" spans="1:36" ht="60" x14ac:dyDescent="0.25">
      <c r="A430" s="188"/>
      <c r="C430" s="187" t="s">
        <v>1970</v>
      </c>
      <c r="D430" s="187" t="s">
        <v>1965</v>
      </c>
      <c r="E430" s="187" t="str">
        <f t="shared" ca="1" si="18"/>
        <v>Ativo</v>
      </c>
      <c r="F430" s="192">
        <v>97</v>
      </c>
      <c r="G430" s="191">
        <v>18</v>
      </c>
      <c r="H430" s="187" t="s">
        <v>2602</v>
      </c>
      <c r="I430" s="187" t="s">
        <v>37</v>
      </c>
      <c r="J430" s="187" t="s">
        <v>1966</v>
      </c>
      <c r="K430" s="187" t="s">
        <v>1967</v>
      </c>
      <c r="L430" s="187" t="s">
        <v>1968</v>
      </c>
      <c r="M430" s="187" t="s">
        <v>1969</v>
      </c>
      <c r="N430" s="187" t="s">
        <v>39</v>
      </c>
      <c r="O430" s="188"/>
      <c r="P430" s="188"/>
      <c r="Q430" s="188"/>
      <c r="R430" s="188">
        <v>43432</v>
      </c>
      <c r="S430" s="188">
        <v>43435</v>
      </c>
      <c r="T430" s="188">
        <v>43432</v>
      </c>
      <c r="U430" s="188">
        <v>45257</v>
      </c>
      <c r="V430" s="188"/>
      <c r="W430" s="212" t="s">
        <v>39</v>
      </c>
      <c r="X430" s="212" t="s">
        <v>39</v>
      </c>
      <c r="Z430" s="188" t="s">
        <v>44</v>
      </c>
      <c r="AA430" s="188"/>
      <c r="AB430" s="188"/>
      <c r="AC430" s="188"/>
      <c r="AD430" s="188"/>
      <c r="AE430" s="189" t="s">
        <v>39</v>
      </c>
      <c r="AF430" s="187" t="s">
        <v>39</v>
      </c>
      <c r="AG430" s="187" t="s">
        <v>39</v>
      </c>
      <c r="AI430" s="187" t="str">
        <f t="shared" ca="1" si="16"/>
        <v/>
      </c>
      <c r="AJ430" s="187">
        <f>1</f>
        <v>1</v>
      </c>
    </row>
    <row r="431" spans="1:36" ht="90" x14ac:dyDescent="0.25">
      <c r="A431" s="188"/>
      <c r="C431" s="187" t="s">
        <v>1974</v>
      </c>
      <c r="D431" s="187" t="s">
        <v>1971</v>
      </c>
      <c r="E431" s="187" t="str">
        <f t="shared" ca="1" si="18"/>
        <v>Ativo</v>
      </c>
      <c r="F431" s="192">
        <v>98</v>
      </c>
      <c r="G431" s="191">
        <v>18</v>
      </c>
      <c r="H431" s="187" t="s">
        <v>2602</v>
      </c>
      <c r="I431" s="187" t="s">
        <v>37</v>
      </c>
      <c r="J431" s="187" t="s">
        <v>1972</v>
      </c>
      <c r="K431" s="187" t="s">
        <v>1269</v>
      </c>
      <c r="L431" s="187" t="s">
        <v>914</v>
      </c>
      <c r="M431" s="187" t="s">
        <v>1973</v>
      </c>
      <c r="N431" s="187" t="s">
        <v>1975</v>
      </c>
      <c r="O431" s="188"/>
      <c r="P431" s="188"/>
      <c r="Q431" s="188"/>
      <c r="R431" s="188">
        <v>43453</v>
      </c>
      <c r="S431" s="188">
        <v>43454</v>
      </c>
      <c r="T431" s="188">
        <v>43453</v>
      </c>
      <c r="U431" s="188">
        <v>44913</v>
      </c>
      <c r="V431" s="188"/>
      <c r="W431" s="212" t="s">
        <v>39</v>
      </c>
      <c r="X431" s="212" t="s">
        <v>39</v>
      </c>
      <c r="Z431" s="187" t="s">
        <v>65</v>
      </c>
      <c r="AB431" s="188"/>
      <c r="AC431" s="188"/>
      <c r="AD431" s="188"/>
      <c r="AE431" s="187" t="s">
        <v>39</v>
      </c>
      <c r="AF431" s="187" t="s">
        <v>39</v>
      </c>
      <c r="AG431" s="187" t="s">
        <v>39</v>
      </c>
      <c r="AI431" s="187" t="str">
        <f t="shared" ca="1" si="16"/>
        <v/>
      </c>
      <c r="AJ431" s="187">
        <f>1</f>
        <v>1</v>
      </c>
    </row>
    <row r="432" spans="1:36" ht="165" x14ac:dyDescent="0.25">
      <c r="A432" s="188"/>
      <c r="B432" s="195"/>
      <c r="C432" s="187" t="s">
        <v>1977</v>
      </c>
      <c r="D432" s="205" t="s">
        <v>3140</v>
      </c>
      <c r="E432" s="187" t="str">
        <f t="shared" ca="1" si="18"/>
        <v>Ativo</v>
      </c>
      <c r="F432" s="192">
        <v>99</v>
      </c>
      <c r="G432" s="191">
        <v>18</v>
      </c>
      <c r="H432" s="187" t="s">
        <v>2602</v>
      </c>
      <c r="I432" s="187" t="s">
        <v>37</v>
      </c>
      <c r="J432" s="187" t="s">
        <v>1976</v>
      </c>
      <c r="K432" s="187" t="s">
        <v>842</v>
      </c>
      <c r="L432" s="187" t="s">
        <v>843</v>
      </c>
      <c r="M432" s="187" t="s">
        <v>1597</v>
      </c>
      <c r="N432" s="187" t="s">
        <v>1978</v>
      </c>
      <c r="O432" s="188"/>
      <c r="P432" s="188"/>
      <c r="Q432" s="188"/>
      <c r="R432" s="188">
        <v>43325</v>
      </c>
      <c r="S432" s="188">
        <v>43440</v>
      </c>
      <c r="T432" s="188">
        <v>43420</v>
      </c>
      <c r="U432" s="188">
        <f>'Convênios e TCTs'!$T432+1825</f>
        <v>45245</v>
      </c>
      <c r="V432" s="188" t="s">
        <v>65</v>
      </c>
      <c r="W432" s="212" t="s">
        <v>39</v>
      </c>
      <c r="X432" s="212" t="s">
        <v>39</v>
      </c>
      <c r="Z432" s="188" t="s">
        <v>44</v>
      </c>
      <c r="AA432" s="188"/>
      <c r="AB432" s="188"/>
      <c r="AC432" s="188"/>
      <c r="AD432" s="188"/>
      <c r="AE432" s="189" t="s">
        <v>39</v>
      </c>
      <c r="AF432" s="187" t="s">
        <v>39</v>
      </c>
      <c r="AG432" s="187" t="s">
        <v>39</v>
      </c>
      <c r="AH432" s="195"/>
      <c r="AI432" s="187" t="str">
        <f t="shared" ca="1" si="16"/>
        <v/>
      </c>
      <c r="AJ432" s="187">
        <f>1</f>
        <v>1</v>
      </c>
    </row>
    <row r="433" spans="1:36" ht="135" x14ac:dyDescent="0.25">
      <c r="A433" s="188"/>
      <c r="B433" s="188"/>
      <c r="C433" s="187" t="s">
        <v>180</v>
      </c>
      <c r="D433" s="204" t="s">
        <v>3141</v>
      </c>
      <c r="E433" s="187" t="str">
        <f t="shared" ca="1" si="18"/>
        <v>Ativo</v>
      </c>
      <c r="F433" s="192">
        <v>100</v>
      </c>
      <c r="G433" s="191">
        <v>18</v>
      </c>
      <c r="H433" s="187" t="s">
        <v>2602</v>
      </c>
      <c r="I433" s="187" t="s">
        <v>37</v>
      </c>
      <c r="J433" s="192" t="s">
        <v>1979</v>
      </c>
      <c r="K433" s="187" t="s">
        <v>1980</v>
      </c>
      <c r="L433" s="187" t="s">
        <v>1981</v>
      </c>
      <c r="M433" s="187" t="s">
        <v>1982</v>
      </c>
      <c r="N433" s="187" t="s">
        <v>1983</v>
      </c>
      <c r="O433" s="188"/>
      <c r="P433" s="188"/>
      <c r="Q433" s="188"/>
      <c r="R433" s="188">
        <v>43276</v>
      </c>
      <c r="S433" s="188">
        <v>43445</v>
      </c>
      <c r="T433" s="188">
        <v>43276</v>
      </c>
      <c r="U433" s="188">
        <v>45101</v>
      </c>
      <c r="V433" s="188"/>
      <c r="W433" s="212" t="s">
        <v>39</v>
      </c>
      <c r="X433" s="212" t="s">
        <v>39</v>
      </c>
      <c r="Z433" s="188" t="s">
        <v>44</v>
      </c>
      <c r="AA433" s="188"/>
      <c r="AB433" s="188"/>
      <c r="AC433" s="188"/>
      <c r="AD433" s="188"/>
      <c r="AE433" s="189" t="s">
        <v>39</v>
      </c>
      <c r="AF433" s="187" t="s">
        <v>39</v>
      </c>
      <c r="AG433" s="187" t="s">
        <v>39</v>
      </c>
      <c r="AH433" s="188"/>
      <c r="AI433" s="187" t="str">
        <f t="shared" ca="1" si="16"/>
        <v/>
      </c>
      <c r="AJ433" s="187">
        <f>1</f>
        <v>1</v>
      </c>
    </row>
    <row r="434" spans="1:36" ht="30" x14ac:dyDescent="0.25">
      <c r="A434" s="188"/>
      <c r="C434" s="187" t="s">
        <v>1963</v>
      </c>
      <c r="E434" s="187" t="str">
        <f t="shared" ca="1" si="18"/>
        <v>Ativo</v>
      </c>
      <c r="F434" s="192">
        <v>101</v>
      </c>
      <c r="G434" s="191">
        <v>18</v>
      </c>
      <c r="H434" s="187" t="s">
        <v>274</v>
      </c>
      <c r="I434" s="187" t="s">
        <v>704</v>
      </c>
      <c r="J434" s="187" t="s">
        <v>705</v>
      </c>
      <c r="K434" s="187" t="s">
        <v>1984</v>
      </c>
      <c r="L434" s="187" t="s">
        <v>142</v>
      </c>
      <c r="M434" s="187" t="s">
        <v>1862</v>
      </c>
      <c r="N434" s="187" t="s">
        <v>39</v>
      </c>
      <c r="O434" s="188"/>
      <c r="P434" s="188"/>
      <c r="Q434" s="188"/>
      <c r="R434" s="188">
        <v>43437</v>
      </c>
      <c r="S434" s="188">
        <v>43447</v>
      </c>
      <c r="T434" s="188">
        <v>43437</v>
      </c>
      <c r="U434" s="188">
        <v>45262</v>
      </c>
      <c r="V434" s="188"/>
      <c r="W434" s="212" t="s">
        <v>39</v>
      </c>
      <c r="X434" s="212" t="s">
        <v>39</v>
      </c>
      <c r="Z434" s="187" t="s">
        <v>44</v>
      </c>
      <c r="AB434" s="188"/>
      <c r="AC434" s="188"/>
      <c r="AD434" s="188"/>
      <c r="AE434" s="187" t="s">
        <v>39</v>
      </c>
      <c r="AF434" s="187" t="s">
        <v>39</v>
      </c>
      <c r="AG434" s="187" t="s">
        <v>39</v>
      </c>
      <c r="AI434" s="187" t="str">
        <f t="shared" ca="1" si="16"/>
        <v/>
      </c>
      <c r="AJ434" s="187">
        <f>1</f>
        <v>1</v>
      </c>
    </row>
    <row r="435" spans="1:36" x14ac:dyDescent="0.25">
      <c r="A435" s="188"/>
      <c r="C435" s="187" t="s">
        <v>1963</v>
      </c>
      <c r="E435" s="187" t="str">
        <f t="shared" ca="1" si="18"/>
        <v>Concluído</v>
      </c>
      <c r="F435" s="192">
        <v>102</v>
      </c>
      <c r="G435" s="191">
        <v>18</v>
      </c>
      <c r="H435" s="187" t="s">
        <v>274</v>
      </c>
      <c r="I435" s="187" t="s">
        <v>704</v>
      </c>
      <c r="J435" s="187" t="s">
        <v>705</v>
      </c>
      <c r="K435" s="187" t="s">
        <v>1123</v>
      </c>
      <c r="L435" s="187" t="s">
        <v>1985</v>
      </c>
      <c r="M435" s="187" t="s">
        <v>1986</v>
      </c>
      <c r="N435" s="187" t="s">
        <v>39</v>
      </c>
      <c r="O435" s="188"/>
      <c r="P435" s="188"/>
      <c r="Q435" s="188"/>
      <c r="R435" s="188">
        <v>43440</v>
      </c>
      <c r="S435" s="188">
        <v>43447</v>
      </c>
      <c r="T435" s="188">
        <v>43440</v>
      </c>
      <c r="U435" s="188">
        <v>44227</v>
      </c>
      <c r="V435" s="188"/>
      <c r="W435" s="212" t="s">
        <v>39</v>
      </c>
      <c r="X435" s="212" t="s">
        <v>39</v>
      </c>
      <c r="Z435" s="187" t="s">
        <v>44</v>
      </c>
      <c r="AB435" s="188"/>
      <c r="AC435" s="188"/>
      <c r="AD435" s="188"/>
      <c r="AE435" s="187" t="s">
        <v>39</v>
      </c>
      <c r="AF435" s="187" t="s">
        <v>39</v>
      </c>
      <c r="AG435" s="187" t="s">
        <v>39</v>
      </c>
      <c r="AI435" s="187" t="str">
        <f t="shared" ca="1" si="16"/>
        <v/>
      </c>
      <c r="AJ435" s="187">
        <f>1</f>
        <v>1</v>
      </c>
    </row>
    <row r="436" spans="1:36" ht="30" x14ac:dyDescent="0.25">
      <c r="A436" s="188"/>
      <c r="C436" s="187" t="s">
        <v>1963</v>
      </c>
      <c r="E436" s="187" t="str">
        <f t="shared" ca="1" si="18"/>
        <v>Ativo</v>
      </c>
      <c r="F436" s="192">
        <v>103</v>
      </c>
      <c r="G436" s="191">
        <v>18</v>
      </c>
      <c r="H436" s="187" t="s">
        <v>274</v>
      </c>
      <c r="I436" s="187" t="s">
        <v>704</v>
      </c>
      <c r="J436" s="187" t="s">
        <v>705</v>
      </c>
      <c r="K436" s="187" t="s">
        <v>1987</v>
      </c>
      <c r="L436" s="187" t="s">
        <v>1988</v>
      </c>
      <c r="M436" s="187" t="s">
        <v>1989</v>
      </c>
      <c r="N436" s="187" t="s">
        <v>39</v>
      </c>
      <c r="O436" s="188"/>
      <c r="P436" s="188"/>
      <c r="Q436" s="188"/>
      <c r="R436" s="188">
        <v>43440</v>
      </c>
      <c r="S436" s="188">
        <v>43447</v>
      </c>
      <c r="T436" s="188">
        <v>43440</v>
      </c>
      <c r="U436" s="188">
        <v>45265</v>
      </c>
      <c r="V436" s="188"/>
      <c r="W436" s="212" t="s">
        <v>39</v>
      </c>
      <c r="X436" s="212" t="s">
        <v>39</v>
      </c>
      <c r="Z436" s="187" t="s">
        <v>44</v>
      </c>
      <c r="AB436" s="188"/>
      <c r="AC436" s="188"/>
      <c r="AD436" s="188"/>
      <c r="AE436" s="187" t="s">
        <v>39</v>
      </c>
      <c r="AF436" s="187" t="s">
        <v>39</v>
      </c>
      <c r="AG436" s="187" t="s">
        <v>39</v>
      </c>
      <c r="AI436" s="187" t="str">
        <f t="shared" ca="1" si="16"/>
        <v/>
      </c>
      <c r="AJ436" s="187">
        <f>1</f>
        <v>1</v>
      </c>
    </row>
    <row r="437" spans="1:36" x14ac:dyDescent="0.25">
      <c r="A437" s="188"/>
      <c r="C437" s="187" t="s">
        <v>1963</v>
      </c>
      <c r="E437" s="187" t="str">
        <f t="shared" ca="1" si="18"/>
        <v>Ativo</v>
      </c>
      <c r="F437" s="192">
        <v>104</v>
      </c>
      <c r="G437" s="191">
        <v>18</v>
      </c>
      <c r="H437" s="187" t="s">
        <v>274</v>
      </c>
      <c r="I437" s="187" t="s">
        <v>704</v>
      </c>
      <c r="J437" s="187" t="s">
        <v>705</v>
      </c>
      <c r="K437" s="187" t="s">
        <v>1990</v>
      </c>
      <c r="L437" s="187" t="s">
        <v>1991</v>
      </c>
      <c r="M437" s="187" t="s">
        <v>1992</v>
      </c>
      <c r="N437" s="187" t="s">
        <v>39</v>
      </c>
      <c r="O437" s="188"/>
      <c r="P437" s="188"/>
      <c r="Q437" s="188"/>
      <c r="R437" s="188">
        <v>43444</v>
      </c>
      <c r="S437" s="188">
        <v>43447</v>
      </c>
      <c r="T437" s="188">
        <v>43444</v>
      </c>
      <c r="U437" s="188">
        <v>45269</v>
      </c>
      <c r="V437" s="188"/>
      <c r="W437" s="212" t="s">
        <v>39</v>
      </c>
      <c r="X437" s="212" t="s">
        <v>39</v>
      </c>
      <c r="Z437" s="187" t="s">
        <v>44</v>
      </c>
      <c r="AB437" s="188"/>
      <c r="AC437" s="188"/>
      <c r="AD437" s="188"/>
      <c r="AE437" s="187" t="s">
        <v>39</v>
      </c>
      <c r="AF437" s="187" t="s">
        <v>39</v>
      </c>
      <c r="AG437" s="187" t="s">
        <v>39</v>
      </c>
      <c r="AI437" s="187" t="str">
        <f t="shared" ca="1" si="16"/>
        <v/>
      </c>
      <c r="AJ437" s="187">
        <f>1</f>
        <v>1</v>
      </c>
    </row>
    <row r="438" spans="1:36" ht="30" x14ac:dyDescent="0.25">
      <c r="A438" s="188"/>
      <c r="C438" s="187" t="s">
        <v>1963</v>
      </c>
      <c r="E438" s="187" t="str">
        <f t="shared" ca="1" si="18"/>
        <v>Ativo</v>
      </c>
      <c r="F438" s="192">
        <v>105</v>
      </c>
      <c r="G438" s="191">
        <v>18</v>
      </c>
      <c r="H438" s="187" t="s">
        <v>274</v>
      </c>
      <c r="I438" s="187" t="s">
        <v>704</v>
      </c>
      <c r="J438" s="187" t="s">
        <v>705</v>
      </c>
      <c r="K438" s="187" t="s">
        <v>1993</v>
      </c>
      <c r="L438" s="187" t="s">
        <v>1994</v>
      </c>
      <c r="M438" s="187" t="s">
        <v>1995</v>
      </c>
      <c r="N438" s="187" t="s">
        <v>39</v>
      </c>
      <c r="O438" s="188"/>
      <c r="P438" s="188"/>
      <c r="Q438" s="188"/>
      <c r="R438" s="188">
        <v>43445</v>
      </c>
      <c r="S438" s="188">
        <v>43447</v>
      </c>
      <c r="T438" s="188">
        <v>43445</v>
      </c>
      <c r="U438" s="188">
        <v>45270</v>
      </c>
      <c r="V438" s="188"/>
      <c r="W438" s="212" t="s">
        <v>39</v>
      </c>
      <c r="X438" s="212" t="s">
        <v>39</v>
      </c>
      <c r="Z438" s="187" t="s">
        <v>44</v>
      </c>
      <c r="AB438" s="188"/>
      <c r="AC438" s="188"/>
      <c r="AD438" s="188"/>
      <c r="AE438" s="187" t="s">
        <v>39</v>
      </c>
      <c r="AF438" s="187" t="s">
        <v>39</v>
      </c>
      <c r="AG438" s="187" t="s">
        <v>39</v>
      </c>
      <c r="AI438" s="187" t="str">
        <f t="shared" ca="1" si="16"/>
        <v/>
      </c>
      <c r="AJ438" s="187">
        <f>1</f>
        <v>1</v>
      </c>
    </row>
    <row r="439" spans="1:36" ht="45" x14ac:dyDescent="0.25">
      <c r="A439" s="188"/>
      <c r="C439" s="187" t="s">
        <v>1963</v>
      </c>
      <c r="E439" s="187" t="str">
        <f t="shared" ca="1" si="18"/>
        <v>Ativo</v>
      </c>
      <c r="F439" s="192">
        <v>106</v>
      </c>
      <c r="G439" s="191">
        <v>18</v>
      </c>
      <c r="H439" s="187" t="s">
        <v>274</v>
      </c>
      <c r="I439" s="187" t="s">
        <v>704</v>
      </c>
      <c r="J439" s="187" t="s">
        <v>705</v>
      </c>
      <c r="K439" s="187" t="s">
        <v>1996</v>
      </c>
      <c r="L439" s="187" t="s">
        <v>1997</v>
      </c>
      <c r="M439" s="187" t="s">
        <v>1998</v>
      </c>
      <c r="N439" s="187" t="s">
        <v>39</v>
      </c>
      <c r="O439" s="188"/>
      <c r="P439" s="188"/>
      <c r="Q439" s="188"/>
      <c r="R439" s="188">
        <v>43446</v>
      </c>
      <c r="S439" s="188">
        <v>43447</v>
      </c>
      <c r="T439" s="188">
        <v>43446</v>
      </c>
      <c r="U439" s="188">
        <v>45271</v>
      </c>
      <c r="V439" s="188"/>
      <c r="W439" s="212" t="s">
        <v>39</v>
      </c>
      <c r="X439" s="212" t="s">
        <v>39</v>
      </c>
      <c r="Z439" s="187" t="s">
        <v>44</v>
      </c>
      <c r="AB439" s="188"/>
      <c r="AC439" s="188"/>
      <c r="AD439" s="188"/>
      <c r="AE439" s="187" t="s">
        <v>39</v>
      </c>
      <c r="AF439" s="187" t="s">
        <v>39</v>
      </c>
      <c r="AG439" s="187" t="s">
        <v>39</v>
      </c>
      <c r="AI439" s="187" t="str">
        <f t="shared" ca="1" si="16"/>
        <v/>
      </c>
      <c r="AJ439" s="187">
        <f>1</f>
        <v>1</v>
      </c>
    </row>
    <row r="440" spans="1:36" ht="30" x14ac:dyDescent="0.25">
      <c r="A440" s="188"/>
      <c r="C440" s="187" t="s">
        <v>1963</v>
      </c>
      <c r="E440" s="187" t="str">
        <f t="shared" ca="1" si="18"/>
        <v>Ativo</v>
      </c>
      <c r="F440" s="192">
        <v>107</v>
      </c>
      <c r="G440" s="191">
        <v>18</v>
      </c>
      <c r="H440" s="187" t="s">
        <v>274</v>
      </c>
      <c r="I440" s="187" t="s">
        <v>704</v>
      </c>
      <c r="J440" s="187" t="s">
        <v>705</v>
      </c>
      <c r="K440" s="187" t="s">
        <v>1999</v>
      </c>
      <c r="L440" s="187" t="s">
        <v>2000</v>
      </c>
      <c r="M440" s="187" t="s">
        <v>2001</v>
      </c>
      <c r="N440" s="187" t="s">
        <v>39</v>
      </c>
      <c r="O440" s="188"/>
      <c r="P440" s="188"/>
      <c r="Q440" s="188"/>
      <c r="R440" s="188">
        <v>43446</v>
      </c>
      <c r="S440" s="188">
        <v>43447</v>
      </c>
      <c r="T440" s="188">
        <v>43446</v>
      </c>
      <c r="U440" s="188">
        <v>45271</v>
      </c>
      <c r="V440" s="188"/>
      <c r="W440" s="212" t="s">
        <v>39</v>
      </c>
      <c r="X440" s="212" t="s">
        <v>39</v>
      </c>
      <c r="Z440" s="187" t="s">
        <v>44</v>
      </c>
      <c r="AB440" s="188"/>
      <c r="AC440" s="188"/>
      <c r="AD440" s="188"/>
      <c r="AE440" s="187" t="s">
        <v>39</v>
      </c>
      <c r="AF440" s="187" t="s">
        <v>39</v>
      </c>
      <c r="AG440" s="187" t="s">
        <v>39</v>
      </c>
      <c r="AI440" s="187" t="str">
        <f t="shared" ca="1" si="16"/>
        <v/>
      </c>
      <c r="AJ440" s="187">
        <f>1</f>
        <v>1</v>
      </c>
    </row>
    <row r="441" spans="1:36" ht="30" x14ac:dyDescent="0.25">
      <c r="A441" s="188"/>
      <c r="C441" s="187" t="s">
        <v>1963</v>
      </c>
      <c r="E441" s="187" t="str">
        <f t="shared" ca="1" si="18"/>
        <v>Ativo</v>
      </c>
      <c r="F441" s="192">
        <v>108</v>
      </c>
      <c r="G441" s="191">
        <v>18</v>
      </c>
      <c r="H441" s="187" t="s">
        <v>274</v>
      </c>
      <c r="I441" s="187" t="s">
        <v>704</v>
      </c>
      <c r="J441" s="187" t="s">
        <v>705</v>
      </c>
      <c r="K441" s="187" t="s">
        <v>2002</v>
      </c>
      <c r="L441" s="187" t="s">
        <v>2003</v>
      </c>
      <c r="M441" s="187" t="s">
        <v>2004</v>
      </c>
      <c r="N441" s="187" t="s">
        <v>39</v>
      </c>
      <c r="O441" s="188"/>
      <c r="P441" s="188"/>
      <c r="Q441" s="188"/>
      <c r="R441" s="188">
        <v>43447</v>
      </c>
      <c r="S441" s="188">
        <v>43447</v>
      </c>
      <c r="T441" s="188">
        <v>43447</v>
      </c>
      <c r="U441" s="188">
        <v>45272</v>
      </c>
      <c r="V441" s="188"/>
      <c r="W441" s="212" t="s">
        <v>39</v>
      </c>
      <c r="X441" s="212" t="s">
        <v>39</v>
      </c>
      <c r="Z441" s="187" t="s">
        <v>44</v>
      </c>
      <c r="AB441" s="188"/>
      <c r="AC441" s="188"/>
      <c r="AD441" s="188"/>
      <c r="AE441" s="187" t="s">
        <v>39</v>
      </c>
      <c r="AF441" s="187" t="s">
        <v>39</v>
      </c>
      <c r="AG441" s="187" t="s">
        <v>39</v>
      </c>
      <c r="AI441" s="187" t="str">
        <f t="shared" ca="1" si="16"/>
        <v/>
      </c>
      <c r="AJ441" s="187">
        <f>1</f>
        <v>1</v>
      </c>
    </row>
    <row r="442" spans="1:36" ht="30" x14ac:dyDescent="0.25">
      <c r="A442" s="188"/>
      <c r="C442" s="187" t="s">
        <v>1963</v>
      </c>
      <c r="E442" s="187" t="str">
        <f t="shared" ca="1" si="18"/>
        <v>Ativo</v>
      </c>
      <c r="F442" s="192">
        <v>109</v>
      </c>
      <c r="G442" s="191">
        <v>18</v>
      </c>
      <c r="H442" s="187" t="s">
        <v>274</v>
      </c>
      <c r="I442" s="187" t="s">
        <v>704</v>
      </c>
      <c r="J442" s="187" t="s">
        <v>705</v>
      </c>
      <c r="K442" s="187" t="s">
        <v>2005</v>
      </c>
      <c r="L442" s="187" t="s">
        <v>2006</v>
      </c>
      <c r="M442" s="187" t="s">
        <v>2007</v>
      </c>
      <c r="N442" s="187" t="s">
        <v>39</v>
      </c>
      <c r="O442" s="188"/>
      <c r="P442" s="188"/>
      <c r="Q442" s="188"/>
      <c r="R442" s="188">
        <v>43441</v>
      </c>
      <c r="S442" s="188">
        <v>43448</v>
      </c>
      <c r="T442" s="188">
        <v>43441</v>
      </c>
      <c r="U442" s="188">
        <v>45266</v>
      </c>
      <c r="V442" s="188"/>
      <c r="W442" s="212" t="s">
        <v>39</v>
      </c>
      <c r="X442" s="212" t="s">
        <v>39</v>
      </c>
      <c r="Z442" s="187" t="s">
        <v>44</v>
      </c>
      <c r="AB442" s="188"/>
      <c r="AC442" s="188"/>
      <c r="AD442" s="188"/>
      <c r="AE442" s="187" t="s">
        <v>39</v>
      </c>
      <c r="AF442" s="187" t="s">
        <v>39</v>
      </c>
      <c r="AG442" s="187" t="s">
        <v>39</v>
      </c>
      <c r="AI442" s="187" t="str">
        <f t="shared" ca="1" si="16"/>
        <v/>
      </c>
      <c r="AJ442" s="187">
        <f>1</f>
        <v>1</v>
      </c>
    </row>
    <row r="443" spans="1:36" ht="240" x14ac:dyDescent="0.25">
      <c r="A443" s="188"/>
      <c r="B443" s="195"/>
      <c r="C443" s="187" t="s">
        <v>39</v>
      </c>
      <c r="D443" s="205" t="s">
        <v>3142</v>
      </c>
      <c r="E443" s="187" t="str">
        <f t="shared" ca="1" si="18"/>
        <v>Ativo</v>
      </c>
      <c r="F443" s="192">
        <v>110</v>
      </c>
      <c r="G443" s="191">
        <v>18</v>
      </c>
      <c r="H443" s="187" t="s">
        <v>2602</v>
      </c>
      <c r="I443" s="187" t="s">
        <v>37</v>
      </c>
      <c r="J443" s="187" t="s">
        <v>2008</v>
      </c>
      <c r="K443" s="187" t="s">
        <v>2009</v>
      </c>
      <c r="L443" s="187" t="s">
        <v>2010</v>
      </c>
      <c r="M443" s="187" t="s">
        <v>2011</v>
      </c>
      <c r="N443" s="187" t="s">
        <v>2012</v>
      </c>
      <c r="O443" s="188"/>
      <c r="P443" s="188"/>
      <c r="Q443" s="188"/>
      <c r="R443" s="188">
        <v>43451</v>
      </c>
      <c r="S443" s="188">
        <v>43453</v>
      </c>
      <c r="T443" s="188">
        <v>43451</v>
      </c>
      <c r="U443" s="188">
        <f>'Convênios e TCTs'!$T443+1825</f>
        <v>45276</v>
      </c>
      <c r="V443" s="188" t="s">
        <v>65</v>
      </c>
      <c r="W443" s="212" t="s">
        <v>39</v>
      </c>
      <c r="X443" s="212" t="s">
        <v>39</v>
      </c>
      <c r="Z443" s="188" t="s">
        <v>44</v>
      </c>
      <c r="AA443" s="188"/>
      <c r="AB443" s="188"/>
      <c r="AC443" s="188"/>
      <c r="AD443" s="188"/>
      <c r="AE443" s="189" t="s">
        <v>39</v>
      </c>
      <c r="AF443" s="187" t="s">
        <v>39</v>
      </c>
      <c r="AG443" s="187" t="s">
        <v>39</v>
      </c>
      <c r="AH443" s="195"/>
      <c r="AI443" s="187" t="str">
        <f t="shared" ca="1" si="16"/>
        <v/>
      </c>
      <c r="AJ443" s="187">
        <f>1</f>
        <v>1</v>
      </c>
    </row>
    <row r="444" spans="1:36" ht="120" x14ac:dyDescent="0.25">
      <c r="A444" s="188"/>
      <c r="C444" s="187" t="s">
        <v>39</v>
      </c>
      <c r="D444" s="129" t="s">
        <v>3143</v>
      </c>
      <c r="E444" s="187" t="str">
        <f t="shared" ca="1" si="18"/>
        <v>Ativo</v>
      </c>
      <c r="F444" s="192">
        <v>111</v>
      </c>
      <c r="G444" s="191">
        <v>18</v>
      </c>
      <c r="H444" s="187" t="s">
        <v>2602</v>
      </c>
      <c r="I444" s="187" t="s">
        <v>37</v>
      </c>
      <c r="J444" s="187" t="s">
        <v>2013</v>
      </c>
      <c r="K444" s="187" t="s">
        <v>2014</v>
      </c>
      <c r="L444" s="187" t="s">
        <v>2015</v>
      </c>
      <c r="M444" s="187" t="s">
        <v>2016</v>
      </c>
      <c r="N444" s="187" t="s">
        <v>2017</v>
      </c>
      <c r="O444" s="188"/>
      <c r="P444" s="188"/>
      <c r="Q444" s="188"/>
      <c r="R444" s="188">
        <v>43452</v>
      </c>
      <c r="S444" s="188">
        <v>43453</v>
      </c>
      <c r="T444" s="188">
        <v>43453</v>
      </c>
      <c r="U444" s="188">
        <v>45278</v>
      </c>
      <c r="V444" s="188"/>
      <c r="W444" s="212" t="s">
        <v>39</v>
      </c>
      <c r="X444" s="212" t="s">
        <v>39</v>
      </c>
      <c r="Z444" s="187" t="s">
        <v>44</v>
      </c>
      <c r="AB444" s="188"/>
      <c r="AC444" s="188"/>
      <c r="AD444" s="188"/>
      <c r="AE444" s="187" t="s">
        <v>39</v>
      </c>
      <c r="AF444" s="187" t="s">
        <v>39</v>
      </c>
      <c r="AG444" s="187" t="s">
        <v>39</v>
      </c>
      <c r="AI444" s="187" t="str">
        <f t="shared" ca="1" si="16"/>
        <v/>
      </c>
      <c r="AJ444" s="187">
        <f>1</f>
        <v>1</v>
      </c>
    </row>
    <row r="445" spans="1:36" ht="135" x14ac:dyDescent="0.25">
      <c r="A445" s="188"/>
      <c r="C445" s="187" t="s">
        <v>1963</v>
      </c>
      <c r="D445" s="205" t="s">
        <v>3144</v>
      </c>
      <c r="E445" s="187" t="str">
        <f t="shared" ca="1" si="18"/>
        <v>Ativo</v>
      </c>
      <c r="F445" s="192">
        <v>112</v>
      </c>
      <c r="G445" s="191">
        <v>18</v>
      </c>
      <c r="H445" s="187" t="s">
        <v>2602</v>
      </c>
      <c r="I445" s="187" t="s">
        <v>327</v>
      </c>
      <c r="J445" s="187" t="s">
        <v>1373</v>
      </c>
      <c r="K445" s="187" t="s">
        <v>2018</v>
      </c>
      <c r="L445" s="187" t="s">
        <v>2019</v>
      </c>
      <c r="M445" s="187" t="s">
        <v>2020</v>
      </c>
      <c r="N445" s="187" t="s">
        <v>1378</v>
      </c>
      <c r="O445" s="188"/>
      <c r="P445" s="188"/>
      <c r="Q445" s="188"/>
      <c r="R445" s="188">
        <v>43453</v>
      </c>
      <c r="S445" s="188">
        <v>43454</v>
      </c>
      <c r="T445" s="188">
        <v>43453</v>
      </c>
      <c r="U445" s="188">
        <f>'Convênios e TCTs'!$T445+1825</f>
        <v>45278</v>
      </c>
      <c r="V445" s="188" t="s">
        <v>65</v>
      </c>
      <c r="W445" s="212" t="s">
        <v>39</v>
      </c>
      <c r="X445" s="212" t="s">
        <v>39</v>
      </c>
      <c r="Z445" s="187" t="s">
        <v>44</v>
      </c>
      <c r="AB445" s="188"/>
      <c r="AC445" s="188"/>
      <c r="AD445" s="188"/>
      <c r="AE445" s="187" t="s">
        <v>39</v>
      </c>
      <c r="AF445" s="187" t="s">
        <v>39</v>
      </c>
      <c r="AG445" s="187" t="s">
        <v>39</v>
      </c>
      <c r="AI445" s="187" t="str">
        <f t="shared" ca="1" si="16"/>
        <v/>
      </c>
      <c r="AJ445" s="187">
        <f>1</f>
        <v>1</v>
      </c>
    </row>
    <row r="446" spans="1:36" ht="90" x14ac:dyDescent="0.25">
      <c r="A446" s="188"/>
      <c r="C446" s="187" t="s">
        <v>937</v>
      </c>
      <c r="D446" s="204" t="s">
        <v>3145</v>
      </c>
      <c r="E446" s="187" t="str">
        <f t="shared" ca="1" si="18"/>
        <v>Ativo</v>
      </c>
      <c r="F446" s="192">
        <v>113</v>
      </c>
      <c r="G446" s="191">
        <v>18</v>
      </c>
      <c r="H446" s="187" t="s">
        <v>2602</v>
      </c>
      <c r="I446" s="187" t="s">
        <v>37</v>
      </c>
      <c r="J446" s="187" t="s">
        <v>2021</v>
      </c>
      <c r="K446" s="187" t="s">
        <v>2022</v>
      </c>
      <c r="L446" s="187" t="s">
        <v>2023</v>
      </c>
      <c r="M446" s="187" t="s">
        <v>2024</v>
      </c>
      <c r="N446" s="187" t="s">
        <v>2025</v>
      </c>
      <c r="O446" s="188"/>
      <c r="P446" s="188"/>
      <c r="Q446" s="188"/>
      <c r="R446" s="188">
        <v>43438</v>
      </c>
      <c r="S446" s="188">
        <v>43456</v>
      </c>
      <c r="T446" s="188">
        <v>43444</v>
      </c>
      <c r="U446" s="188">
        <f>'Convênios e TCTs'!$T446+1825</f>
        <v>45269</v>
      </c>
      <c r="V446" s="188" t="s">
        <v>65</v>
      </c>
      <c r="W446" s="212" t="s">
        <v>39</v>
      </c>
      <c r="X446" s="212" t="s">
        <v>39</v>
      </c>
      <c r="Z446" s="188" t="s">
        <v>44</v>
      </c>
      <c r="AA446" s="188"/>
      <c r="AB446" s="188"/>
      <c r="AC446" s="188"/>
      <c r="AD446" s="188"/>
      <c r="AE446" s="189" t="s">
        <v>39</v>
      </c>
      <c r="AF446" s="187" t="s">
        <v>39</v>
      </c>
      <c r="AG446" s="187" t="s">
        <v>39</v>
      </c>
      <c r="AI446" s="187" t="str">
        <f t="shared" ca="1" si="16"/>
        <v/>
      </c>
      <c r="AJ446" s="187">
        <f>1</f>
        <v>1</v>
      </c>
    </row>
    <row r="447" spans="1:36" ht="45" x14ac:dyDescent="0.25">
      <c r="A447" s="188"/>
      <c r="C447" s="187" t="s">
        <v>286</v>
      </c>
      <c r="D447" s="187" t="s">
        <v>2026</v>
      </c>
      <c r="E447" s="187" t="str">
        <f t="shared" ca="1" si="18"/>
        <v>Ativo</v>
      </c>
      <c r="F447" s="192">
        <v>114</v>
      </c>
      <c r="G447" s="191">
        <v>18</v>
      </c>
      <c r="H447" s="187" t="s">
        <v>274</v>
      </c>
      <c r="I447" s="187" t="s">
        <v>724</v>
      </c>
      <c r="J447" s="187" t="s">
        <v>2027</v>
      </c>
      <c r="K447" s="187" t="s">
        <v>2028</v>
      </c>
      <c r="L447" s="187" t="s">
        <v>2029</v>
      </c>
      <c r="M447" s="187" t="s">
        <v>2030</v>
      </c>
      <c r="N447" s="187" t="s">
        <v>2032</v>
      </c>
      <c r="O447" s="188"/>
      <c r="P447" s="188"/>
      <c r="Q447" s="188"/>
      <c r="R447" s="188">
        <v>43495</v>
      </c>
      <c r="S447" s="188">
        <v>43497</v>
      </c>
      <c r="T447" s="188">
        <v>43495</v>
      </c>
      <c r="U447" s="188">
        <v>45657</v>
      </c>
      <c r="V447" s="188"/>
      <c r="W447" s="212" t="s">
        <v>39</v>
      </c>
      <c r="X447" s="212" t="s">
        <v>39</v>
      </c>
      <c r="Z447" s="188" t="s">
        <v>1798</v>
      </c>
      <c r="AA447" s="188"/>
      <c r="AB447" s="188"/>
      <c r="AC447" s="188"/>
      <c r="AD447" s="188"/>
      <c r="AE447" s="189" t="s">
        <v>39</v>
      </c>
      <c r="AF447" s="187" t="s">
        <v>2033</v>
      </c>
      <c r="AG447" s="187" t="s">
        <v>39</v>
      </c>
      <c r="AI447" s="187" t="str">
        <f t="shared" ca="1" si="16"/>
        <v/>
      </c>
      <c r="AJ447" s="187">
        <f>1</f>
        <v>1</v>
      </c>
    </row>
    <row r="448" spans="1:36" ht="30" x14ac:dyDescent="0.25">
      <c r="A448" s="188"/>
      <c r="C448" s="187" t="s">
        <v>1204</v>
      </c>
      <c r="E448" s="187" t="str">
        <f t="shared" ca="1" si="18"/>
        <v>Ativo</v>
      </c>
      <c r="F448" s="192">
        <v>115</v>
      </c>
      <c r="G448" s="191">
        <v>18</v>
      </c>
      <c r="H448" s="187" t="s">
        <v>274</v>
      </c>
      <c r="I448" s="187" t="s">
        <v>704</v>
      </c>
      <c r="J448" s="187" t="s">
        <v>705</v>
      </c>
      <c r="K448" s="187" t="s">
        <v>2036</v>
      </c>
      <c r="L448" s="187" t="s">
        <v>2037</v>
      </c>
      <c r="M448" s="187" t="s">
        <v>1174</v>
      </c>
      <c r="N448" s="187" t="s">
        <v>39</v>
      </c>
      <c r="O448" s="188"/>
      <c r="P448" s="188"/>
      <c r="Q448" s="188"/>
      <c r="R448" s="188">
        <v>43436</v>
      </c>
      <c r="S448" s="188">
        <v>43476</v>
      </c>
      <c r="T448" s="188">
        <v>43436</v>
      </c>
      <c r="U448" s="188">
        <v>45261</v>
      </c>
      <c r="V448" s="188"/>
      <c r="W448" s="212" t="s">
        <v>39</v>
      </c>
      <c r="X448" s="212" t="s">
        <v>39</v>
      </c>
      <c r="Z448" s="187" t="s">
        <v>65</v>
      </c>
      <c r="AB448" s="188"/>
      <c r="AC448" s="188"/>
      <c r="AD448" s="188"/>
      <c r="AE448" s="187" t="s">
        <v>39</v>
      </c>
      <c r="AF448" s="187" t="s">
        <v>39</v>
      </c>
      <c r="AG448" s="187" t="s">
        <v>39</v>
      </c>
      <c r="AI448" s="187" t="str">
        <f t="shared" ca="1" si="16"/>
        <v/>
      </c>
      <c r="AJ448" s="187">
        <f>1</f>
        <v>1</v>
      </c>
    </row>
    <row r="449" spans="1:36" ht="30" x14ac:dyDescent="0.25">
      <c r="A449" s="188"/>
      <c r="C449" s="187" t="s">
        <v>1245</v>
      </c>
      <c r="E449" s="187" t="str">
        <f t="shared" ca="1" si="18"/>
        <v>Ativo</v>
      </c>
      <c r="F449" s="192">
        <v>116</v>
      </c>
      <c r="G449" s="191">
        <v>18</v>
      </c>
      <c r="H449" s="187" t="s">
        <v>274</v>
      </c>
      <c r="I449" s="187" t="s">
        <v>704</v>
      </c>
      <c r="J449" s="187" t="s">
        <v>705</v>
      </c>
      <c r="K449" s="187" t="s">
        <v>2038</v>
      </c>
      <c r="L449" s="187" t="s">
        <v>2039</v>
      </c>
      <c r="M449" s="187" t="s">
        <v>2040</v>
      </c>
      <c r="N449" s="187" t="s">
        <v>39</v>
      </c>
      <c r="O449" s="188"/>
      <c r="P449" s="188"/>
      <c r="Q449" s="188"/>
      <c r="R449" s="188">
        <v>43437</v>
      </c>
      <c r="S449" s="188">
        <v>43476</v>
      </c>
      <c r="T449" s="188">
        <v>43437</v>
      </c>
      <c r="U449" s="188">
        <v>45262</v>
      </c>
      <c r="V449" s="188"/>
      <c r="W449" s="212" t="s">
        <v>39</v>
      </c>
      <c r="X449" s="212" t="s">
        <v>39</v>
      </c>
      <c r="Z449" s="187" t="s">
        <v>44</v>
      </c>
      <c r="AB449" s="188"/>
      <c r="AC449" s="188"/>
      <c r="AD449" s="188"/>
      <c r="AE449" s="187" t="s">
        <v>39</v>
      </c>
      <c r="AF449" s="187" t="s">
        <v>39</v>
      </c>
      <c r="AG449" s="187" t="s">
        <v>39</v>
      </c>
      <c r="AI449" s="187" t="str">
        <f t="shared" ca="1" si="16"/>
        <v/>
      </c>
      <c r="AJ449" s="187">
        <f>1</f>
        <v>1</v>
      </c>
    </row>
    <row r="450" spans="1:36" ht="120" x14ac:dyDescent="0.25">
      <c r="A450" s="188"/>
      <c r="B450" s="195"/>
      <c r="C450" s="187" t="s">
        <v>1520</v>
      </c>
      <c r="D450" s="195" t="s">
        <v>2041</v>
      </c>
      <c r="E450" s="187" t="str">
        <f t="shared" ca="1" si="18"/>
        <v>Ativo</v>
      </c>
      <c r="F450" s="192">
        <v>117</v>
      </c>
      <c r="G450" s="191">
        <v>18</v>
      </c>
      <c r="H450" s="187" t="s">
        <v>2816</v>
      </c>
      <c r="I450" s="187" t="s">
        <v>37</v>
      </c>
      <c r="J450" s="187" t="s">
        <v>2042</v>
      </c>
      <c r="K450" s="187" t="s">
        <v>2043</v>
      </c>
      <c r="L450" s="187" t="s">
        <v>2044</v>
      </c>
      <c r="M450" s="187" t="s">
        <v>2045</v>
      </c>
      <c r="N450" s="187" t="s">
        <v>2046</v>
      </c>
      <c r="O450" s="188"/>
      <c r="P450" s="188"/>
      <c r="Q450" s="188"/>
      <c r="R450" s="188">
        <v>43375</v>
      </c>
      <c r="S450" s="188">
        <v>43480</v>
      </c>
      <c r="T450" s="188">
        <v>43474</v>
      </c>
      <c r="U450" s="188">
        <v>45069</v>
      </c>
      <c r="V450" s="188"/>
      <c r="W450" s="212" t="s">
        <v>39</v>
      </c>
      <c r="X450" s="212" t="s">
        <v>39</v>
      </c>
      <c r="Z450" s="188" t="s">
        <v>44</v>
      </c>
      <c r="AA450" s="188"/>
      <c r="AB450" s="188"/>
      <c r="AC450" s="188"/>
      <c r="AD450" s="188"/>
      <c r="AE450" s="189" t="s">
        <v>39</v>
      </c>
      <c r="AF450" s="187" t="s">
        <v>39</v>
      </c>
      <c r="AG450" s="187" t="s">
        <v>39</v>
      </c>
      <c r="AH450" s="195"/>
      <c r="AI450" s="187" t="str">
        <f t="shared" ref="AI450:AI513" ca="1" si="19">IF(A450="","",IF(S450="",_xlfn.DAYS(TODAY(),A450),_xlfn.DAYS(S450,A450)))</f>
        <v/>
      </c>
      <c r="AJ450" s="187">
        <f>1</f>
        <v>1</v>
      </c>
    </row>
    <row r="451" spans="1:36" ht="135" x14ac:dyDescent="0.25">
      <c r="A451" s="188"/>
      <c r="C451" s="187" t="s">
        <v>1520</v>
      </c>
      <c r="D451" s="187" t="s">
        <v>2047</v>
      </c>
      <c r="E451" s="187" t="str">
        <f t="shared" ca="1" si="18"/>
        <v>Ativo</v>
      </c>
      <c r="F451" s="192">
        <v>118</v>
      </c>
      <c r="G451" s="191">
        <v>18</v>
      </c>
      <c r="H451" s="187" t="s">
        <v>2602</v>
      </c>
      <c r="I451" s="187" t="s">
        <v>37</v>
      </c>
      <c r="J451" s="187" t="s">
        <v>2048</v>
      </c>
      <c r="K451" s="187" t="s">
        <v>2049</v>
      </c>
      <c r="L451" s="187" t="s">
        <v>2050</v>
      </c>
      <c r="M451" s="187" t="s">
        <v>2051</v>
      </c>
      <c r="N451" s="187" t="s">
        <v>39</v>
      </c>
      <c r="O451" s="188"/>
      <c r="P451" s="188"/>
      <c r="Q451" s="188"/>
      <c r="R451" s="188">
        <v>43423</v>
      </c>
      <c r="S451" s="188">
        <v>43711</v>
      </c>
      <c r="T451" s="188">
        <v>43423</v>
      </c>
      <c r="U451" s="188">
        <v>45248</v>
      </c>
      <c r="V451" s="188"/>
      <c r="W451" s="212" t="s">
        <v>39</v>
      </c>
      <c r="X451" s="212" t="s">
        <v>39</v>
      </c>
      <c r="Z451" s="188" t="s">
        <v>44</v>
      </c>
      <c r="AA451" s="188"/>
      <c r="AB451" s="188"/>
      <c r="AC451" s="188"/>
      <c r="AD451" s="188"/>
      <c r="AE451" s="189" t="s">
        <v>39</v>
      </c>
      <c r="AF451" s="187" t="s">
        <v>39</v>
      </c>
      <c r="AG451" s="187" t="s">
        <v>39</v>
      </c>
      <c r="AI451" s="187" t="str">
        <f t="shared" ca="1" si="19"/>
        <v/>
      </c>
      <c r="AJ451" s="187">
        <f>1</f>
        <v>1</v>
      </c>
    </row>
    <row r="452" spans="1:36" x14ac:dyDescent="0.25">
      <c r="A452" s="188"/>
      <c r="C452" s="187" t="s">
        <v>1789</v>
      </c>
      <c r="E452" s="187" t="str">
        <f t="shared" ca="1" si="18"/>
        <v>Ativo</v>
      </c>
      <c r="F452" s="192">
        <v>1</v>
      </c>
      <c r="G452" s="191">
        <v>19</v>
      </c>
      <c r="H452" s="187" t="s">
        <v>274</v>
      </c>
      <c r="I452" s="187" t="s">
        <v>704</v>
      </c>
      <c r="J452" s="187" t="s">
        <v>705</v>
      </c>
      <c r="K452" s="187" t="s">
        <v>2052</v>
      </c>
      <c r="L452" s="187" t="s">
        <v>2053</v>
      </c>
      <c r="M452" s="187" t="s">
        <v>2054</v>
      </c>
      <c r="N452" s="187" t="s">
        <v>39</v>
      </c>
      <c r="O452" s="188"/>
      <c r="P452" s="188"/>
      <c r="Q452" s="188"/>
      <c r="R452" s="188">
        <v>43472</v>
      </c>
      <c r="S452" s="188">
        <v>43482</v>
      </c>
      <c r="T452" s="188">
        <v>43472</v>
      </c>
      <c r="U452" s="188">
        <v>45297</v>
      </c>
      <c r="V452" s="188"/>
      <c r="W452" s="212" t="s">
        <v>39</v>
      </c>
      <c r="X452" s="212" t="s">
        <v>39</v>
      </c>
      <c r="Z452" s="187" t="s">
        <v>44</v>
      </c>
      <c r="AB452" s="188"/>
      <c r="AC452" s="188"/>
      <c r="AD452" s="188"/>
      <c r="AE452" s="187" t="s">
        <v>39</v>
      </c>
      <c r="AF452" s="187" t="s">
        <v>39</v>
      </c>
      <c r="AG452" s="187" t="s">
        <v>39</v>
      </c>
      <c r="AI452" s="187" t="str">
        <f t="shared" ca="1" si="19"/>
        <v/>
      </c>
      <c r="AJ452" s="187">
        <f>1</f>
        <v>1</v>
      </c>
    </row>
    <row r="453" spans="1:36" ht="30" x14ac:dyDescent="0.25">
      <c r="A453" s="188"/>
      <c r="C453" s="187" t="s">
        <v>1789</v>
      </c>
      <c r="E453" s="187" t="str">
        <f t="shared" ca="1" si="18"/>
        <v>Ativo</v>
      </c>
      <c r="F453" s="192">
        <v>2</v>
      </c>
      <c r="G453" s="191">
        <v>19</v>
      </c>
      <c r="H453" s="187" t="s">
        <v>274</v>
      </c>
      <c r="I453" s="187" t="s">
        <v>704</v>
      </c>
      <c r="J453" s="187" t="s">
        <v>705</v>
      </c>
      <c r="K453" s="187" t="s">
        <v>196</v>
      </c>
      <c r="L453" s="187" t="s">
        <v>197</v>
      </c>
      <c r="M453" s="187" t="s">
        <v>2055</v>
      </c>
      <c r="N453" s="187" t="s">
        <v>39</v>
      </c>
      <c r="O453" s="188"/>
      <c r="P453" s="188"/>
      <c r="Q453" s="188"/>
      <c r="R453" s="188">
        <v>43475</v>
      </c>
      <c r="S453" s="188">
        <v>43482</v>
      </c>
      <c r="T453" s="188">
        <v>43475</v>
      </c>
      <c r="U453" s="188">
        <v>45300</v>
      </c>
      <c r="V453" s="188"/>
      <c r="W453" s="212" t="s">
        <v>39</v>
      </c>
      <c r="X453" s="212" t="s">
        <v>39</v>
      </c>
      <c r="Z453" s="187" t="s">
        <v>44</v>
      </c>
      <c r="AB453" s="188"/>
      <c r="AC453" s="188"/>
      <c r="AD453" s="188"/>
      <c r="AE453" s="187" t="s">
        <v>39</v>
      </c>
      <c r="AF453" s="187" t="s">
        <v>39</v>
      </c>
      <c r="AG453" s="187" t="s">
        <v>39</v>
      </c>
      <c r="AI453" s="187" t="str">
        <f t="shared" ca="1" si="19"/>
        <v/>
      </c>
      <c r="AJ453" s="187">
        <f>1</f>
        <v>1</v>
      </c>
    </row>
    <row r="454" spans="1:36" ht="30" x14ac:dyDescent="0.25">
      <c r="A454" s="188"/>
      <c r="C454" s="187" t="s">
        <v>2059</v>
      </c>
      <c r="E454" s="187" t="str">
        <f t="shared" ca="1" si="18"/>
        <v>Ativo</v>
      </c>
      <c r="F454" s="192">
        <v>3</v>
      </c>
      <c r="G454" s="191">
        <v>19</v>
      </c>
      <c r="H454" s="187" t="s">
        <v>274</v>
      </c>
      <c r="I454" s="187" t="s">
        <v>704</v>
      </c>
      <c r="J454" s="187" t="s">
        <v>705</v>
      </c>
      <c r="K454" s="187" t="s">
        <v>2056</v>
      </c>
      <c r="L454" s="187" t="s">
        <v>2057</v>
      </c>
      <c r="M454" s="187" t="s">
        <v>2058</v>
      </c>
      <c r="N454" s="187" t="s">
        <v>39</v>
      </c>
      <c r="O454" s="188"/>
      <c r="P454" s="188"/>
      <c r="Q454" s="188"/>
      <c r="R454" s="188">
        <v>43475</v>
      </c>
      <c r="S454" s="188">
        <v>43482</v>
      </c>
      <c r="T454" s="188">
        <v>43475</v>
      </c>
      <c r="U454" s="188">
        <v>45300</v>
      </c>
      <c r="V454" s="188"/>
      <c r="W454" s="212" t="s">
        <v>39</v>
      </c>
      <c r="X454" s="212" t="s">
        <v>39</v>
      </c>
      <c r="Z454" s="187" t="s">
        <v>44</v>
      </c>
      <c r="AB454" s="188"/>
      <c r="AC454" s="188"/>
      <c r="AD454" s="188"/>
      <c r="AE454" s="187" t="s">
        <v>39</v>
      </c>
      <c r="AF454" s="187" t="s">
        <v>39</v>
      </c>
      <c r="AG454" s="187" t="s">
        <v>39</v>
      </c>
      <c r="AI454" s="187" t="str">
        <f t="shared" ca="1" si="19"/>
        <v/>
      </c>
      <c r="AJ454" s="187">
        <f>1</f>
        <v>1</v>
      </c>
    </row>
    <row r="455" spans="1:36" ht="30" x14ac:dyDescent="0.25">
      <c r="A455" s="188"/>
      <c r="C455" s="187" t="s">
        <v>1789</v>
      </c>
      <c r="E455" s="187" t="str">
        <f t="shared" ca="1" si="18"/>
        <v>Ativo</v>
      </c>
      <c r="F455" s="192">
        <v>4</v>
      </c>
      <c r="G455" s="191">
        <v>19</v>
      </c>
      <c r="H455" s="187" t="s">
        <v>274</v>
      </c>
      <c r="I455" s="187" t="s">
        <v>704</v>
      </c>
      <c r="J455" s="187" t="s">
        <v>705</v>
      </c>
      <c r="K455" s="187" t="s">
        <v>2060</v>
      </c>
      <c r="L455" s="187" t="s">
        <v>2061</v>
      </c>
      <c r="M455" s="187" t="s">
        <v>2062</v>
      </c>
      <c r="N455" s="187" t="s">
        <v>39</v>
      </c>
      <c r="O455" s="188"/>
      <c r="P455" s="188"/>
      <c r="Q455" s="188"/>
      <c r="R455" s="188">
        <v>43475</v>
      </c>
      <c r="S455" s="188">
        <v>43482</v>
      </c>
      <c r="T455" s="188">
        <v>43476</v>
      </c>
      <c r="U455" s="188">
        <v>45301</v>
      </c>
      <c r="V455" s="188"/>
      <c r="W455" s="212" t="s">
        <v>39</v>
      </c>
      <c r="X455" s="212" t="s">
        <v>39</v>
      </c>
      <c r="Z455" s="187" t="s">
        <v>44</v>
      </c>
      <c r="AB455" s="188"/>
      <c r="AC455" s="188"/>
      <c r="AD455" s="188"/>
      <c r="AE455" s="187" t="s">
        <v>39</v>
      </c>
      <c r="AF455" s="187" t="s">
        <v>39</v>
      </c>
      <c r="AG455" s="187" t="s">
        <v>39</v>
      </c>
      <c r="AI455" s="187" t="str">
        <f t="shared" ca="1" si="19"/>
        <v/>
      </c>
      <c r="AJ455" s="187">
        <f>1</f>
        <v>1</v>
      </c>
    </row>
    <row r="456" spans="1:36" ht="30" x14ac:dyDescent="0.25">
      <c r="A456" s="188"/>
      <c r="C456" s="187" t="s">
        <v>1204</v>
      </c>
      <c r="E456" s="187" t="str">
        <f t="shared" ca="1" si="18"/>
        <v>Ativo</v>
      </c>
      <c r="F456" s="192">
        <v>5</v>
      </c>
      <c r="G456" s="191">
        <v>19</v>
      </c>
      <c r="H456" s="187" t="s">
        <v>274</v>
      </c>
      <c r="I456" s="187" t="s">
        <v>704</v>
      </c>
      <c r="J456" s="187" t="s">
        <v>705</v>
      </c>
      <c r="K456" s="187" t="s">
        <v>2063</v>
      </c>
      <c r="L456" s="187" t="s">
        <v>249</v>
      </c>
      <c r="M456" s="187" t="s">
        <v>2064</v>
      </c>
      <c r="N456" s="187" t="s">
        <v>39</v>
      </c>
      <c r="O456" s="188"/>
      <c r="P456" s="188"/>
      <c r="Q456" s="188"/>
      <c r="R456" s="188">
        <v>43472</v>
      </c>
      <c r="S456" s="188">
        <v>43484</v>
      </c>
      <c r="T456" s="188">
        <v>43472</v>
      </c>
      <c r="U456" s="188">
        <v>45297</v>
      </c>
      <c r="V456" s="188"/>
      <c r="W456" s="212" t="s">
        <v>39</v>
      </c>
      <c r="X456" s="212" t="s">
        <v>39</v>
      </c>
      <c r="Z456" s="187" t="s">
        <v>44</v>
      </c>
      <c r="AB456" s="188"/>
      <c r="AC456" s="188"/>
      <c r="AD456" s="188"/>
      <c r="AE456" s="187" t="s">
        <v>39</v>
      </c>
      <c r="AF456" s="187" t="s">
        <v>39</v>
      </c>
      <c r="AG456" s="187" t="s">
        <v>39</v>
      </c>
      <c r="AI456" s="187" t="str">
        <f t="shared" ca="1" si="19"/>
        <v/>
      </c>
      <c r="AJ456" s="187">
        <f>1</f>
        <v>1</v>
      </c>
    </row>
    <row r="457" spans="1:36" ht="30" x14ac:dyDescent="0.25">
      <c r="A457" s="188"/>
      <c r="B457" s="195"/>
      <c r="C457" s="187" t="s">
        <v>1104</v>
      </c>
      <c r="D457" s="195"/>
      <c r="E457" s="187" t="str">
        <f t="shared" ca="1" si="18"/>
        <v>Ativo</v>
      </c>
      <c r="F457" s="192">
        <v>6</v>
      </c>
      <c r="G457" s="191">
        <v>19</v>
      </c>
      <c r="H457" s="187" t="s">
        <v>274</v>
      </c>
      <c r="I457" s="187" t="s">
        <v>704</v>
      </c>
      <c r="J457" s="187" t="s">
        <v>705</v>
      </c>
      <c r="K457" s="187" t="s">
        <v>2065</v>
      </c>
      <c r="L457" s="187" t="s">
        <v>2066</v>
      </c>
      <c r="M457" s="187" t="s">
        <v>2067</v>
      </c>
      <c r="N457" s="187" t="s">
        <v>39</v>
      </c>
      <c r="O457" s="188"/>
      <c r="P457" s="188"/>
      <c r="Q457" s="188"/>
      <c r="R457" s="188">
        <v>43467</v>
      </c>
      <c r="S457" s="188">
        <v>43496</v>
      </c>
      <c r="T457" s="188">
        <v>43467</v>
      </c>
      <c r="U457" s="188">
        <v>45292</v>
      </c>
      <c r="V457" s="188"/>
      <c r="W457" s="212" t="s">
        <v>39</v>
      </c>
      <c r="X457" s="212" t="s">
        <v>39</v>
      </c>
      <c r="Z457" s="188" t="s">
        <v>44</v>
      </c>
      <c r="AA457" s="188"/>
      <c r="AB457" s="188"/>
      <c r="AC457" s="188"/>
      <c r="AD457" s="188"/>
      <c r="AE457" s="189" t="s">
        <v>39</v>
      </c>
      <c r="AF457" s="187" t="s">
        <v>39</v>
      </c>
      <c r="AG457" s="187" t="s">
        <v>39</v>
      </c>
      <c r="AH457" s="195"/>
      <c r="AI457" s="187" t="str">
        <f t="shared" ca="1" si="19"/>
        <v/>
      </c>
      <c r="AJ457" s="187">
        <f>1</f>
        <v>1</v>
      </c>
    </row>
    <row r="458" spans="1:36" ht="30" x14ac:dyDescent="0.25">
      <c r="A458" s="188"/>
      <c r="B458" s="195"/>
      <c r="C458" s="187" t="s">
        <v>1104</v>
      </c>
      <c r="D458" s="195"/>
      <c r="E458" s="187" t="str">
        <f t="shared" ca="1" si="18"/>
        <v>Ativo</v>
      </c>
      <c r="F458" s="192">
        <v>7</v>
      </c>
      <c r="G458" s="191">
        <v>19</v>
      </c>
      <c r="H458" s="187" t="s">
        <v>274</v>
      </c>
      <c r="I458" s="187" t="s">
        <v>704</v>
      </c>
      <c r="J458" s="187" t="s">
        <v>705</v>
      </c>
      <c r="K458" s="187" t="s">
        <v>2068</v>
      </c>
      <c r="L458" s="187" t="s">
        <v>924</v>
      </c>
      <c r="M458" s="187" t="s">
        <v>2069</v>
      </c>
      <c r="N458" s="187" t="s">
        <v>39</v>
      </c>
      <c r="O458" s="188"/>
      <c r="P458" s="188"/>
      <c r="Q458" s="188"/>
      <c r="R458" s="188">
        <v>43486</v>
      </c>
      <c r="S458" s="188">
        <v>43496</v>
      </c>
      <c r="T458" s="188">
        <v>43486</v>
      </c>
      <c r="U458" s="188">
        <v>45311</v>
      </c>
      <c r="V458" s="188"/>
      <c r="W458" s="212" t="s">
        <v>39</v>
      </c>
      <c r="X458" s="212" t="s">
        <v>39</v>
      </c>
      <c r="Z458" s="188" t="s">
        <v>44</v>
      </c>
      <c r="AA458" s="188"/>
      <c r="AB458" s="188"/>
      <c r="AC458" s="188"/>
      <c r="AD458" s="188"/>
      <c r="AE458" s="189" t="s">
        <v>39</v>
      </c>
      <c r="AF458" s="187" t="s">
        <v>39</v>
      </c>
      <c r="AG458" s="187" t="s">
        <v>39</v>
      </c>
      <c r="AH458" s="195"/>
      <c r="AI458" s="187" t="str">
        <f t="shared" ca="1" si="19"/>
        <v/>
      </c>
      <c r="AJ458" s="187">
        <f>1</f>
        <v>1</v>
      </c>
    </row>
    <row r="459" spans="1:36" x14ac:dyDescent="0.25">
      <c r="A459" s="188"/>
      <c r="B459" s="195"/>
      <c r="C459" s="187" t="s">
        <v>1104</v>
      </c>
      <c r="D459" s="195"/>
      <c r="E459" s="187" t="str">
        <f t="shared" ca="1" si="18"/>
        <v>Ativo</v>
      </c>
      <c r="F459" s="192">
        <v>9</v>
      </c>
      <c r="G459" s="191">
        <v>19</v>
      </c>
      <c r="H459" s="187" t="s">
        <v>274</v>
      </c>
      <c r="I459" s="187" t="s">
        <v>704</v>
      </c>
      <c r="J459" s="187" t="s">
        <v>705</v>
      </c>
      <c r="K459" s="187" t="s">
        <v>2070</v>
      </c>
      <c r="L459" s="187" t="s">
        <v>2071</v>
      </c>
      <c r="M459" s="187" t="s">
        <v>2072</v>
      </c>
      <c r="N459" s="187" t="s">
        <v>39</v>
      </c>
      <c r="O459" s="188"/>
      <c r="P459" s="188"/>
      <c r="Q459" s="188"/>
      <c r="R459" s="188">
        <v>43497</v>
      </c>
      <c r="S459" s="188">
        <v>43505</v>
      </c>
      <c r="T459" s="188">
        <v>43497</v>
      </c>
      <c r="U459" s="188">
        <v>45322</v>
      </c>
      <c r="V459" s="188"/>
      <c r="W459" s="212" t="s">
        <v>39</v>
      </c>
      <c r="X459" s="212" t="s">
        <v>39</v>
      </c>
      <c r="Z459" s="188" t="s">
        <v>44</v>
      </c>
      <c r="AA459" s="188"/>
      <c r="AB459" s="188"/>
      <c r="AC459" s="188"/>
      <c r="AD459" s="188"/>
      <c r="AE459" s="189" t="s">
        <v>39</v>
      </c>
      <c r="AF459" s="187" t="s">
        <v>39</v>
      </c>
      <c r="AG459" s="187" t="s">
        <v>39</v>
      </c>
      <c r="AH459" s="195"/>
      <c r="AI459" s="187" t="str">
        <f t="shared" ca="1" si="19"/>
        <v/>
      </c>
      <c r="AJ459" s="187">
        <f>1</f>
        <v>1</v>
      </c>
    </row>
    <row r="460" spans="1:36" ht="30" x14ac:dyDescent="0.25">
      <c r="A460" s="188"/>
      <c r="B460" s="195"/>
      <c r="C460" s="187" t="s">
        <v>2076</v>
      </c>
      <c r="D460" s="195"/>
      <c r="E460" s="187" t="s">
        <v>3146</v>
      </c>
      <c r="F460" s="192">
        <v>10</v>
      </c>
      <c r="G460" s="191">
        <v>19</v>
      </c>
      <c r="H460" s="187" t="s">
        <v>274</v>
      </c>
      <c r="I460" s="187" t="s">
        <v>704</v>
      </c>
      <c r="J460" s="187" t="s">
        <v>705</v>
      </c>
      <c r="K460" s="187" t="s">
        <v>2073</v>
      </c>
      <c r="L460" s="187" t="s">
        <v>2074</v>
      </c>
      <c r="M460" s="187" t="s">
        <v>2075</v>
      </c>
      <c r="N460" s="187" t="s">
        <v>39</v>
      </c>
      <c r="O460" s="188"/>
      <c r="P460" s="188"/>
      <c r="Q460" s="188"/>
      <c r="R460" s="188">
        <v>43497</v>
      </c>
      <c r="S460" s="188">
        <v>43505</v>
      </c>
      <c r="T460" s="188">
        <v>43497</v>
      </c>
      <c r="U460" s="188">
        <v>44139</v>
      </c>
      <c r="V460" s="188"/>
      <c r="W460" s="212" t="s">
        <v>39</v>
      </c>
      <c r="X460" s="212" t="s">
        <v>39</v>
      </c>
      <c r="Z460" s="188" t="s">
        <v>44</v>
      </c>
      <c r="AA460" s="188"/>
      <c r="AB460" s="188"/>
      <c r="AC460" s="188"/>
      <c r="AD460" s="188"/>
      <c r="AE460" s="189" t="s">
        <v>39</v>
      </c>
      <c r="AF460" s="187" t="s">
        <v>39</v>
      </c>
      <c r="AG460" s="187" t="s">
        <v>39</v>
      </c>
      <c r="AH460" s="195"/>
      <c r="AI460" s="187" t="str">
        <f t="shared" ca="1" si="19"/>
        <v/>
      </c>
      <c r="AJ460" s="187">
        <f>1</f>
        <v>1</v>
      </c>
    </row>
    <row r="461" spans="1:36" ht="30" x14ac:dyDescent="0.25">
      <c r="A461" s="188"/>
      <c r="B461" s="195"/>
      <c r="C461" s="187" t="s">
        <v>2080</v>
      </c>
      <c r="D461" s="195"/>
      <c r="E461" s="187" t="str">
        <f t="shared" ref="E461:E492" ca="1" si="20">IF(U461="","",IF(U461="cancelado","Cancelado",IF(U461="prazo indeterminado","Ativo",IF(TODAY()-U461&gt;0,"Concluído","Ativo"))))</f>
        <v>Ativo</v>
      </c>
      <c r="F461" s="192">
        <v>11</v>
      </c>
      <c r="G461" s="191">
        <v>19</v>
      </c>
      <c r="H461" s="187" t="s">
        <v>274</v>
      </c>
      <c r="I461" s="187" t="s">
        <v>704</v>
      </c>
      <c r="J461" s="187" t="s">
        <v>705</v>
      </c>
      <c r="K461" s="187" t="s">
        <v>2077</v>
      </c>
      <c r="L461" s="187" t="s">
        <v>2078</v>
      </c>
      <c r="M461" s="187" t="s">
        <v>2079</v>
      </c>
      <c r="N461" s="187" t="s">
        <v>39</v>
      </c>
      <c r="O461" s="188"/>
      <c r="P461" s="188"/>
      <c r="Q461" s="188"/>
      <c r="R461" s="188">
        <v>43500</v>
      </c>
      <c r="S461" s="188">
        <v>43505</v>
      </c>
      <c r="T461" s="188">
        <v>43500</v>
      </c>
      <c r="U461" s="188">
        <v>45325</v>
      </c>
      <c r="V461" s="188"/>
      <c r="W461" s="212" t="s">
        <v>39</v>
      </c>
      <c r="X461" s="212" t="s">
        <v>39</v>
      </c>
      <c r="Z461" s="188" t="s">
        <v>44</v>
      </c>
      <c r="AA461" s="188"/>
      <c r="AB461" s="188"/>
      <c r="AC461" s="188"/>
      <c r="AD461" s="188"/>
      <c r="AE461" s="189" t="s">
        <v>39</v>
      </c>
      <c r="AF461" s="187" t="s">
        <v>39</v>
      </c>
      <c r="AG461" s="187" t="s">
        <v>39</v>
      </c>
      <c r="AH461" s="195"/>
      <c r="AI461" s="187" t="str">
        <f t="shared" ca="1" si="19"/>
        <v/>
      </c>
      <c r="AJ461" s="187">
        <f>1</f>
        <v>1</v>
      </c>
    </row>
    <row r="462" spans="1:36" ht="30" x14ac:dyDescent="0.25">
      <c r="A462" s="188"/>
      <c r="B462" s="195"/>
      <c r="C462" s="187" t="s">
        <v>1104</v>
      </c>
      <c r="D462" s="195"/>
      <c r="E462" s="187" t="str">
        <f t="shared" ca="1" si="20"/>
        <v>Ativo</v>
      </c>
      <c r="F462" s="192">
        <v>12</v>
      </c>
      <c r="G462" s="191">
        <v>19</v>
      </c>
      <c r="H462" s="187" t="s">
        <v>274</v>
      </c>
      <c r="I462" s="187" t="s">
        <v>704</v>
      </c>
      <c r="J462" s="187" t="s">
        <v>705</v>
      </c>
      <c r="K462" s="187" t="s">
        <v>2081</v>
      </c>
      <c r="L462" s="187" t="s">
        <v>2082</v>
      </c>
      <c r="M462" s="187" t="s">
        <v>2083</v>
      </c>
      <c r="N462" s="187" t="s">
        <v>39</v>
      </c>
      <c r="O462" s="188"/>
      <c r="P462" s="188"/>
      <c r="Q462" s="188"/>
      <c r="R462" s="188">
        <v>43501</v>
      </c>
      <c r="S462" s="188">
        <v>43505</v>
      </c>
      <c r="T462" s="188">
        <v>43501</v>
      </c>
      <c r="U462" s="188">
        <v>45326</v>
      </c>
      <c r="V462" s="188"/>
      <c r="W462" s="212" t="s">
        <v>39</v>
      </c>
      <c r="X462" s="212" t="s">
        <v>39</v>
      </c>
      <c r="Z462" s="188" t="s">
        <v>44</v>
      </c>
      <c r="AA462" s="188"/>
      <c r="AB462" s="188"/>
      <c r="AC462" s="188"/>
      <c r="AD462" s="188"/>
      <c r="AE462" s="189" t="s">
        <v>39</v>
      </c>
      <c r="AF462" s="187" t="s">
        <v>39</v>
      </c>
      <c r="AG462" s="187" t="s">
        <v>39</v>
      </c>
      <c r="AH462" s="195"/>
      <c r="AI462" s="187" t="str">
        <f t="shared" ca="1" si="19"/>
        <v/>
      </c>
      <c r="AJ462" s="187">
        <f>1</f>
        <v>1</v>
      </c>
    </row>
    <row r="463" spans="1:36" ht="30" x14ac:dyDescent="0.25">
      <c r="A463" s="188"/>
      <c r="C463" s="187" t="s">
        <v>1200</v>
      </c>
      <c r="E463" s="187" t="str">
        <f t="shared" ca="1" si="20"/>
        <v>Ativo</v>
      </c>
      <c r="F463" s="192">
        <v>13</v>
      </c>
      <c r="G463" s="191">
        <v>19</v>
      </c>
      <c r="H463" s="187" t="s">
        <v>274</v>
      </c>
      <c r="I463" s="187" t="s">
        <v>704</v>
      </c>
      <c r="J463" s="187" t="s">
        <v>705</v>
      </c>
      <c r="K463" s="187" t="s">
        <v>2084</v>
      </c>
      <c r="L463" s="187" t="s">
        <v>2085</v>
      </c>
      <c r="M463" s="187" t="s">
        <v>2086</v>
      </c>
      <c r="N463" s="187" t="s">
        <v>39</v>
      </c>
      <c r="O463" s="188"/>
      <c r="P463" s="188"/>
      <c r="Q463" s="188"/>
      <c r="R463" s="188">
        <v>43502</v>
      </c>
      <c r="S463" s="188">
        <v>43505</v>
      </c>
      <c r="T463" s="188">
        <v>43502</v>
      </c>
      <c r="U463" s="188">
        <v>45327</v>
      </c>
      <c r="V463" s="188"/>
      <c r="W463" s="212" t="s">
        <v>39</v>
      </c>
      <c r="X463" s="212" t="s">
        <v>39</v>
      </c>
      <c r="Z463" s="187" t="s">
        <v>44</v>
      </c>
      <c r="AB463" s="188"/>
      <c r="AC463" s="188"/>
      <c r="AD463" s="188"/>
      <c r="AE463" s="187" t="s">
        <v>39</v>
      </c>
      <c r="AF463" s="187" t="s">
        <v>39</v>
      </c>
      <c r="AG463" s="187" t="s">
        <v>39</v>
      </c>
      <c r="AI463" s="187" t="str">
        <f t="shared" ca="1" si="19"/>
        <v/>
      </c>
      <c r="AJ463" s="187">
        <f>1</f>
        <v>1</v>
      </c>
    </row>
    <row r="464" spans="1:36" ht="45" x14ac:dyDescent="0.25">
      <c r="A464" s="188"/>
      <c r="C464" s="187" t="s">
        <v>1104</v>
      </c>
      <c r="E464" s="187" t="str">
        <f t="shared" ca="1" si="20"/>
        <v>Ativo</v>
      </c>
      <c r="F464" s="192">
        <v>14</v>
      </c>
      <c r="G464" s="191">
        <v>19</v>
      </c>
      <c r="H464" s="187" t="s">
        <v>274</v>
      </c>
      <c r="I464" s="187" t="s">
        <v>704</v>
      </c>
      <c r="J464" s="187" t="s">
        <v>705</v>
      </c>
      <c r="K464" s="187" t="s">
        <v>2087</v>
      </c>
      <c r="L464" s="187" t="s">
        <v>2088</v>
      </c>
      <c r="M464" s="187" t="s">
        <v>2089</v>
      </c>
      <c r="N464" s="187" t="s">
        <v>39</v>
      </c>
      <c r="O464" s="188"/>
      <c r="P464" s="188"/>
      <c r="Q464" s="188"/>
      <c r="R464" s="188">
        <v>43502</v>
      </c>
      <c r="S464" s="188">
        <v>43505</v>
      </c>
      <c r="T464" s="188">
        <v>43502</v>
      </c>
      <c r="U464" s="188">
        <v>45327</v>
      </c>
      <c r="V464" s="188"/>
      <c r="W464" s="212" t="s">
        <v>39</v>
      </c>
      <c r="X464" s="212" t="s">
        <v>39</v>
      </c>
      <c r="Z464" s="187" t="s">
        <v>44</v>
      </c>
      <c r="AB464" s="188"/>
      <c r="AC464" s="188"/>
      <c r="AD464" s="188"/>
      <c r="AE464" s="187" t="s">
        <v>39</v>
      </c>
      <c r="AF464" s="187" t="s">
        <v>39</v>
      </c>
      <c r="AG464" s="187" t="s">
        <v>39</v>
      </c>
      <c r="AI464" s="187" t="str">
        <f t="shared" ca="1" si="19"/>
        <v/>
      </c>
      <c r="AJ464" s="187">
        <f>1</f>
        <v>1</v>
      </c>
    </row>
    <row r="465" spans="1:36" ht="30" x14ac:dyDescent="0.25">
      <c r="A465" s="188"/>
      <c r="C465" s="187" t="s">
        <v>801</v>
      </c>
      <c r="E465" s="187" t="str">
        <f t="shared" ca="1" si="20"/>
        <v>Ativo</v>
      </c>
      <c r="F465" s="192">
        <v>15</v>
      </c>
      <c r="G465" s="191">
        <v>19</v>
      </c>
      <c r="H465" s="187" t="s">
        <v>274</v>
      </c>
      <c r="I465" s="187" t="s">
        <v>704</v>
      </c>
      <c r="J465" s="187" t="s">
        <v>705</v>
      </c>
      <c r="K465" s="187" t="s">
        <v>2090</v>
      </c>
      <c r="L465" s="187" t="s">
        <v>818</v>
      </c>
      <c r="M465" s="187" t="s">
        <v>2091</v>
      </c>
      <c r="N465" s="187" t="s">
        <v>39</v>
      </c>
      <c r="O465" s="188"/>
      <c r="P465" s="188"/>
      <c r="Q465" s="188"/>
      <c r="R465" s="188">
        <v>43507</v>
      </c>
      <c r="S465" s="188">
        <v>43512</v>
      </c>
      <c r="T465" s="188">
        <v>43507</v>
      </c>
      <c r="U465" s="188">
        <v>45332</v>
      </c>
      <c r="V465" s="188"/>
      <c r="W465" s="212" t="s">
        <v>39</v>
      </c>
      <c r="X465" s="212" t="s">
        <v>39</v>
      </c>
      <c r="Z465" s="188" t="s">
        <v>44</v>
      </c>
      <c r="AA465" s="188"/>
      <c r="AB465" s="188"/>
      <c r="AC465" s="188"/>
      <c r="AD465" s="188"/>
      <c r="AE465" s="189" t="s">
        <v>39</v>
      </c>
      <c r="AF465" s="187" t="s">
        <v>39</v>
      </c>
      <c r="AG465" s="187" t="s">
        <v>39</v>
      </c>
      <c r="AI465" s="187" t="str">
        <f t="shared" ca="1" si="19"/>
        <v/>
      </c>
      <c r="AJ465" s="187">
        <f>1</f>
        <v>1</v>
      </c>
    </row>
    <row r="466" spans="1:36" x14ac:dyDescent="0.25">
      <c r="A466" s="188"/>
      <c r="C466" s="187" t="s">
        <v>801</v>
      </c>
      <c r="E466" s="187" t="str">
        <f t="shared" ca="1" si="20"/>
        <v>Ativo</v>
      </c>
      <c r="F466" s="192">
        <v>16</v>
      </c>
      <c r="G466" s="191">
        <v>19</v>
      </c>
      <c r="H466" s="187" t="s">
        <v>274</v>
      </c>
      <c r="I466" s="187" t="s">
        <v>704</v>
      </c>
      <c r="J466" s="187" t="s">
        <v>705</v>
      </c>
      <c r="K466" s="187" t="s">
        <v>2092</v>
      </c>
      <c r="L466" s="187" t="s">
        <v>2093</v>
      </c>
      <c r="M466" s="187" t="s">
        <v>2091</v>
      </c>
      <c r="N466" s="187" t="s">
        <v>39</v>
      </c>
      <c r="O466" s="188"/>
      <c r="P466" s="188"/>
      <c r="Q466" s="188"/>
      <c r="R466" s="188">
        <v>43507</v>
      </c>
      <c r="S466" s="188">
        <v>43512</v>
      </c>
      <c r="T466" s="188">
        <v>43507</v>
      </c>
      <c r="U466" s="188">
        <v>45332</v>
      </c>
      <c r="V466" s="188"/>
      <c r="W466" s="212" t="s">
        <v>39</v>
      </c>
      <c r="X466" s="212" t="s">
        <v>39</v>
      </c>
      <c r="Z466" s="188" t="s">
        <v>44</v>
      </c>
      <c r="AA466" s="188"/>
      <c r="AB466" s="188"/>
      <c r="AC466" s="188"/>
      <c r="AD466" s="188"/>
      <c r="AE466" s="189" t="s">
        <v>39</v>
      </c>
      <c r="AF466" s="187" t="s">
        <v>39</v>
      </c>
      <c r="AG466" s="187" t="s">
        <v>39</v>
      </c>
      <c r="AI466" s="187" t="str">
        <f t="shared" ca="1" si="19"/>
        <v/>
      </c>
      <c r="AJ466" s="187">
        <f>1</f>
        <v>1</v>
      </c>
    </row>
    <row r="467" spans="1:36" ht="135" x14ac:dyDescent="0.25">
      <c r="A467" s="188"/>
      <c r="B467" s="188">
        <v>43371</v>
      </c>
      <c r="C467" s="187" t="s">
        <v>206</v>
      </c>
      <c r="D467" s="195" t="s">
        <v>2094</v>
      </c>
      <c r="E467" s="187" t="str">
        <f t="shared" ca="1" si="20"/>
        <v>Ativo</v>
      </c>
      <c r="F467" s="192">
        <v>17</v>
      </c>
      <c r="G467" s="191">
        <v>19</v>
      </c>
      <c r="H467" s="187" t="s">
        <v>2602</v>
      </c>
      <c r="I467" s="187" t="s">
        <v>37</v>
      </c>
      <c r="J467" s="187" t="s">
        <v>2095</v>
      </c>
      <c r="K467" s="187" t="s">
        <v>2096</v>
      </c>
      <c r="L467" s="187" t="s">
        <v>2097</v>
      </c>
      <c r="M467" s="187" t="s">
        <v>2098</v>
      </c>
      <c r="N467" s="187" t="s">
        <v>2099</v>
      </c>
      <c r="O467" s="188"/>
      <c r="P467" s="188"/>
      <c r="Q467" s="188"/>
      <c r="R467" s="188">
        <v>43557</v>
      </c>
      <c r="S467" s="188">
        <v>43561</v>
      </c>
      <c r="T467" s="188">
        <v>43557</v>
      </c>
      <c r="U467" s="188">
        <v>45383</v>
      </c>
      <c r="V467" s="188"/>
      <c r="W467" s="212" t="s">
        <v>39</v>
      </c>
      <c r="X467" s="212" t="s">
        <v>39</v>
      </c>
      <c r="Z467" s="188" t="s">
        <v>44</v>
      </c>
      <c r="AA467" s="188"/>
      <c r="AB467" s="188"/>
      <c r="AC467" s="188"/>
      <c r="AD467" s="188"/>
      <c r="AE467" s="189" t="s">
        <v>39</v>
      </c>
      <c r="AF467" s="187" t="s">
        <v>39</v>
      </c>
      <c r="AG467" s="187" t="s">
        <v>39</v>
      </c>
      <c r="AH467" s="188">
        <v>43567</v>
      </c>
      <c r="AI467" s="187" t="str">
        <f t="shared" ca="1" si="19"/>
        <v/>
      </c>
      <c r="AJ467" s="187">
        <f>1</f>
        <v>1</v>
      </c>
    </row>
    <row r="468" spans="1:36" ht="135" x14ac:dyDescent="0.25">
      <c r="A468" s="188"/>
      <c r="B468" s="195"/>
      <c r="C468" s="187" t="s">
        <v>2105</v>
      </c>
      <c r="D468" s="195" t="s">
        <v>2100</v>
      </c>
      <c r="E468" s="187" t="str">
        <f t="shared" ca="1" si="20"/>
        <v>Ativo</v>
      </c>
      <c r="F468" s="192">
        <v>18</v>
      </c>
      <c r="G468" s="191">
        <v>19</v>
      </c>
      <c r="H468" s="187" t="s">
        <v>2602</v>
      </c>
      <c r="I468" s="187" t="s">
        <v>37</v>
      </c>
      <c r="J468" s="187" t="s">
        <v>2101</v>
      </c>
      <c r="K468" s="187" t="s">
        <v>2102</v>
      </c>
      <c r="L468" s="187" t="s">
        <v>2103</v>
      </c>
      <c r="M468" s="187" t="s">
        <v>2104</v>
      </c>
      <c r="N468" s="187" t="s">
        <v>2106</v>
      </c>
      <c r="O468" s="188"/>
      <c r="P468" s="188"/>
      <c r="Q468" s="188"/>
      <c r="R468" s="188">
        <v>43521</v>
      </c>
      <c r="S468" s="188">
        <v>43522</v>
      </c>
      <c r="T468" s="188">
        <v>43521</v>
      </c>
      <c r="U468" s="188">
        <v>45346</v>
      </c>
      <c r="V468" s="188"/>
      <c r="W468" s="212">
        <v>0</v>
      </c>
      <c r="X468" s="212">
        <v>0</v>
      </c>
      <c r="Z468" s="188" t="s">
        <v>44</v>
      </c>
      <c r="AA468" s="188"/>
      <c r="AB468" s="188"/>
      <c r="AC468" s="188"/>
      <c r="AD468" s="188"/>
      <c r="AE468" s="189" t="s">
        <v>39</v>
      </c>
      <c r="AF468" s="187" t="s">
        <v>39</v>
      </c>
      <c r="AG468" s="187" t="s">
        <v>39</v>
      </c>
      <c r="AH468" s="195"/>
      <c r="AI468" s="187" t="str">
        <f t="shared" ca="1" si="19"/>
        <v/>
      </c>
      <c r="AJ468" s="187">
        <f>1</f>
        <v>1</v>
      </c>
    </row>
    <row r="469" spans="1:36" x14ac:dyDescent="0.25">
      <c r="A469" s="188"/>
      <c r="B469" s="188"/>
      <c r="C469" s="187" t="s">
        <v>2110</v>
      </c>
      <c r="D469" s="188"/>
      <c r="E469" s="187" t="str">
        <f t="shared" ca="1" si="20"/>
        <v>Ativo</v>
      </c>
      <c r="F469" s="192">
        <v>19</v>
      </c>
      <c r="G469" s="191">
        <v>19</v>
      </c>
      <c r="H469" s="187" t="s">
        <v>274</v>
      </c>
      <c r="I469" s="187" t="s">
        <v>704</v>
      </c>
      <c r="J469" s="187" t="s">
        <v>705</v>
      </c>
      <c r="K469" s="187" t="s">
        <v>2107</v>
      </c>
      <c r="L469" s="187" t="s">
        <v>2108</v>
      </c>
      <c r="M469" s="187" t="s">
        <v>2109</v>
      </c>
      <c r="N469" s="187" t="s">
        <v>39</v>
      </c>
      <c r="O469" s="188"/>
      <c r="P469" s="188"/>
      <c r="Q469" s="188"/>
      <c r="R469" s="188">
        <v>43517</v>
      </c>
      <c r="S469" s="188">
        <v>43524</v>
      </c>
      <c r="T469" s="188">
        <v>43517</v>
      </c>
      <c r="U469" s="188">
        <v>45342</v>
      </c>
      <c r="V469" s="188"/>
      <c r="W469" s="212" t="s">
        <v>39</v>
      </c>
      <c r="X469" s="212" t="s">
        <v>39</v>
      </c>
      <c r="Z469" s="189" t="s">
        <v>44</v>
      </c>
      <c r="AA469" s="189"/>
      <c r="AB469" s="188"/>
      <c r="AC469" s="188"/>
      <c r="AD469" s="188"/>
      <c r="AE469" s="188" t="s">
        <v>39</v>
      </c>
      <c r="AF469" s="187" t="s">
        <v>39</v>
      </c>
      <c r="AG469" s="187" t="s">
        <v>39</v>
      </c>
      <c r="AH469" s="188"/>
      <c r="AI469" s="187" t="str">
        <f t="shared" ca="1" si="19"/>
        <v/>
      </c>
      <c r="AJ469" s="187">
        <f>1</f>
        <v>1</v>
      </c>
    </row>
    <row r="470" spans="1:36" ht="30" x14ac:dyDescent="0.25">
      <c r="A470" s="188"/>
      <c r="B470" s="188"/>
      <c r="C470" s="187" t="s">
        <v>2110</v>
      </c>
      <c r="D470" s="188"/>
      <c r="E470" s="187" t="str">
        <f t="shared" ca="1" si="20"/>
        <v>Ativo</v>
      </c>
      <c r="F470" s="192">
        <v>20</v>
      </c>
      <c r="G470" s="191">
        <v>19</v>
      </c>
      <c r="H470" s="187" t="s">
        <v>274</v>
      </c>
      <c r="I470" s="187" t="s">
        <v>704</v>
      </c>
      <c r="J470" s="187" t="s">
        <v>705</v>
      </c>
      <c r="K470" s="187" t="s">
        <v>2111</v>
      </c>
      <c r="L470" s="187" t="s">
        <v>2112</v>
      </c>
      <c r="M470" s="187" t="s">
        <v>2113</v>
      </c>
      <c r="N470" s="187" t="s">
        <v>39</v>
      </c>
      <c r="O470" s="188"/>
      <c r="P470" s="188"/>
      <c r="Q470" s="188"/>
      <c r="R470" s="188">
        <v>43518</v>
      </c>
      <c r="S470" s="188">
        <v>43524</v>
      </c>
      <c r="T470" s="188">
        <v>43518</v>
      </c>
      <c r="U470" s="188">
        <v>45343</v>
      </c>
      <c r="V470" s="188"/>
      <c r="W470" s="212" t="s">
        <v>39</v>
      </c>
      <c r="X470" s="212" t="s">
        <v>39</v>
      </c>
      <c r="Z470" s="189" t="s">
        <v>44</v>
      </c>
      <c r="AA470" s="189"/>
      <c r="AB470" s="188"/>
      <c r="AC470" s="188"/>
      <c r="AD470" s="188"/>
      <c r="AE470" s="188" t="s">
        <v>39</v>
      </c>
      <c r="AF470" s="187" t="s">
        <v>39</v>
      </c>
      <c r="AG470" s="187" t="s">
        <v>39</v>
      </c>
      <c r="AH470" s="188"/>
      <c r="AI470" s="187" t="str">
        <f t="shared" ca="1" si="19"/>
        <v/>
      </c>
      <c r="AJ470" s="187">
        <f>1</f>
        <v>1</v>
      </c>
    </row>
    <row r="471" spans="1:36" ht="30" x14ac:dyDescent="0.25">
      <c r="A471" s="188"/>
      <c r="B471" s="188"/>
      <c r="C471" s="187" t="s">
        <v>2110</v>
      </c>
      <c r="D471" s="188"/>
      <c r="E471" s="187" t="str">
        <f t="shared" ca="1" si="20"/>
        <v>Ativo</v>
      </c>
      <c r="F471" s="192">
        <v>21</v>
      </c>
      <c r="G471" s="191">
        <v>19</v>
      </c>
      <c r="H471" s="187" t="s">
        <v>274</v>
      </c>
      <c r="I471" s="187" t="s">
        <v>704</v>
      </c>
      <c r="J471" s="187" t="s">
        <v>705</v>
      </c>
      <c r="K471" s="187" t="s">
        <v>2114</v>
      </c>
      <c r="L471" s="187" t="s">
        <v>2115</v>
      </c>
      <c r="M471" s="187" t="s">
        <v>2113</v>
      </c>
      <c r="N471" s="187" t="s">
        <v>39</v>
      </c>
      <c r="O471" s="188"/>
      <c r="P471" s="188"/>
      <c r="Q471" s="188"/>
      <c r="R471" s="188">
        <v>43518</v>
      </c>
      <c r="S471" s="188">
        <v>43524</v>
      </c>
      <c r="T471" s="188">
        <v>45344</v>
      </c>
      <c r="U471" s="188">
        <v>45343</v>
      </c>
      <c r="V471" s="188"/>
      <c r="W471" s="212" t="s">
        <v>39</v>
      </c>
      <c r="X471" s="212" t="s">
        <v>39</v>
      </c>
      <c r="Z471" s="189" t="s">
        <v>44</v>
      </c>
      <c r="AA471" s="189"/>
      <c r="AB471" s="188"/>
      <c r="AC471" s="188"/>
      <c r="AD471" s="188"/>
      <c r="AE471" s="188" t="s">
        <v>39</v>
      </c>
      <c r="AF471" s="187" t="s">
        <v>39</v>
      </c>
      <c r="AG471" s="187" t="s">
        <v>39</v>
      </c>
      <c r="AH471" s="188"/>
      <c r="AI471" s="187" t="str">
        <f t="shared" ca="1" si="19"/>
        <v/>
      </c>
      <c r="AJ471" s="187">
        <f>1</f>
        <v>1</v>
      </c>
    </row>
    <row r="472" spans="1:36" ht="105" x14ac:dyDescent="0.25">
      <c r="A472" s="188"/>
      <c r="B472" s="188"/>
      <c r="C472" s="188" t="s">
        <v>2119</v>
      </c>
      <c r="D472" s="188" t="s">
        <v>2116</v>
      </c>
      <c r="E472" s="187" t="str">
        <f t="shared" ca="1" si="20"/>
        <v>Ativo</v>
      </c>
      <c r="F472" s="192">
        <v>22</v>
      </c>
      <c r="G472" s="191">
        <v>19</v>
      </c>
      <c r="H472" s="187" t="s">
        <v>2602</v>
      </c>
      <c r="I472" s="188" t="s">
        <v>37</v>
      </c>
      <c r="J472" s="188" t="s">
        <v>2117</v>
      </c>
      <c r="K472" s="188" t="s">
        <v>2118</v>
      </c>
      <c r="L472" s="188" t="s">
        <v>2097</v>
      </c>
      <c r="M472" s="188" t="s">
        <v>2098</v>
      </c>
      <c r="N472" s="188" t="s">
        <v>2120</v>
      </c>
      <c r="O472" s="188"/>
      <c r="P472" s="188"/>
      <c r="Q472" s="188"/>
      <c r="R472" s="188">
        <v>43545</v>
      </c>
      <c r="S472" s="188">
        <v>43547</v>
      </c>
      <c r="T472" s="188">
        <v>43545</v>
      </c>
      <c r="U472" s="188">
        <v>45371</v>
      </c>
      <c r="V472" s="188"/>
      <c r="W472" s="212" t="s">
        <v>39</v>
      </c>
      <c r="X472" s="212" t="s">
        <v>39</v>
      </c>
      <c r="Z472" s="188" t="s">
        <v>44</v>
      </c>
      <c r="AA472" s="188"/>
      <c r="AB472" s="188"/>
      <c r="AC472" s="188"/>
      <c r="AD472" s="188"/>
      <c r="AE472" s="188" t="s">
        <v>39</v>
      </c>
      <c r="AF472" s="188" t="s">
        <v>39</v>
      </c>
      <c r="AG472" s="188" t="s">
        <v>39</v>
      </c>
      <c r="AH472" s="188"/>
      <c r="AI472" s="187" t="str">
        <f t="shared" ca="1" si="19"/>
        <v/>
      </c>
      <c r="AJ472" s="187">
        <f>1</f>
        <v>1</v>
      </c>
    </row>
    <row r="473" spans="1:36" ht="60" x14ac:dyDescent="0.25">
      <c r="A473" s="188"/>
      <c r="B473" s="195"/>
      <c r="C473" s="187" t="s">
        <v>1008</v>
      </c>
      <c r="D473" s="195"/>
      <c r="E473" s="187" t="str">
        <f t="shared" ca="1" si="20"/>
        <v>Ativo</v>
      </c>
      <c r="F473" s="192">
        <v>23</v>
      </c>
      <c r="G473" s="191">
        <v>19</v>
      </c>
      <c r="H473" s="187" t="s">
        <v>274</v>
      </c>
      <c r="I473" s="187" t="s">
        <v>704</v>
      </c>
      <c r="J473" s="187" t="s">
        <v>705</v>
      </c>
      <c r="K473" s="187" t="s">
        <v>2121</v>
      </c>
      <c r="L473" s="187" t="s">
        <v>2122</v>
      </c>
      <c r="M473" s="187" t="s">
        <v>2123</v>
      </c>
      <c r="N473" s="187" t="s">
        <v>39</v>
      </c>
      <c r="O473" s="188"/>
      <c r="P473" s="188"/>
      <c r="Q473" s="188"/>
      <c r="R473" s="188">
        <v>43530</v>
      </c>
      <c r="S473" s="188">
        <v>43536</v>
      </c>
      <c r="T473" s="188">
        <v>43530</v>
      </c>
      <c r="U473" s="188">
        <v>45356</v>
      </c>
      <c r="V473" s="188"/>
      <c r="W473" s="212" t="s">
        <v>39</v>
      </c>
      <c r="X473" s="212" t="s">
        <v>39</v>
      </c>
      <c r="Z473" s="188" t="s">
        <v>44</v>
      </c>
      <c r="AA473" s="188"/>
      <c r="AB473" s="188"/>
      <c r="AC473" s="188"/>
      <c r="AD473" s="188"/>
      <c r="AE473" s="189" t="s">
        <v>39</v>
      </c>
      <c r="AF473" s="187" t="s">
        <v>39</v>
      </c>
      <c r="AG473" s="187" t="s">
        <v>39</v>
      </c>
      <c r="AH473" s="195"/>
      <c r="AI473" s="187" t="str">
        <f t="shared" ca="1" si="19"/>
        <v/>
      </c>
      <c r="AJ473" s="187">
        <f>1</f>
        <v>1</v>
      </c>
    </row>
    <row r="474" spans="1:36" x14ac:dyDescent="0.25">
      <c r="A474" s="188"/>
      <c r="B474" s="195"/>
      <c r="C474" s="187" t="s">
        <v>1008</v>
      </c>
      <c r="D474" s="195"/>
      <c r="E474" s="187" t="str">
        <f t="shared" ca="1" si="20"/>
        <v>Ativo</v>
      </c>
      <c r="F474" s="192">
        <v>24</v>
      </c>
      <c r="G474" s="191">
        <v>19</v>
      </c>
      <c r="H474" s="187" t="s">
        <v>274</v>
      </c>
      <c r="I474" s="187" t="s">
        <v>704</v>
      </c>
      <c r="J474" s="187" t="s">
        <v>705</v>
      </c>
      <c r="K474" s="187" t="s">
        <v>2124</v>
      </c>
      <c r="L474" s="187" t="s">
        <v>2125</v>
      </c>
      <c r="M474" s="187" t="s">
        <v>2126</v>
      </c>
      <c r="N474" s="187" t="s">
        <v>39</v>
      </c>
      <c r="O474" s="188"/>
      <c r="P474" s="188"/>
      <c r="Q474" s="188"/>
      <c r="R474" s="188">
        <v>43535</v>
      </c>
      <c r="S474" s="188">
        <v>43543</v>
      </c>
      <c r="T474" s="188">
        <v>43535</v>
      </c>
      <c r="U474" s="188">
        <v>45361</v>
      </c>
      <c r="V474" s="188"/>
      <c r="W474" s="212" t="s">
        <v>39</v>
      </c>
      <c r="X474" s="212" t="s">
        <v>39</v>
      </c>
      <c r="Z474" s="188" t="s">
        <v>44</v>
      </c>
      <c r="AA474" s="188"/>
      <c r="AB474" s="188"/>
      <c r="AC474" s="188"/>
      <c r="AD474" s="188"/>
      <c r="AE474" s="189" t="s">
        <v>39</v>
      </c>
      <c r="AF474" s="187" t="s">
        <v>39</v>
      </c>
      <c r="AG474" s="187" t="s">
        <v>39</v>
      </c>
      <c r="AH474" s="195"/>
      <c r="AI474" s="187" t="str">
        <f t="shared" ca="1" si="19"/>
        <v/>
      </c>
      <c r="AJ474" s="187">
        <f>1</f>
        <v>1</v>
      </c>
    </row>
    <row r="475" spans="1:36" x14ac:dyDescent="0.25">
      <c r="A475" s="188"/>
      <c r="B475" s="195"/>
      <c r="C475" s="187" t="s">
        <v>1008</v>
      </c>
      <c r="D475" s="195"/>
      <c r="E475" s="187" t="str">
        <f t="shared" ca="1" si="20"/>
        <v>Ativo</v>
      </c>
      <c r="F475" s="192">
        <v>25</v>
      </c>
      <c r="G475" s="191">
        <v>19</v>
      </c>
      <c r="H475" s="187" t="s">
        <v>274</v>
      </c>
      <c r="I475" s="187" t="s">
        <v>704</v>
      </c>
      <c r="J475" s="187" t="s">
        <v>705</v>
      </c>
      <c r="K475" s="187" t="s">
        <v>2127</v>
      </c>
      <c r="L475" s="187" t="s">
        <v>2128</v>
      </c>
      <c r="M475" s="187" t="s">
        <v>2129</v>
      </c>
      <c r="N475" s="187" t="s">
        <v>39</v>
      </c>
      <c r="O475" s="188"/>
      <c r="P475" s="188"/>
      <c r="Q475" s="188"/>
      <c r="R475" s="188">
        <v>43537</v>
      </c>
      <c r="S475" s="188">
        <v>43543</v>
      </c>
      <c r="T475" s="188">
        <v>43537</v>
      </c>
      <c r="U475" s="188">
        <v>45363</v>
      </c>
      <c r="V475" s="188"/>
      <c r="W475" s="212" t="s">
        <v>39</v>
      </c>
      <c r="X475" s="212" t="s">
        <v>39</v>
      </c>
      <c r="Z475" s="188" t="s">
        <v>44</v>
      </c>
      <c r="AA475" s="188"/>
      <c r="AB475" s="188"/>
      <c r="AC475" s="188"/>
      <c r="AD475" s="188"/>
      <c r="AE475" s="189" t="s">
        <v>39</v>
      </c>
      <c r="AF475" s="187" t="s">
        <v>39</v>
      </c>
      <c r="AG475" s="187" t="s">
        <v>39</v>
      </c>
      <c r="AH475" s="195"/>
      <c r="AI475" s="187" t="str">
        <f t="shared" ca="1" si="19"/>
        <v/>
      </c>
      <c r="AJ475" s="187">
        <f>1</f>
        <v>1</v>
      </c>
    </row>
    <row r="476" spans="1:36" ht="30" x14ac:dyDescent="0.25">
      <c r="A476" s="188"/>
      <c r="B476" s="195"/>
      <c r="C476" s="187" t="s">
        <v>1008</v>
      </c>
      <c r="D476" s="195"/>
      <c r="E476" s="187" t="str">
        <f t="shared" ca="1" si="20"/>
        <v>Ativo</v>
      </c>
      <c r="F476" s="192">
        <v>26</v>
      </c>
      <c r="G476" s="191">
        <v>19</v>
      </c>
      <c r="H476" s="187" t="s">
        <v>274</v>
      </c>
      <c r="I476" s="187" t="s">
        <v>704</v>
      </c>
      <c r="J476" s="187" t="s">
        <v>705</v>
      </c>
      <c r="K476" s="187" t="s">
        <v>2130</v>
      </c>
      <c r="L476" s="187" t="s">
        <v>2131</v>
      </c>
      <c r="M476" s="187" t="s">
        <v>1011</v>
      </c>
      <c r="N476" s="187" t="s">
        <v>39</v>
      </c>
      <c r="O476" s="188"/>
      <c r="P476" s="188"/>
      <c r="Q476" s="188"/>
      <c r="R476" s="188">
        <v>43537</v>
      </c>
      <c r="S476" s="188">
        <v>43543</v>
      </c>
      <c r="T476" s="188">
        <v>43537</v>
      </c>
      <c r="U476" s="188">
        <v>45363</v>
      </c>
      <c r="V476" s="188"/>
      <c r="W476" s="212" t="s">
        <v>39</v>
      </c>
      <c r="X476" s="212" t="s">
        <v>39</v>
      </c>
      <c r="Z476" s="188" t="s">
        <v>44</v>
      </c>
      <c r="AA476" s="188"/>
      <c r="AB476" s="188"/>
      <c r="AC476" s="188"/>
      <c r="AD476" s="188"/>
      <c r="AE476" s="189" t="s">
        <v>39</v>
      </c>
      <c r="AF476" s="187" t="s">
        <v>39</v>
      </c>
      <c r="AG476" s="187" t="s">
        <v>39</v>
      </c>
      <c r="AH476" s="195"/>
      <c r="AI476" s="187" t="str">
        <f t="shared" ca="1" si="19"/>
        <v/>
      </c>
      <c r="AJ476" s="187">
        <f>1</f>
        <v>1</v>
      </c>
    </row>
    <row r="477" spans="1:36" ht="45" x14ac:dyDescent="0.25">
      <c r="A477" s="188"/>
      <c r="B477" s="195"/>
      <c r="C477" s="187" t="s">
        <v>206</v>
      </c>
      <c r="D477" s="195" t="s">
        <v>2132</v>
      </c>
      <c r="E477" s="187" t="str">
        <f t="shared" ca="1" si="20"/>
        <v>Ativo</v>
      </c>
      <c r="F477" s="192">
        <v>28</v>
      </c>
      <c r="G477" s="191">
        <v>19</v>
      </c>
      <c r="H477" s="187" t="s">
        <v>2602</v>
      </c>
      <c r="I477" s="187" t="s">
        <v>37</v>
      </c>
      <c r="J477" s="187" t="s">
        <v>2133</v>
      </c>
      <c r="K477" s="187" t="s">
        <v>2134</v>
      </c>
      <c r="L477" s="187" t="s">
        <v>2135</v>
      </c>
      <c r="M477" s="187" t="s">
        <v>2136</v>
      </c>
      <c r="N477" s="187" t="s">
        <v>2025</v>
      </c>
      <c r="O477" s="188"/>
      <c r="P477" s="188"/>
      <c r="Q477" s="188"/>
      <c r="R477" s="188">
        <v>43720</v>
      </c>
      <c r="S477" s="188">
        <v>43722</v>
      </c>
      <c r="T477" s="188">
        <v>43720</v>
      </c>
      <c r="U477" s="188">
        <v>45546</v>
      </c>
      <c r="V477" s="188"/>
      <c r="W477" s="212" t="s">
        <v>39</v>
      </c>
      <c r="X477" s="212" t="s">
        <v>39</v>
      </c>
      <c r="Z477" s="188" t="s">
        <v>44</v>
      </c>
      <c r="AA477" s="188"/>
      <c r="AB477" s="188"/>
      <c r="AC477" s="188"/>
      <c r="AD477" s="188"/>
      <c r="AE477" s="189" t="s">
        <v>39</v>
      </c>
      <c r="AF477" s="187" t="s">
        <v>39</v>
      </c>
      <c r="AG477" s="187" t="s">
        <v>39</v>
      </c>
      <c r="AH477" s="195"/>
      <c r="AI477" s="187" t="str">
        <f t="shared" ca="1" si="19"/>
        <v/>
      </c>
      <c r="AJ477" s="187">
        <f>1</f>
        <v>1</v>
      </c>
    </row>
    <row r="478" spans="1:36" ht="75" x14ac:dyDescent="0.25">
      <c r="A478" s="188"/>
      <c r="B478" s="195"/>
      <c r="C478" s="187" t="s">
        <v>2139</v>
      </c>
      <c r="D478" s="195"/>
      <c r="E478" s="187" t="str">
        <f t="shared" ca="1" si="20"/>
        <v>Ativo</v>
      </c>
      <c r="F478" s="192">
        <v>29</v>
      </c>
      <c r="G478" s="191">
        <v>19</v>
      </c>
      <c r="H478" s="187" t="s">
        <v>274</v>
      </c>
      <c r="I478" s="187" t="s">
        <v>704</v>
      </c>
      <c r="J478" s="187" t="s">
        <v>705</v>
      </c>
      <c r="K478" s="187" t="s">
        <v>2137</v>
      </c>
      <c r="L478" s="187" t="s">
        <v>1657</v>
      </c>
      <c r="M478" s="187" t="s">
        <v>2138</v>
      </c>
      <c r="N478" s="187" t="s">
        <v>39</v>
      </c>
      <c r="O478" s="188"/>
      <c r="P478" s="188"/>
      <c r="Q478" s="188"/>
      <c r="R478" s="188">
        <v>43542</v>
      </c>
      <c r="S478" s="188">
        <v>43547</v>
      </c>
      <c r="T478" s="188">
        <v>43542</v>
      </c>
      <c r="U478" s="188">
        <v>45368</v>
      </c>
      <c r="V478" s="188"/>
      <c r="W478" s="212" t="s">
        <v>39</v>
      </c>
      <c r="X478" s="212" t="s">
        <v>39</v>
      </c>
      <c r="Z478" s="188" t="s">
        <v>44</v>
      </c>
      <c r="AA478" s="188"/>
      <c r="AB478" s="188"/>
      <c r="AC478" s="188"/>
      <c r="AD478" s="188"/>
      <c r="AE478" s="189" t="s">
        <v>39</v>
      </c>
      <c r="AF478" s="187" t="s">
        <v>39</v>
      </c>
      <c r="AG478" s="187" t="s">
        <v>39</v>
      </c>
      <c r="AH478" s="195"/>
      <c r="AI478" s="187" t="str">
        <f t="shared" ca="1" si="19"/>
        <v/>
      </c>
      <c r="AJ478" s="187">
        <f>1</f>
        <v>1</v>
      </c>
    </row>
    <row r="479" spans="1:36" ht="30" x14ac:dyDescent="0.25">
      <c r="A479" s="188"/>
      <c r="B479" s="195"/>
      <c r="C479" s="187" t="s">
        <v>2143</v>
      </c>
      <c r="D479" s="195"/>
      <c r="E479" s="187" t="str">
        <f t="shared" ca="1" si="20"/>
        <v>Ativo</v>
      </c>
      <c r="F479" s="192">
        <v>30</v>
      </c>
      <c r="G479" s="191">
        <v>19</v>
      </c>
      <c r="H479" s="187" t="s">
        <v>274</v>
      </c>
      <c r="I479" s="187" t="s">
        <v>704</v>
      </c>
      <c r="J479" s="187" t="s">
        <v>705</v>
      </c>
      <c r="K479" s="187" t="s">
        <v>2140</v>
      </c>
      <c r="L479" s="187" t="s">
        <v>2141</v>
      </c>
      <c r="M479" s="187" t="s">
        <v>2142</v>
      </c>
      <c r="N479" s="187" t="s">
        <v>39</v>
      </c>
      <c r="O479" s="188"/>
      <c r="P479" s="188"/>
      <c r="Q479" s="188"/>
      <c r="R479" s="188">
        <v>43546</v>
      </c>
      <c r="S479" s="188">
        <v>43565</v>
      </c>
      <c r="T479" s="188">
        <v>43546</v>
      </c>
      <c r="U479" s="188">
        <v>45372</v>
      </c>
      <c r="V479" s="188"/>
      <c r="W479" s="212" t="s">
        <v>39</v>
      </c>
      <c r="X479" s="212" t="s">
        <v>39</v>
      </c>
      <c r="Z479" s="188" t="s">
        <v>44</v>
      </c>
      <c r="AA479" s="188"/>
      <c r="AB479" s="188"/>
      <c r="AC479" s="188"/>
      <c r="AD479" s="188"/>
      <c r="AE479" s="189" t="s">
        <v>39</v>
      </c>
      <c r="AF479" s="187" t="s">
        <v>39</v>
      </c>
      <c r="AG479" s="187" t="s">
        <v>39</v>
      </c>
      <c r="AH479" s="195"/>
      <c r="AI479" s="187" t="str">
        <f t="shared" ca="1" si="19"/>
        <v/>
      </c>
      <c r="AJ479" s="187">
        <f>1</f>
        <v>1</v>
      </c>
    </row>
    <row r="480" spans="1:36" ht="45" x14ac:dyDescent="0.25">
      <c r="A480" s="188"/>
      <c r="B480" s="195"/>
      <c r="C480" s="187" t="s">
        <v>2143</v>
      </c>
      <c r="D480" s="195"/>
      <c r="E480" s="187" t="str">
        <f t="shared" ca="1" si="20"/>
        <v>Ativo</v>
      </c>
      <c r="F480" s="192">
        <v>31</v>
      </c>
      <c r="G480" s="191">
        <v>19</v>
      </c>
      <c r="H480" s="187" t="s">
        <v>274</v>
      </c>
      <c r="I480" s="187" t="s">
        <v>704</v>
      </c>
      <c r="J480" s="187" t="s">
        <v>705</v>
      </c>
      <c r="K480" s="187" t="s">
        <v>2144</v>
      </c>
      <c r="L480" s="187" t="s">
        <v>2145</v>
      </c>
      <c r="M480" s="187" t="s">
        <v>2146</v>
      </c>
      <c r="N480" s="187" t="s">
        <v>39</v>
      </c>
      <c r="O480" s="188"/>
      <c r="P480" s="188"/>
      <c r="Q480" s="188"/>
      <c r="R480" s="188">
        <v>43557</v>
      </c>
      <c r="S480" s="188">
        <v>43565</v>
      </c>
      <c r="T480" s="188">
        <v>43557</v>
      </c>
      <c r="U480" s="188">
        <v>45383</v>
      </c>
      <c r="V480" s="188"/>
      <c r="W480" s="212" t="s">
        <v>39</v>
      </c>
      <c r="X480" s="212" t="s">
        <v>39</v>
      </c>
      <c r="Z480" s="188" t="s">
        <v>44</v>
      </c>
      <c r="AA480" s="188"/>
      <c r="AB480" s="188"/>
      <c r="AC480" s="188"/>
      <c r="AD480" s="188"/>
      <c r="AE480" s="189" t="s">
        <v>39</v>
      </c>
      <c r="AF480" s="187" t="s">
        <v>39</v>
      </c>
      <c r="AG480" s="187" t="s">
        <v>39</v>
      </c>
      <c r="AH480" s="195"/>
      <c r="AI480" s="187" t="str">
        <f t="shared" ca="1" si="19"/>
        <v/>
      </c>
      <c r="AJ480" s="187">
        <f>1</f>
        <v>1</v>
      </c>
    </row>
    <row r="481" spans="1:36" ht="60" x14ac:dyDescent="0.25">
      <c r="A481" s="188"/>
      <c r="B481" s="195"/>
      <c r="C481" s="187" t="s">
        <v>2150</v>
      </c>
      <c r="D481" s="195"/>
      <c r="E481" s="187" t="str">
        <f t="shared" ca="1" si="20"/>
        <v>Ativo</v>
      </c>
      <c r="F481" s="192">
        <v>33</v>
      </c>
      <c r="G481" s="191">
        <v>19</v>
      </c>
      <c r="H481" s="187" t="s">
        <v>274</v>
      </c>
      <c r="I481" s="187" t="s">
        <v>826</v>
      </c>
      <c r="J481" s="187" t="s">
        <v>705</v>
      </c>
      <c r="K481" s="187" t="s">
        <v>2147</v>
      </c>
      <c r="L481" s="187" t="s">
        <v>2148</v>
      </c>
      <c r="M481" s="187" t="s">
        <v>2149</v>
      </c>
      <c r="N481" s="187" t="s">
        <v>39</v>
      </c>
      <c r="O481" s="188"/>
      <c r="P481" s="188"/>
      <c r="Q481" s="188"/>
      <c r="R481" s="188">
        <v>43515</v>
      </c>
      <c r="S481" s="188">
        <v>43565</v>
      </c>
      <c r="T481" s="188">
        <v>43515</v>
      </c>
      <c r="U481" s="188">
        <v>45340</v>
      </c>
      <c r="V481" s="188"/>
      <c r="W481" s="212" t="s">
        <v>39</v>
      </c>
      <c r="X481" s="212" t="s">
        <v>39</v>
      </c>
      <c r="Z481" s="188" t="s">
        <v>1320</v>
      </c>
      <c r="AA481" s="188"/>
      <c r="AB481" s="188"/>
      <c r="AC481" s="188"/>
      <c r="AD481" s="188"/>
      <c r="AE481" s="189" t="s">
        <v>39</v>
      </c>
      <c r="AF481" s="187" t="s">
        <v>39</v>
      </c>
      <c r="AG481" s="187" t="s">
        <v>39</v>
      </c>
      <c r="AH481" s="195"/>
      <c r="AI481" s="187" t="str">
        <f t="shared" ca="1" si="19"/>
        <v/>
      </c>
      <c r="AJ481" s="187">
        <f>1</f>
        <v>1</v>
      </c>
    </row>
    <row r="482" spans="1:36" ht="75" x14ac:dyDescent="0.25">
      <c r="A482" s="188"/>
      <c r="B482" s="195"/>
      <c r="C482" s="187" t="s">
        <v>2150</v>
      </c>
      <c r="D482" s="195"/>
      <c r="E482" s="187" t="str">
        <f t="shared" ca="1" si="20"/>
        <v>Ativo</v>
      </c>
      <c r="F482" s="192">
        <v>34</v>
      </c>
      <c r="G482" s="191">
        <v>19</v>
      </c>
      <c r="H482" s="187" t="s">
        <v>274</v>
      </c>
      <c r="I482" s="187" t="s">
        <v>826</v>
      </c>
      <c r="J482" s="187" t="s">
        <v>705</v>
      </c>
      <c r="K482" s="187" t="s">
        <v>2151</v>
      </c>
      <c r="L482" s="187" t="s">
        <v>442</v>
      </c>
      <c r="M482" s="187" t="s">
        <v>443</v>
      </c>
      <c r="N482" s="187" t="s">
        <v>39</v>
      </c>
      <c r="O482" s="188"/>
      <c r="P482" s="188"/>
      <c r="Q482" s="188"/>
      <c r="R482" s="188">
        <v>43538</v>
      </c>
      <c r="S482" s="188">
        <v>43565</v>
      </c>
      <c r="T482" s="188">
        <v>43538</v>
      </c>
      <c r="U482" s="188">
        <v>45364</v>
      </c>
      <c r="V482" s="188"/>
      <c r="W482" s="212" t="s">
        <v>39</v>
      </c>
      <c r="X482" s="212" t="s">
        <v>39</v>
      </c>
      <c r="Z482" s="188" t="s">
        <v>1320</v>
      </c>
      <c r="AA482" s="188"/>
      <c r="AB482" s="188"/>
      <c r="AC482" s="188"/>
      <c r="AD482" s="188"/>
      <c r="AE482" s="189" t="s">
        <v>39</v>
      </c>
      <c r="AF482" s="187" t="s">
        <v>39</v>
      </c>
      <c r="AG482" s="187" t="s">
        <v>39</v>
      </c>
      <c r="AH482" s="195"/>
      <c r="AI482" s="187" t="str">
        <f t="shared" ca="1" si="19"/>
        <v/>
      </c>
      <c r="AJ482" s="187">
        <f>1</f>
        <v>1</v>
      </c>
    </row>
    <row r="483" spans="1:36" ht="75" x14ac:dyDescent="0.25">
      <c r="A483" s="188"/>
      <c r="B483" s="195"/>
      <c r="C483" s="187" t="s">
        <v>2150</v>
      </c>
      <c r="D483" s="195"/>
      <c r="E483" s="187" t="str">
        <f t="shared" ca="1" si="20"/>
        <v>Ativo</v>
      </c>
      <c r="F483" s="192">
        <v>35</v>
      </c>
      <c r="G483" s="191">
        <v>19</v>
      </c>
      <c r="H483" s="187" t="s">
        <v>274</v>
      </c>
      <c r="I483" s="187" t="s">
        <v>826</v>
      </c>
      <c r="J483" s="187" t="s">
        <v>705</v>
      </c>
      <c r="K483" s="187" t="s">
        <v>2152</v>
      </c>
      <c r="L483" s="187" t="s">
        <v>152</v>
      </c>
      <c r="M483" s="187" t="s">
        <v>2153</v>
      </c>
      <c r="N483" s="187" t="s">
        <v>39</v>
      </c>
      <c r="O483" s="188"/>
      <c r="P483" s="188"/>
      <c r="Q483" s="188"/>
      <c r="R483" s="188">
        <v>43539</v>
      </c>
      <c r="S483" s="188">
        <v>43565</v>
      </c>
      <c r="T483" s="188">
        <v>43539</v>
      </c>
      <c r="U483" s="188">
        <v>45365</v>
      </c>
      <c r="V483" s="188"/>
      <c r="W483" s="212" t="s">
        <v>39</v>
      </c>
      <c r="X483" s="212" t="s">
        <v>39</v>
      </c>
      <c r="Z483" s="188" t="s">
        <v>1320</v>
      </c>
      <c r="AA483" s="188"/>
      <c r="AB483" s="188"/>
      <c r="AC483" s="188"/>
      <c r="AD483" s="188"/>
      <c r="AE483" s="189" t="s">
        <v>39</v>
      </c>
      <c r="AF483" s="187" t="s">
        <v>39</v>
      </c>
      <c r="AG483" s="187" t="s">
        <v>39</v>
      </c>
      <c r="AH483" s="195"/>
      <c r="AI483" s="187" t="str">
        <f t="shared" ca="1" si="19"/>
        <v/>
      </c>
      <c r="AJ483" s="187">
        <f>1</f>
        <v>1</v>
      </c>
    </row>
    <row r="484" spans="1:36" ht="75" x14ac:dyDescent="0.25">
      <c r="A484" s="188"/>
      <c r="B484" s="195"/>
      <c r="C484" s="187" t="s">
        <v>2150</v>
      </c>
      <c r="D484" s="195"/>
      <c r="E484" s="187" t="str">
        <f t="shared" ca="1" si="20"/>
        <v>Ativo</v>
      </c>
      <c r="F484" s="192">
        <v>36</v>
      </c>
      <c r="G484" s="191">
        <v>19</v>
      </c>
      <c r="H484" s="187" t="s">
        <v>274</v>
      </c>
      <c r="I484" s="187" t="s">
        <v>826</v>
      </c>
      <c r="J484" s="187" t="s">
        <v>705</v>
      </c>
      <c r="K484" s="187" t="s">
        <v>2154</v>
      </c>
      <c r="L484" s="187" t="s">
        <v>2155</v>
      </c>
      <c r="M484" s="187" t="s">
        <v>2156</v>
      </c>
      <c r="N484" s="187" t="s">
        <v>39</v>
      </c>
      <c r="O484" s="188"/>
      <c r="P484" s="188"/>
      <c r="Q484" s="188"/>
      <c r="R484" s="188">
        <v>43543</v>
      </c>
      <c r="S484" s="188">
        <v>43565</v>
      </c>
      <c r="T484" s="188">
        <v>43543</v>
      </c>
      <c r="U484" s="188">
        <v>45369</v>
      </c>
      <c r="V484" s="188"/>
      <c r="W484" s="212" t="s">
        <v>39</v>
      </c>
      <c r="X484" s="212" t="s">
        <v>39</v>
      </c>
      <c r="Z484" s="188" t="s">
        <v>1320</v>
      </c>
      <c r="AA484" s="188"/>
      <c r="AB484" s="188"/>
      <c r="AC484" s="188"/>
      <c r="AD484" s="188"/>
      <c r="AE484" s="189" t="s">
        <v>39</v>
      </c>
      <c r="AF484" s="187" t="s">
        <v>39</v>
      </c>
      <c r="AG484" s="187" t="s">
        <v>39</v>
      </c>
      <c r="AH484" s="195"/>
      <c r="AI484" s="187" t="str">
        <f t="shared" ca="1" si="19"/>
        <v/>
      </c>
      <c r="AJ484" s="187">
        <f>1</f>
        <v>1</v>
      </c>
    </row>
    <row r="485" spans="1:36" ht="30" x14ac:dyDescent="0.25">
      <c r="A485" s="188"/>
      <c r="B485" s="195"/>
      <c r="C485" s="187" t="s">
        <v>2160</v>
      </c>
      <c r="D485" s="195"/>
      <c r="E485" s="187" t="str">
        <f t="shared" ca="1" si="20"/>
        <v>Ativo</v>
      </c>
      <c r="F485" s="192">
        <v>37</v>
      </c>
      <c r="G485" s="191">
        <v>19</v>
      </c>
      <c r="H485" s="187" t="s">
        <v>274</v>
      </c>
      <c r="I485" s="187" t="s">
        <v>704</v>
      </c>
      <c r="J485" s="187" t="s">
        <v>705</v>
      </c>
      <c r="K485" s="187" t="s">
        <v>2157</v>
      </c>
      <c r="L485" s="187" t="s">
        <v>2158</v>
      </c>
      <c r="M485" s="187" t="s">
        <v>2159</v>
      </c>
      <c r="N485" s="187" t="s">
        <v>39</v>
      </c>
      <c r="O485" s="188"/>
      <c r="P485" s="188"/>
      <c r="Q485" s="188"/>
      <c r="R485" s="188">
        <v>43560</v>
      </c>
      <c r="S485" s="188">
        <v>43580</v>
      </c>
      <c r="T485" s="188">
        <v>43560</v>
      </c>
      <c r="U485" s="188">
        <v>45386</v>
      </c>
      <c r="V485" s="188"/>
      <c r="W485" s="212" t="s">
        <v>39</v>
      </c>
      <c r="X485" s="212" t="s">
        <v>39</v>
      </c>
      <c r="Z485" s="188" t="s">
        <v>44</v>
      </c>
      <c r="AA485" s="188"/>
      <c r="AB485" s="188"/>
      <c r="AC485" s="188"/>
      <c r="AD485" s="188"/>
      <c r="AE485" s="189" t="s">
        <v>39</v>
      </c>
      <c r="AF485" s="187" t="s">
        <v>39</v>
      </c>
      <c r="AG485" s="187" t="s">
        <v>39</v>
      </c>
      <c r="AH485" s="195"/>
      <c r="AI485" s="187" t="str">
        <f t="shared" ca="1" si="19"/>
        <v/>
      </c>
      <c r="AJ485" s="187">
        <f>1</f>
        <v>1</v>
      </c>
    </row>
    <row r="486" spans="1:36" ht="30" x14ac:dyDescent="0.25">
      <c r="A486" s="188"/>
      <c r="B486" s="195"/>
      <c r="C486" s="187" t="s">
        <v>2160</v>
      </c>
      <c r="D486" s="195"/>
      <c r="E486" s="187" t="str">
        <f t="shared" ca="1" si="20"/>
        <v>Ativo</v>
      </c>
      <c r="F486" s="192">
        <v>38</v>
      </c>
      <c r="G486" s="191">
        <v>19</v>
      </c>
      <c r="H486" s="187" t="s">
        <v>274</v>
      </c>
      <c r="I486" s="187" t="s">
        <v>704</v>
      </c>
      <c r="J486" s="187" t="s">
        <v>705</v>
      </c>
      <c r="K486" s="187" t="s">
        <v>1188</v>
      </c>
      <c r="L486" s="187" t="s">
        <v>1189</v>
      </c>
      <c r="M486" s="187" t="s">
        <v>1190</v>
      </c>
      <c r="N486" s="187" t="s">
        <v>39</v>
      </c>
      <c r="O486" s="188"/>
      <c r="P486" s="188"/>
      <c r="Q486" s="188"/>
      <c r="R486" s="188">
        <v>43563</v>
      </c>
      <c r="S486" s="188">
        <v>43580</v>
      </c>
      <c r="T486" s="188">
        <v>43563</v>
      </c>
      <c r="U486" s="188">
        <v>45389</v>
      </c>
      <c r="V486" s="188"/>
      <c r="W486" s="212" t="s">
        <v>39</v>
      </c>
      <c r="X486" s="212" t="s">
        <v>39</v>
      </c>
      <c r="Z486" s="188" t="s">
        <v>44</v>
      </c>
      <c r="AA486" s="188"/>
      <c r="AB486" s="188"/>
      <c r="AC486" s="188"/>
      <c r="AD486" s="188"/>
      <c r="AE486" s="189" t="s">
        <v>39</v>
      </c>
      <c r="AF486" s="187" t="s">
        <v>39</v>
      </c>
      <c r="AG486" s="187" t="s">
        <v>39</v>
      </c>
      <c r="AH486" s="195"/>
      <c r="AI486" s="187" t="str">
        <f t="shared" ca="1" si="19"/>
        <v/>
      </c>
      <c r="AJ486" s="187">
        <f>1</f>
        <v>1</v>
      </c>
    </row>
    <row r="487" spans="1:36" ht="255" x14ac:dyDescent="0.25">
      <c r="A487" s="188"/>
      <c r="B487" s="195"/>
      <c r="C487" s="187" t="s">
        <v>39</v>
      </c>
      <c r="D487" s="195" t="s">
        <v>2161</v>
      </c>
      <c r="E487" s="187" t="str">
        <f t="shared" ca="1" si="20"/>
        <v>Ativo</v>
      </c>
      <c r="F487" s="192">
        <v>39</v>
      </c>
      <c r="G487" s="191">
        <v>19</v>
      </c>
      <c r="H487" s="187" t="s">
        <v>2602</v>
      </c>
      <c r="I487" s="187" t="s">
        <v>37</v>
      </c>
      <c r="J487" s="187" t="s">
        <v>2162</v>
      </c>
      <c r="K487" s="187" t="s">
        <v>2163</v>
      </c>
      <c r="L487" s="187" t="s">
        <v>843</v>
      </c>
      <c r="M487" s="187" t="s">
        <v>1597</v>
      </c>
      <c r="N487" s="187" t="s">
        <v>39</v>
      </c>
      <c r="O487" s="188"/>
      <c r="P487" s="188"/>
      <c r="Q487" s="188"/>
      <c r="R487" s="188">
        <v>43542</v>
      </c>
      <c r="S487" s="188">
        <v>43578</v>
      </c>
      <c r="T487" s="188">
        <v>43545</v>
      </c>
      <c r="U487" s="188">
        <v>45276</v>
      </c>
      <c r="V487" s="188"/>
      <c r="W487" s="212" t="s">
        <v>39</v>
      </c>
      <c r="X487" s="212" t="s">
        <v>39</v>
      </c>
      <c r="Z487" s="188" t="s">
        <v>44</v>
      </c>
      <c r="AA487" s="188"/>
      <c r="AB487" s="188"/>
      <c r="AC487" s="188"/>
      <c r="AD487" s="188"/>
      <c r="AE487" s="189" t="s">
        <v>39</v>
      </c>
      <c r="AF487" s="187" t="s">
        <v>39</v>
      </c>
      <c r="AG487" s="187" t="s">
        <v>39</v>
      </c>
      <c r="AH487" s="195"/>
      <c r="AI487" s="187" t="str">
        <f t="shared" ca="1" si="19"/>
        <v/>
      </c>
      <c r="AJ487" s="187">
        <f>1</f>
        <v>1</v>
      </c>
    </row>
    <row r="488" spans="1:36" ht="105" x14ac:dyDescent="0.25">
      <c r="A488" s="188"/>
      <c r="B488" s="188">
        <v>43292</v>
      </c>
      <c r="C488" s="187" t="s">
        <v>937</v>
      </c>
      <c r="D488" s="195" t="s">
        <v>2164</v>
      </c>
      <c r="E488" s="187" t="str">
        <f t="shared" ca="1" si="20"/>
        <v>Ativo</v>
      </c>
      <c r="F488" s="192">
        <v>40</v>
      </c>
      <c r="G488" s="191">
        <v>19</v>
      </c>
      <c r="H488" s="187" t="s">
        <v>2602</v>
      </c>
      <c r="I488" s="187" t="s">
        <v>37</v>
      </c>
      <c r="J488" s="187" t="s">
        <v>2165</v>
      </c>
      <c r="K488" s="187" t="s">
        <v>2166</v>
      </c>
      <c r="L488" s="187" t="s">
        <v>2167</v>
      </c>
      <c r="M488" s="187" t="s">
        <v>2168</v>
      </c>
      <c r="N488" s="187" t="s">
        <v>2169</v>
      </c>
      <c r="O488" s="188"/>
      <c r="P488" s="188"/>
      <c r="Q488" s="188"/>
      <c r="R488" s="188">
        <v>43595</v>
      </c>
      <c r="S488" s="188">
        <v>43599</v>
      </c>
      <c r="T488" s="188">
        <v>43595</v>
      </c>
      <c r="U488" s="188">
        <v>45421</v>
      </c>
      <c r="V488" s="188"/>
      <c r="W488" s="212" t="s">
        <v>39</v>
      </c>
      <c r="X488" s="212" t="s">
        <v>39</v>
      </c>
      <c r="Z488" s="188" t="s">
        <v>44</v>
      </c>
      <c r="AA488" s="188"/>
      <c r="AB488" s="188"/>
      <c r="AC488" s="188"/>
      <c r="AD488" s="188"/>
      <c r="AE488" s="189" t="s">
        <v>39</v>
      </c>
      <c r="AF488" s="187" t="s">
        <v>39</v>
      </c>
      <c r="AG488" s="187" t="s">
        <v>39</v>
      </c>
      <c r="AH488" s="188">
        <v>43600</v>
      </c>
      <c r="AI488" s="187" t="str">
        <f t="shared" ca="1" si="19"/>
        <v/>
      </c>
      <c r="AJ488" s="187">
        <f>1</f>
        <v>1</v>
      </c>
    </row>
    <row r="489" spans="1:36" x14ac:dyDescent="0.25">
      <c r="A489" s="188"/>
      <c r="B489" s="195"/>
      <c r="C489" s="187" t="s">
        <v>2173</v>
      </c>
      <c r="D489" s="195"/>
      <c r="E489" s="187" t="str">
        <f t="shared" ca="1" si="20"/>
        <v>Ativo</v>
      </c>
      <c r="F489" s="192">
        <v>41</v>
      </c>
      <c r="G489" s="191">
        <v>19</v>
      </c>
      <c r="H489" s="187" t="s">
        <v>274</v>
      </c>
      <c r="I489" s="187" t="s">
        <v>704</v>
      </c>
      <c r="J489" s="187" t="s">
        <v>705</v>
      </c>
      <c r="K489" s="187" t="s">
        <v>2170</v>
      </c>
      <c r="L489" s="187" t="s">
        <v>2171</v>
      </c>
      <c r="M489" s="187" t="s">
        <v>2172</v>
      </c>
      <c r="N489" s="187" t="s">
        <v>39</v>
      </c>
      <c r="O489" s="188"/>
      <c r="P489" s="188"/>
      <c r="Q489" s="188"/>
      <c r="R489" s="188">
        <v>43567</v>
      </c>
      <c r="S489" s="188">
        <v>43586</v>
      </c>
      <c r="T489" s="188">
        <v>43567</v>
      </c>
      <c r="U489" s="188">
        <v>45393</v>
      </c>
      <c r="V489" s="188"/>
      <c r="W489" s="212" t="s">
        <v>39</v>
      </c>
      <c r="X489" s="212" t="s">
        <v>39</v>
      </c>
      <c r="Z489" s="188" t="s">
        <v>44</v>
      </c>
      <c r="AA489" s="188"/>
      <c r="AB489" s="188"/>
      <c r="AC489" s="188"/>
      <c r="AD489" s="188"/>
      <c r="AE489" s="189" t="s">
        <v>39</v>
      </c>
      <c r="AF489" s="187" t="s">
        <v>39</v>
      </c>
      <c r="AG489" s="187" t="s">
        <v>39</v>
      </c>
      <c r="AH489" s="188"/>
      <c r="AI489" s="187" t="str">
        <f t="shared" ca="1" si="19"/>
        <v/>
      </c>
      <c r="AJ489" s="187">
        <f>1</f>
        <v>1</v>
      </c>
    </row>
    <row r="490" spans="1:36" ht="30" x14ac:dyDescent="0.25">
      <c r="A490" s="188"/>
      <c r="B490" s="195"/>
      <c r="C490" s="187" t="s">
        <v>2173</v>
      </c>
      <c r="D490" s="195"/>
      <c r="E490" s="187" t="str">
        <f t="shared" ca="1" si="20"/>
        <v>Ativo</v>
      </c>
      <c r="F490" s="192">
        <v>42</v>
      </c>
      <c r="G490" s="191">
        <v>19</v>
      </c>
      <c r="H490" s="187" t="s">
        <v>274</v>
      </c>
      <c r="I490" s="187" t="s">
        <v>704</v>
      </c>
      <c r="J490" s="187" t="s">
        <v>705</v>
      </c>
      <c r="K490" s="187" t="s">
        <v>2174</v>
      </c>
      <c r="L490" s="187" t="s">
        <v>2175</v>
      </c>
      <c r="M490" s="187" t="s">
        <v>2176</v>
      </c>
      <c r="N490" s="187" t="s">
        <v>39</v>
      </c>
      <c r="O490" s="188"/>
      <c r="P490" s="188"/>
      <c r="Q490" s="188"/>
      <c r="R490" s="188">
        <v>43570</v>
      </c>
      <c r="S490" s="188">
        <v>43586</v>
      </c>
      <c r="T490" s="188">
        <v>43570</v>
      </c>
      <c r="U490" s="188">
        <v>45396</v>
      </c>
      <c r="V490" s="188"/>
      <c r="W490" s="212" t="s">
        <v>39</v>
      </c>
      <c r="X490" s="212" t="s">
        <v>39</v>
      </c>
      <c r="Z490" s="188" t="s">
        <v>44</v>
      </c>
      <c r="AA490" s="188"/>
      <c r="AB490" s="188"/>
      <c r="AC490" s="188"/>
      <c r="AD490" s="188"/>
      <c r="AE490" s="189" t="s">
        <v>39</v>
      </c>
      <c r="AF490" s="187" t="s">
        <v>39</v>
      </c>
      <c r="AG490" s="187" t="s">
        <v>39</v>
      </c>
      <c r="AH490" s="188"/>
      <c r="AI490" s="187" t="str">
        <f t="shared" ca="1" si="19"/>
        <v/>
      </c>
      <c r="AJ490" s="187">
        <f>1</f>
        <v>1</v>
      </c>
    </row>
    <row r="491" spans="1:36" ht="30" x14ac:dyDescent="0.25">
      <c r="A491" s="188"/>
      <c r="B491" s="195"/>
      <c r="C491" s="187" t="s">
        <v>2173</v>
      </c>
      <c r="D491" s="195"/>
      <c r="E491" s="187" t="str">
        <f t="shared" ca="1" si="20"/>
        <v>Ativo</v>
      </c>
      <c r="F491" s="192">
        <v>43</v>
      </c>
      <c r="G491" s="191">
        <v>19</v>
      </c>
      <c r="H491" s="187" t="s">
        <v>274</v>
      </c>
      <c r="I491" s="187" t="s">
        <v>704</v>
      </c>
      <c r="J491" s="187" t="s">
        <v>705</v>
      </c>
      <c r="K491" s="187" t="s">
        <v>2177</v>
      </c>
      <c r="L491" s="187" t="s">
        <v>2178</v>
      </c>
      <c r="M491" s="187" t="s">
        <v>2179</v>
      </c>
      <c r="N491" s="187" t="s">
        <v>39</v>
      </c>
      <c r="O491" s="188"/>
      <c r="P491" s="188"/>
      <c r="Q491" s="188"/>
      <c r="R491" s="188">
        <v>43570</v>
      </c>
      <c r="S491" s="188">
        <v>43586</v>
      </c>
      <c r="T491" s="188">
        <v>43570</v>
      </c>
      <c r="U491" s="188">
        <v>45396</v>
      </c>
      <c r="V491" s="188"/>
      <c r="W491" s="212" t="s">
        <v>39</v>
      </c>
      <c r="X491" s="212" t="s">
        <v>39</v>
      </c>
      <c r="Z491" s="188" t="s">
        <v>44</v>
      </c>
      <c r="AA491" s="188"/>
      <c r="AB491" s="188"/>
      <c r="AC491" s="188"/>
      <c r="AD491" s="188"/>
      <c r="AE491" s="189" t="s">
        <v>39</v>
      </c>
      <c r="AF491" s="187" t="s">
        <v>39</v>
      </c>
      <c r="AG491" s="187" t="s">
        <v>39</v>
      </c>
      <c r="AH491" s="188"/>
      <c r="AI491" s="187" t="str">
        <f t="shared" ca="1" si="19"/>
        <v/>
      </c>
      <c r="AJ491" s="187">
        <f>1</f>
        <v>1</v>
      </c>
    </row>
    <row r="492" spans="1:36" ht="30" x14ac:dyDescent="0.25">
      <c r="A492" s="188"/>
      <c r="B492" s="195"/>
      <c r="C492" s="187" t="s">
        <v>2173</v>
      </c>
      <c r="D492" s="195"/>
      <c r="E492" s="187" t="str">
        <f t="shared" ca="1" si="20"/>
        <v>Ativo</v>
      </c>
      <c r="F492" s="192">
        <v>44</v>
      </c>
      <c r="G492" s="191">
        <v>19</v>
      </c>
      <c r="H492" s="187" t="s">
        <v>274</v>
      </c>
      <c r="I492" s="187" t="s">
        <v>704</v>
      </c>
      <c r="J492" s="187" t="s">
        <v>705</v>
      </c>
      <c r="K492" s="187" t="s">
        <v>2180</v>
      </c>
      <c r="L492" s="187" t="s">
        <v>964</v>
      </c>
      <c r="M492" s="187" t="s">
        <v>2181</v>
      </c>
      <c r="N492" s="187" t="s">
        <v>39</v>
      </c>
      <c r="O492" s="188"/>
      <c r="P492" s="188"/>
      <c r="Q492" s="188"/>
      <c r="R492" s="188">
        <v>43571</v>
      </c>
      <c r="S492" s="188">
        <v>43586</v>
      </c>
      <c r="T492" s="188">
        <v>43571</v>
      </c>
      <c r="U492" s="188">
        <v>45397</v>
      </c>
      <c r="V492" s="188"/>
      <c r="W492" s="212" t="s">
        <v>39</v>
      </c>
      <c r="X492" s="212" t="s">
        <v>39</v>
      </c>
      <c r="Z492" s="188" t="s">
        <v>44</v>
      </c>
      <c r="AA492" s="188"/>
      <c r="AB492" s="188"/>
      <c r="AC492" s="188"/>
      <c r="AD492" s="188"/>
      <c r="AE492" s="189" t="s">
        <v>39</v>
      </c>
      <c r="AF492" s="187" t="s">
        <v>39</v>
      </c>
      <c r="AG492" s="187" t="s">
        <v>39</v>
      </c>
      <c r="AH492" s="188"/>
      <c r="AI492" s="187" t="str">
        <f t="shared" ca="1" si="19"/>
        <v/>
      </c>
      <c r="AJ492" s="187">
        <f>1</f>
        <v>1</v>
      </c>
    </row>
    <row r="493" spans="1:36" ht="30" x14ac:dyDescent="0.25">
      <c r="A493" s="188"/>
      <c r="B493" s="195"/>
      <c r="C493" s="187" t="s">
        <v>2173</v>
      </c>
      <c r="D493" s="195"/>
      <c r="E493" s="187" t="str">
        <f t="shared" ref="E493:E524" ca="1" si="21">IF(U493="","",IF(U493="cancelado","Cancelado",IF(U493="prazo indeterminado","Ativo",IF(TODAY()-U493&gt;0,"Concluído","Ativo"))))</f>
        <v>Ativo</v>
      </c>
      <c r="F493" s="192">
        <v>45</v>
      </c>
      <c r="G493" s="191">
        <v>19</v>
      </c>
      <c r="H493" s="187" t="s">
        <v>274</v>
      </c>
      <c r="I493" s="187" t="s">
        <v>704</v>
      </c>
      <c r="J493" s="187" t="s">
        <v>705</v>
      </c>
      <c r="K493" s="187" t="s">
        <v>2182</v>
      </c>
      <c r="L493" s="187" t="s">
        <v>2183</v>
      </c>
      <c r="M493" s="187" t="s">
        <v>2184</v>
      </c>
      <c r="N493" s="187" t="s">
        <v>39</v>
      </c>
      <c r="O493" s="188"/>
      <c r="P493" s="188"/>
      <c r="Q493" s="188"/>
      <c r="R493" s="188">
        <v>43577</v>
      </c>
      <c r="S493" s="188">
        <v>43586</v>
      </c>
      <c r="T493" s="188">
        <v>43577</v>
      </c>
      <c r="U493" s="188">
        <v>45403</v>
      </c>
      <c r="V493" s="188"/>
      <c r="W493" s="212" t="s">
        <v>39</v>
      </c>
      <c r="X493" s="212" t="s">
        <v>39</v>
      </c>
      <c r="Z493" s="188" t="s">
        <v>44</v>
      </c>
      <c r="AA493" s="188"/>
      <c r="AB493" s="188"/>
      <c r="AC493" s="188"/>
      <c r="AD493" s="188"/>
      <c r="AE493" s="189" t="s">
        <v>39</v>
      </c>
      <c r="AF493" s="187" t="s">
        <v>39</v>
      </c>
      <c r="AG493" s="187" t="s">
        <v>39</v>
      </c>
      <c r="AH493" s="188"/>
      <c r="AI493" s="187" t="str">
        <f t="shared" ca="1" si="19"/>
        <v/>
      </c>
      <c r="AJ493" s="187">
        <f>1</f>
        <v>1</v>
      </c>
    </row>
    <row r="494" spans="1:36" x14ac:dyDescent="0.25">
      <c r="A494" s="188"/>
      <c r="B494" s="195"/>
      <c r="C494" s="187" t="s">
        <v>2186</v>
      </c>
      <c r="D494" s="195" t="s">
        <v>39</v>
      </c>
      <c r="E494" s="187" t="str">
        <f t="shared" ca="1" si="21"/>
        <v>Ativo</v>
      </c>
      <c r="F494" s="192">
        <v>46</v>
      </c>
      <c r="G494" s="191">
        <v>19</v>
      </c>
      <c r="H494" s="187" t="s">
        <v>274</v>
      </c>
      <c r="I494" s="187" t="s">
        <v>704</v>
      </c>
      <c r="J494" s="187" t="s">
        <v>705</v>
      </c>
      <c r="K494" s="187" t="s">
        <v>371</v>
      </c>
      <c r="L494" s="187" t="s">
        <v>372</v>
      </c>
      <c r="M494" s="187" t="s">
        <v>2185</v>
      </c>
      <c r="N494" s="187" t="s">
        <v>39</v>
      </c>
      <c r="O494" s="188"/>
      <c r="P494" s="188"/>
      <c r="Q494" s="188"/>
      <c r="R494" s="188">
        <v>43581</v>
      </c>
      <c r="S494" s="188">
        <v>43592</v>
      </c>
      <c r="T494" s="188">
        <v>43581</v>
      </c>
      <c r="U494" s="188">
        <v>45407</v>
      </c>
      <c r="V494" s="188"/>
      <c r="W494" s="212" t="s">
        <v>39</v>
      </c>
      <c r="X494" s="212" t="s">
        <v>39</v>
      </c>
      <c r="Z494" s="188" t="s">
        <v>44</v>
      </c>
      <c r="AA494" s="188"/>
      <c r="AB494" s="188"/>
      <c r="AC494" s="188"/>
      <c r="AD494" s="188"/>
      <c r="AE494" s="189" t="s">
        <v>39</v>
      </c>
      <c r="AF494" s="187" t="s">
        <v>39</v>
      </c>
      <c r="AG494" s="187" t="s">
        <v>39</v>
      </c>
      <c r="AH494" s="188"/>
      <c r="AI494" s="187" t="str">
        <f t="shared" ca="1" si="19"/>
        <v/>
      </c>
      <c r="AJ494" s="187">
        <f>1</f>
        <v>1</v>
      </c>
    </row>
    <row r="495" spans="1:36" ht="75" x14ac:dyDescent="0.25">
      <c r="A495" s="188"/>
      <c r="B495" s="188">
        <v>43558</v>
      </c>
      <c r="C495" s="187" t="s">
        <v>286</v>
      </c>
      <c r="D495" s="195" t="s">
        <v>2187</v>
      </c>
      <c r="E495" s="187" t="str">
        <f t="shared" ca="1" si="21"/>
        <v>Concluído</v>
      </c>
      <c r="F495" s="192">
        <v>47</v>
      </c>
      <c r="G495" s="191">
        <v>19</v>
      </c>
      <c r="H495" s="187" t="s">
        <v>274</v>
      </c>
      <c r="I495" s="187" t="s">
        <v>724</v>
      </c>
      <c r="J495" s="187" t="s">
        <v>2188</v>
      </c>
      <c r="K495" s="187" t="s">
        <v>1824</v>
      </c>
      <c r="L495" s="187" t="s">
        <v>1825</v>
      </c>
      <c r="M495" s="187" t="s">
        <v>2189</v>
      </c>
      <c r="N495" s="187" t="s">
        <v>2190</v>
      </c>
      <c r="O495" s="188"/>
      <c r="P495" s="188"/>
      <c r="Q495" s="188"/>
      <c r="R495" s="188">
        <v>43595</v>
      </c>
      <c r="S495" s="188">
        <v>43599</v>
      </c>
      <c r="T495" s="188">
        <v>43595</v>
      </c>
      <c r="U495" s="188">
        <v>44561</v>
      </c>
      <c r="V495" s="188"/>
      <c r="W495" s="212" t="s">
        <v>39</v>
      </c>
      <c r="X495" s="212" t="s">
        <v>39</v>
      </c>
      <c r="Z495" s="188" t="s">
        <v>65</v>
      </c>
      <c r="AA495" s="188"/>
      <c r="AB495" s="188"/>
      <c r="AC495" s="188"/>
      <c r="AD495" s="188"/>
      <c r="AE495" s="189" t="s">
        <v>39</v>
      </c>
      <c r="AF495" s="187" t="s">
        <v>2191</v>
      </c>
      <c r="AG495" s="187" t="s">
        <v>39</v>
      </c>
      <c r="AH495" s="188">
        <v>43600</v>
      </c>
      <c r="AI495" s="187" t="str">
        <f t="shared" ca="1" si="19"/>
        <v/>
      </c>
      <c r="AJ495" s="187">
        <f>1</f>
        <v>1</v>
      </c>
    </row>
    <row r="496" spans="1:36" ht="150" hidden="1" x14ac:dyDescent="0.25">
      <c r="A496" s="188"/>
      <c r="B496" s="195"/>
      <c r="C496" s="187" t="s">
        <v>206</v>
      </c>
      <c r="D496" s="195" t="s">
        <v>2194</v>
      </c>
      <c r="E496" s="187" t="str">
        <f t="shared" ca="1" si="21"/>
        <v/>
      </c>
      <c r="F496" s="192">
        <v>49</v>
      </c>
      <c r="G496" s="191">
        <v>19</v>
      </c>
      <c r="H496" s="187" t="s">
        <v>2602</v>
      </c>
      <c r="I496" s="187" t="s">
        <v>37</v>
      </c>
      <c r="J496" s="187" t="s">
        <v>2195</v>
      </c>
      <c r="K496" s="187" t="s">
        <v>2196</v>
      </c>
      <c r="L496" s="187" t="s">
        <v>2197</v>
      </c>
      <c r="M496" s="187" t="s">
        <v>2198</v>
      </c>
      <c r="N496" s="187" t="s">
        <v>2199</v>
      </c>
      <c r="O496" s="188"/>
      <c r="P496" s="188"/>
      <c r="Q496" s="188"/>
      <c r="R496" s="188"/>
      <c r="S496" s="188"/>
      <c r="T496" s="188"/>
      <c r="U496" s="188"/>
      <c r="V496" s="188"/>
      <c r="W496" s="212" t="s">
        <v>39</v>
      </c>
      <c r="X496" s="212" t="s">
        <v>39</v>
      </c>
      <c r="Z496" s="188" t="s">
        <v>44</v>
      </c>
      <c r="AA496" s="188"/>
      <c r="AB496" s="188"/>
      <c r="AC496" s="188"/>
      <c r="AD496" s="188"/>
      <c r="AE496" s="189" t="s">
        <v>39</v>
      </c>
      <c r="AF496" s="187" t="s">
        <v>39</v>
      </c>
      <c r="AG496" s="187" t="s">
        <v>39</v>
      </c>
      <c r="AH496" s="188"/>
      <c r="AI496" s="187" t="str">
        <f t="shared" ca="1" si="19"/>
        <v/>
      </c>
      <c r="AJ496" s="187">
        <f>1</f>
        <v>1</v>
      </c>
    </row>
    <row r="497" spans="1:36" x14ac:dyDescent="0.25">
      <c r="A497" s="188"/>
      <c r="B497" s="188"/>
      <c r="C497" s="187" t="s">
        <v>2203</v>
      </c>
      <c r="D497" s="195"/>
      <c r="E497" s="187" t="str">
        <f t="shared" ca="1" si="21"/>
        <v>Ativo</v>
      </c>
      <c r="F497" s="192">
        <v>50</v>
      </c>
      <c r="G497" s="191">
        <v>19</v>
      </c>
      <c r="H497" s="187" t="s">
        <v>274</v>
      </c>
      <c r="I497" s="187" t="s">
        <v>704</v>
      </c>
      <c r="J497" s="187" t="s">
        <v>705</v>
      </c>
      <c r="K497" s="187" t="s">
        <v>2200</v>
      </c>
      <c r="L497" s="187" t="s">
        <v>2201</v>
      </c>
      <c r="M497" s="187" t="s">
        <v>2202</v>
      </c>
      <c r="N497" s="187" t="s">
        <v>39</v>
      </c>
      <c r="O497" s="188"/>
      <c r="P497" s="188"/>
      <c r="Q497" s="188"/>
      <c r="R497" s="188">
        <v>43587</v>
      </c>
      <c r="S497" s="188">
        <v>43601</v>
      </c>
      <c r="T497" s="188">
        <v>43587</v>
      </c>
      <c r="U497" s="188">
        <v>45413</v>
      </c>
      <c r="V497" s="188"/>
      <c r="W497" s="212" t="s">
        <v>39</v>
      </c>
      <c r="X497" s="212" t="s">
        <v>39</v>
      </c>
      <c r="Z497" s="188" t="s">
        <v>65</v>
      </c>
      <c r="AA497" s="188"/>
      <c r="AB497" s="188"/>
      <c r="AC497" s="188"/>
      <c r="AD497" s="188"/>
      <c r="AE497" s="189" t="s">
        <v>39</v>
      </c>
      <c r="AF497" s="187" t="s">
        <v>39</v>
      </c>
      <c r="AG497" s="187" t="s">
        <v>39</v>
      </c>
      <c r="AH497" s="188"/>
      <c r="AI497" s="187" t="str">
        <f t="shared" ca="1" si="19"/>
        <v/>
      </c>
      <c r="AJ497" s="187">
        <f>1</f>
        <v>1</v>
      </c>
    </row>
    <row r="498" spans="1:36" ht="30" x14ac:dyDescent="0.25">
      <c r="A498" s="188"/>
      <c r="B498" s="188"/>
      <c r="C498" s="187" t="s">
        <v>2139</v>
      </c>
      <c r="D498" s="195"/>
      <c r="E498" s="187" t="str">
        <f t="shared" ca="1" si="21"/>
        <v>Ativo</v>
      </c>
      <c r="F498" s="192">
        <v>51</v>
      </c>
      <c r="G498" s="191">
        <v>19</v>
      </c>
      <c r="H498" s="187" t="s">
        <v>274</v>
      </c>
      <c r="I498" s="187" t="s">
        <v>704</v>
      </c>
      <c r="J498" s="187" t="s">
        <v>705</v>
      </c>
      <c r="K498" s="187" t="s">
        <v>2204</v>
      </c>
      <c r="L498" s="187" t="s">
        <v>2205</v>
      </c>
      <c r="M498" s="187" t="s">
        <v>2206</v>
      </c>
      <c r="N498" s="187" t="s">
        <v>39</v>
      </c>
      <c r="O498" s="188"/>
      <c r="P498" s="188"/>
      <c r="Q498" s="188"/>
      <c r="R498" s="188">
        <v>43591</v>
      </c>
      <c r="S498" s="188">
        <v>43601</v>
      </c>
      <c r="T498" s="188">
        <v>43591</v>
      </c>
      <c r="U498" s="188">
        <v>45417</v>
      </c>
      <c r="V498" s="188"/>
      <c r="W498" s="212" t="s">
        <v>39</v>
      </c>
      <c r="X498" s="212" t="s">
        <v>39</v>
      </c>
      <c r="Z498" s="188" t="s">
        <v>44</v>
      </c>
      <c r="AA498" s="188"/>
      <c r="AB498" s="188"/>
      <c r="AC498" s="188"/>
      <c r="AD498" s="188"/>
      <c r="AE498" s="189" t="s">
        <v>39</v>
      </c>
      <c r="AF498" s="187" t="s">
        <v>39</v>
      </c>
      <c r="AG498" s="187" t="s">
        <v>39</v>
      </c>
      <c r="AH498" s="188"/>
      <c r="AI498" s="187" t="str">
        <f t="shared" ca="1" si="19"/>
        <v/>
      </c>
      <c r="AJ498" s="187">
        <f>1</f>
        <v>1</v>
      </c>
    </row>
    <row r="499" spans="1:36" ht="60" x14ac:dyDescent="0.25">
      <c r="A499" s="188"/>
      <c r="B499" s="188"/>
      <c r="C499" s="187" t="s">
        <v>2139</v>
      </c>
      <c r="D499" s="195"/>
      <c r="E499" s="187" t="str">
        <f t="shared" ca="1" si="21"/>
        <v>Ativo</v>
      </c>
      <c r="F499" s="192">
        <v>52</v>
      </c>
      <c r="G499" s="191">
        <v>19</v>
      </c>
      <c r="H499" s="187" t="s">
        <v>274</v>
      </c>
      <c r="I499" s="187" t="s">
        <v>704</v>
      </c>
      <c r="J499" s="187" t="s">
        <v>705</v>
      </c>
      <c r="K499" s="187" t="s">
        <v>2207</v>
      </c>
      <c r="L499" s="187" t="s">
        <v>2208</v>
      </c>
      <c r="M499" s="187" t="s">
        <v>2209</v>
      </c>
      <c r="N499" s="187" t="s">
        <v>39</v>
      </c>
      <c r="O499" s="188"/>
      <c r="P499" s="188"/>
      <c r="Q499" s="188"/>
      <c r="R499" s="188">
        <v>43591</v>
      </c>
      <c r="S499" s="188">
        <v>43601</v>
      </c>
      <c r="T499" s="188">
        <v>43591</v>
      </c>
      <c r="U499" s="188">
        <v>45417</v>
      </c>
      <c r="V499" s="188"/>
      <c r="W499" s="212" t="s">
        <v>39</v>
      </c>
      <c r="X499" s="212" t="s">
        <v>39</v>
      </c>
      <c r="Z499" s="188" t="s">
        <v>44</v>
      </c>
      <c r="AA499" s="188"/>
      <c r="AB499" s="188"/>
      <c r="AC499" s="188"/>
      <c r="AD499" s="188"/>
      <c r="AE499" s="189" t="s">
        <v>39</v>
      </c>
      <c r="AF499" s="187" t="s">
        <v>39</v>
      </c>
      <c r="AG499" s="187" t="s">
        <v>39</v>
      </c>
      <c r="AH499" s="188"/>
      <c r="AI499" s="187" t="str">
        <f t="shared" ca="1" si="19"/>
        <v/>
      </c>
      <c r="AJ499" s="187">
        <f>1</f>
        <v>1</v>
      </c>
    </row>
    <row r="500" spans="1:36" ht="30" x14ac:dyDescent="0.25">
      <c r="A500" s="188"/>
      <c r="B500" s="188"/>
      <c r="C500" s="187" t="s">
        <v>2139</v>
      </c>
      <c r="D500" s="195"/>
      <c r="E500" s="187" t="str">
        <f t="shared" ca="1" si="21"/>
        <v>Ativo</v>
      </c>
      <c r="F500" s="192">
        <v>53</v>
      </c>
      <c r="G500" s="191">
        <v>19</v>
      </c>
      <c r="H500" s="187" t="s">
        <v>274</v>
      </c>
      <c r="I500" s="187" t="s">
        <v>704</v>
      </c>
      <c r="J500" s="187" t="s">
        <v>705</v>
      </c>
      <c r="K500" s="187" t="s">
        <v>2210</v>
      </c>
      <c r="L500" s="187" t="s">
        <v>2211</v>
      </c>
      <c r="M500" s="187" t="s">
        <v>2212</v>
      </c>
      <c r="N500" s="187" t="s">
        <v>39</v>
      </c>
      <c r="O500" s="188"/>
      <c r="P500" s="188"/>
      <c r="Q500" s="188"/>
      <c r="R500" s="188">
        <v>43591</v>
      </c>
      <c r="S500" s="188">
        <v>43601</v>
      </c>
      <c r="T500" s="188">
        <v>43591</v>
      </c>
      <c r="U500" s="188">
        <v>45417</v>
      </c>
      <c r="V500" s="188"/>
      <c r="W500" s="212" t="s">
        <v>39</v>
      </c>
      <c r="X500" s="212" t="s">
        <v>39</v>
      </c>
      <c r="Z500" s="188" t="s">
        <v>44</v>
      </c>
      <c r="AA500" s="188"/>
      <c r="AB500" s="188"/>
      <c r="AC500" s="188"/>
      <c r="AD500" s="188"/>
      <c r="AE500" s="189" t="s">
        <v>39</v>
      </c>
      <c r="AF500" s="187" t="s">
        <v>39</v>
      </c>
      <c r="AG500" s="187" t="s">
        <v>39</v>
      </c>
      <c r="AH500" s="188"/>
      <c r="AI500" s="187" t="str">
        <f t="shared" ca="1" si="19"/>
        <v/>
      </c>
      <c r="AJ500" s="187">
        <f>1</f>
        <v>1</v>
      </c>
    </row>
    <row r="501" spans="1:36" ht="180" x14ac:dyDescent="0.25">
      <c r="A501" s="188"/>
      <c r="B501" s="188">
        <v>43396</v>
      </c>
      <c r="C501" s="187" t="s">
        <v>2218</v>
      </c>
      <c r="D501" s="195" t="s">
        <v>2213</v>
      </c>
      <c r="E501" s="187" t="str">
        <f t="shared" ca="1" si="21"/>
        <v>Ativo</v>
      </c>
      <c r="F501" s="192">
        <v>54</v>
      </c>
      <c r="G501" s="191">
        <v>19</v>
      </c>
      <c r="H501" s="187" t="s">
        <v>2602</v>
      </c>
      <c r="I501" s="187" t="s">
        <v>37</v>
      </c>
      <c r="J501" s="187" t="s">
        <v>2214</v>
      </c>
      <c r="K501" s="187" t="s">
        <v>2215</v>
      </c>
      <c r="L501" s="187" t="s">
        <v>2216</v>
      </c>
      <c r="M501" s="187" t="s">
        <v>2217</v>
      </c>
      <c r="N501" s="187" t="s">
        <v>569</v>
      </c>
      <c r="O501" s="188"/>
      <c r="P501" s="188"/>
      <c r="Q501" s="188"/>
      <c r="R501" s="188">
        <v>43627</v>
      </c>
      <c r="S501" s="188">
        <v>43628</v>
      </c>
      <c r="T501" s="188">
        <v>43627</v>
      </c>
      <c r="U501" s="188">
        <v>45453</v>
      </c>
      <c r="V501" s="188"/>
      <c r="W501" s="212" t="s">
        <v>39</v>
      </c>
      <c r="X501" s="212" t="s">
        <v>39</v>
      </c>
      <c r="Z501" s="188" t="s">
        <v>44</v>
      </c>
      <c r="AA501" s="188"/>
      <c r="AB501" s="188"/>
      <c r="AC501" s="188"/>
      <c r="AD501" s="188"/>
      <c r="AE501" s="189" t="s">
        <v>39</v>
      </c>
      <c r="AF501" s="187" t="s">
        <v>39</v>
      </c>
      <c r="AG501" s="187" t="s">
        <v>39</v>
      </c>
      <c r="AH501" s="188">
        <v>43628</v>
      </c>
      <c r="AI501" s="187" t="str">
        <f t="shared" ca="1" si="19"/>
        <v/>
      </c>
      <c r="AJ501" s="187">
        <f>1</f>
        <v>1</v>
      </c>
    </row>
    <row r="502" spans="1:36" ht="30" x14ac:dyDescent="0.25">
      <c r="A502" s="188"/>
      <c r="C502" s="187" t="s">
        <v>2222</v>
      </c>
      <c r="E502" s="187" t="str">
        <f t="shared" ca="1" si="21"/>
        <v>Ativo</v>
      </c>
      <c r="F502" s="192">
        <v>55</v>
      </c>
      <c r="G502" s="191">
        <v>19</v>
      </c>
      <c r="H502" s="187" t="s">
        <v>274</v>
      </c>
      <c r="I502" s="187" t="s">
        <v>704</v>
      </c>
      <c r="J502" s="187" t="s">
        <v>705</v>
      </c>
      <c r="K502" s="187" t="s">
        <v>2219</v>
      </c>
      <c r="L502" s="187" t="s">
        <v>2220</v>
      </c>
      <c r="M502" s="187" t="s">
        <v>2221</v>
      </c>
      <c r="N502" s="187" t="s">
        <v>39</v>
      </c>
      <c r="O502" s="188"/>
      <c r="P502" s="188"/>
      <c r="Q502" s="188"/>
      <c r="R502" s="188">
        <v>43584</v>
      </c>
      <c r="S502" s="188">
        <v>43603</v>
      </c>
      <c r="T502" s="188">
        <v>43584</v>
      </c>
      <c r="U502" s="188">
        <v>45410</v>
      </c>
      <c r="V502" s="188"/>
      <c r="W502" s="212" t="s">
        <v>39</v>
      </c>
      <c r="X502" s="212" t="s">
        <v>39</v>
      </c>
      <c r="Z502" s="188" t="s">
        <v>44</v>
      </c>
      <c r="AA502" s="188"/>
      <c r="AB502" s="188"/>
      <c r="AC502" s="188"/>
      <c r="AD502" s="188"/>
      <c r="AE502" s="189" t="s">
        <v>39</v>
      </c>
      <c r="AF502" s="187" t="s">
        <v>39</v>
      </c>
      <c r="AG502" s="187" t="s">
        <v>39</v>
      </c>
      <c r="AH502" s="188"/>
      <c r="AI502" s="187" t="str">
        <f t="shared" ca="1" si="19"/>
        <v/>
      </c>
      <c r="AJ502" s="187">
        <f>1</f>
        <v>1</v>
      </c>
    </row>
    <row r="503" spans="1:36" x14ac:dyDescent="0.25">
      <c r="A503" s="188"/>
      <c r="B503" s="188"/>
      <c r="C503" s="187" t="s">
        <v>2226</v>
      </c>
      <c r="E503" s="187" t="str">
        <f t="shared" ca="1" si="21"/>
        <v>Ativo</v>
      </c>
      <c r="F503" s="192">
        <v>56</v>
      </c>
      <c r="G503" s="191">
        <v>19</v>
      </c>
      <c r="H503" s="187" t="s">
        <v>274</v>
      </c>
      <c r="I503" s="187" t="s">
        <v>704</v>
      </c>
      <c r="J503" s="187" t="s">
        <v>705</v>
      </c>
      <c r="K503" s="187" t="s">
        <v>2223</v>
      </c>
      <c r="L503" s="187" t="s">
        <v>2224</v>
      </c>
      <c r="M503" s="187" t="s">
        <v>2225</v>
      </c>
      <c r="N503" s="187" t="s">
        <v>39</v>
      </c>
      <c r="O503" s="188"/>
      <c r="P503" s="188"/>
      <c r="Q503" s="188"/>
      <c r="R503" s="188">
        <v>43587</v>
      </c>
      <c r="S503" s="188">
        <v>43603</v>
      </c>
      <c r="T503" s="188">
        <v>43587</v>
      </c>
      <c r="U503" s="188">
        <v>45413</v>
      </c>
      <c r="V503" s="188"/>
      <c r="W503" s="212" t="s">
        <v>39</v>
      </c>
      <c r="X503" s="212" t="s">
        <v>39</v>
      </c>
      <c r="Z503" s="188" t="s">
        <v>44</v>
      </c>
      <c r="AA503" s="188"/>
      <c r="AB503" s="188"/>
      <c r="AC503" s="188"/>
      <c r="AD503" s="188"/>
      <c r="AE503" s="189" t="s">
        <v>39</v>
      </c>
      <c r="AF503" s="187" t="s">
        <v>39</v>
      </c>
      <c r="AG503" s="187" t="s">
        <v>39</v>
      </c>
      <c r="AH503" s="188"/>
      <c r="AI503" s="187" t="str">
        <f t="shared" ca="1" si="19"/>
        <v/>
      </c>
      <c r="AJ503" s="187">
        <f>1</f>
        <v>1</v>
      </c>
    </row>
    <row r="504" spans="1:36" ht="30" x14ac:dyDescent="0.25">
      <c r="A504" s="188"/>
      <c r="B504" s="188"/>
      <c r="C504" s="187" t="s">
        <v>801</v>
      </c>
      <c r="E504" s="187" t="str">
        <f t="shared" ca="1" si="21"/>
        <v>Ativo</v>
      </c>
      <c r="F504" s="192">
        <v>57</v>
      </c>
      <c r="G504" s="191">
        <v>19</v>
      </c>
      <c r="H504" s="187" t="s">
        <v>274</v>
      </c>
      <c r="I504" s="187" t="s">
        <v>704</v>
      </c>
      <c r="J504" s="187" t="s">
        <v>705</v>
      </c>
      <c r="K504" s="187" t="s">
        <v>2227</v>
      </c>
      <c r="L504" s="187" t="s">
        <v>2228</v>
      </c>
      <c r="M504" s="187" t="s">
        <v>2229</v>
      </c>
      <c r="N504" s="187" t="s">
        <v>39</v>
      </c>
      <c r="O504" s="188"/>
      <c r="P504" s="188"/>
      <c r="Q504" s="188"/>
      <c r="R504" s="188">
        <v>43595</v>
      </c>
      <c r="S504" s="188">
        <v>43603</v>
      </c>
      <c r="T504" s="188">
        <v>43595</v>
      </c>
      <c r="U504" s="188">
        <v>45421</v>
      </c>
      <c r="V504" s="188"/>
      <c r="W504" s="212" t="s">
        <v>39</v>
      </c>
      <c r="X504" s="212" t="s">
        <v>39</v>
      </c>
      <c r="Z504" s="188" t="s">
        <v>44</v>
      </c>
      <c r="AA504" s="188"/>
      <c r="AB504" s="188"/>
      <c r="AC504" s="188"/>
      <c r="AD504" s="188"/>
      <c r="AE504" s="189" t="s">
        <v>39</v>
      </c>
      <c r="AF504" s="187" t="s">
        <v>39</v>
      </c>
      <c r="AG504" s="187" t="s">
        <v>39</v>
      </c>
      <c r="AH504" s="188"/>
      <c r="AI504" s="187" t="str">
        <f t="shared" ca="1" si="19"/>
        <v/>
      </c>
      <c r="AJ504" s="187">
        <f>1</f>
        <v>1</v>
      </c>
    </row>
    <row r="505" spans="1:36" ht="30" x14ac:dyDescent="0.25">
      <c r="A505" s="188"/>
      <c r="B505" s="188"/>
      <c r="C505" s="187" t="s">
        <v>801</v>
      </c>
      <c r="E505" s="187" t="str">
        <f t="shared" ca="1" si="21"/>
        <v>Ativo</v>
      </c>
      <c r="F505" s="192">
        <v>58</v>
      </c>
      <c r="G505" s="191">
        <v>19</v>
      </c>
      <c r="H505" s="187" t="s">
        <v>274</v>
      </c>
      <c r="I505" s="187" t="s">
        <v>704</v>
      </c>
      <c r="J505" s="187" t="s">
        <v>705</v>
      </c>
      <c r="K505" s="187" t="s">
        <v>2230</v>
      </c>
      <c r="L505" s="187" t="s">
        <v>2231</v>
      </c>
      <c r="M505" s="187" t="s">
        <v>2232</v>
      </c>
      <c r="N505" s="187" t="s">
        <v>39</v>
      </c>
      <c r="O505" s="188"/>
      <c r="P505" s="188"/>
      <c r="Q505" s="188"/>
      <c r="R505" s="188">
        <v>43598</v>
      </c>
      <c r="S505" s="188">
        <v>43603</v>
      </c>
      <c r="T505" s="188">
        <v>43598</v>
      </c>
      <c r="U505" s="188">
        <v>45424</v>
      </c>
      <c r="V505" s="188"/>
      <c r="W505" s="212" t="s">
        <v>39</v>
      </c>
      <c r="X505" s="212" t="s">
        <v>39</v>
      </c>
      <c r="Z505" s="188" t="s">
        <v>44</v>
      </c>
      <c r="AA505" s="188"/>
      <c r="AB505" s="188"/>
      <c r="AC505" s="188"/>
      <c r="AD505" s="188"/>
      <c r="AE505" s="189" t="s">
        <v>39</v>
      </c>
      <c r="AF505" s="187" t="s">
        <v>39</v>
      </c>
      <c r="AG505" s="187" t="s">
        <v>39</v>
      </c>
      <c r="AH505" s="188"/>
      <c r="AI505" s="187" t="str">
        <f t="shared" ca="1" si="19"/>
        <v/>
      </c>
      <c r="AJ505" s="187">
        <f>1</f>
        <v>1</v>
      </c>
    </row>
    <row r="506" spans="1:36" ht="30" x14ac:dyDescent="0.25">
      <c r="A506" s="188"/>
      <c r="B506" s="188"/>
      <c r="C506" s="187" t="s">
        <v>801</v>
      </c>
      <c r="E506" s="187" t="str">
        <f t="shared" ca="1" si="21"/>
        <v>Ativo</v>
      </c>
      <c r="F506" s="192">
        <v>59</v>
      </c>
      <c r="G506" s="191">
        <v>19</v>
      </c>
      <c r="H506" s="187" t="s">
        <v>274</v>
      </c>
      <c r="I506" s="187" t="s">
        <v>704</v>
      </c>
      <c r="J506" s="187" t="s">
        <v>705</v>
      </c>
      <c r="K506" s="187" t="s">
        <v>2233</v>
      </c>
      <c r="L506" s="187" t="s">
        <v>2234</v>
      </c>
      <c r="M506" s="187" t="s">
        <v>2235</v>
      </c>
      <c r="N506" s="187" t="s">
        <v>39</v>
      </c>
      <c r="O506" s="188"/>
      <c r="P506" s="188"/>
      <c r="Q506" s="188"/>
      <c r="R506" s="188">
        <v>43598</v>
      </c>
      <c r="S506" s="188">
        <v>43603</v>
      </c>
      <c r="T506" s="188">
        <v>43598</v>
      </c>
      <c r="U506" s="188">
        <v>45424</v>
      </c>
      <c r="V506" s="188"/>
      <c r="W506" s="212" t="s">
        <v>39</v>
      </c>
      <c r="X506" s="212" t="s">
        <v>39</v>
      </c>
      <c r="Z506" s="188" t="s">
        <v>44</v>
      </c>
      <c r="AA506" s="188"/>
      <c r="AB506" s="188"/>
      <c r="AC506" s="188"/>
      <c r="AD506" s="188"/>
      <c r="AE506" s="189" t="s">
        <v>39</v>
      </c>
      <c r="AF506" s="187" t="s">
        <v>39</v>
      </c>
      <c r="AG506" s="187" t="s">
        <v>39</v>
      </c>
      <c r="AH506" s="188"/>
      <c r="AI506" s="187" t="str">
        <f t="shared" ca="1" si="19"/>
        <v/>
      </c>
      <c r="AJ506" s="187">
        <f>1</f>
        <v>1</v>
      </c>
    </row>
    <row r="507" spans="1:36" ht="30" x14ac:dyDescent="0.25">
      <c r="A507" s="188"/>
      <c r="B507" s="188"/>
      <c r="C507" s="187" t="s">
        <v>801</v>
      </c>
      <c r="E507" s="187" t="str">
        <f t="shared" ca="1" si="21"/>
        <v>Ativo</v>
      </c>
      <c r="F507" s="192">
        <v>60</v>
      </c>
      <c r="G507" s="191">
        <v>19</v>
      </c>
      <c r="H507" s="187" t="s">
        <v>274</v>
      </c>
      <c r="I507" s="187" t="s">
        <v>704</v>
      </c>
      <c r="J507" s="187" t="s">
        <v>705</v>
      </c>
      <c r="K507" s="187" t="s">
        <v>2236</v>
      </c>
      <c r="L507" s="187" t="s">
        <v>2237</v>
      </c>
      <c r="M507" s="187" t="s">
        <v>2235</v>
      </c>
      <c r="N507" s="187" t="s">
        <v>39</v>
      </c>
      <c r="O507" s="188"/>
      <c r="P507" s="188"/>
      <c r="Q507" s="188"/>
      <c r="R507" s="188">
        <v>43598</v>
      </c>
      <c r="S507" s="188">
        <v>43603</v>
      </c>
      <c r="T507" s="188">
        <v>43598</v>
      </c>
      <c r="U507" s="188">
        <v>45424</v>
      </c>
      <c r="V507" s="188"/>
      <c r="W507" s="212" t="s">
        <v>39</v>
      </c>
      <c r="X507" s="212" t="s">
        <v>39</v>
      </c>
      <c r="Z507" s="188" t="s">
        <v>44</v>
      </c>
      <c r="AA507" s="188"/>
      <c r="AB507" s="188"/>
      <c r="AC507" s="188"/>
      <c r="AD507" s="188"/>
      <c r="AE507" s="189" t="s">
        <v>39</v>
      </c>
      <c r="AF507" s="187" t="s">
        <v>39</v>
      </c>
      <c r="AG507" s="187" t="s">
        <v>39</v>
      </c>
      <c r="AH507" s="188"/>
      <c r="AI507" s="187" t="str">
        <f t="shared" ca="1" si="19"/>
        <v/>
      </c>
      <c r="AJ507" s="187">
        <f>1</f>
        <v>1</v>
      </c>
    </row>
    <row r="508" spans="1:36" ht="75" x14ac:dyDescent="0.25">
      <c r="A508" s="188"/>
      <c r="C508" s="187" t="s">
        <v>206</v>
      </c>
      <c r="D508" s="187" t="s">
        <v>2238</v>
      </c>
      <c r="E508" s="187" t="str">
        <f t="shared" ca="1" si="21"/>
        <v>Ativo</v>
      </c>
      <c r="F508" s="192">
        <v>61</v>
      </c>
      <c r="G508" s="191">
        <v>19</v>
      </c>
      <c r="H508" s="187" t="s">
        <v>274</v>
      </c>
      <c r="I508" s="187" t="s">
        <v>37</v>
      </c>
      <c r="J508" s="187" t="s">
        <v>2239</v>
      </c>
      <c r="K508" s="187" t="s">
        <v>2240</v>
      </c>
      <c r="L508" s="187" t="s">
        <v>1465</v>
      </c>
      <c r="M508" s="187" t="s">
        <v>2241</v>
      </c>
      <c r="N508" s="187" t="s">
        <v>2242</v>
      </c>
      <c r="O508" s="188"/>
      <c r="P508" s="188"/>
      <c r="Q508" s="188"/>
      <c r="R508" s="188">
        <v>43523</v>
      </c>
      <c r="S508" s="188">
        <v>43606</v>
      </c>
      <c r="T508" s="188">
        <v>43523</v>
      </c>
      <c r="U508" s="188">
        <v>45348</v>
      </c>
      <c r="V508" s="188"/>
      <c r="W508" s="212" t="s">
        <v>39</v>
      </c>
      <c r="X508" s="212" t="s">
        <v>39</v>
      </c>
      <c r="Z508" s="188" t="s">
        <v>44</v>
      </c>
      <c r="AA508" s="188"/>
      <c r="AB508" s="188"/>
      <c r="AC508" s="188"/>
      <c r="AD508" s="188"/>
      <c r="AE508" s="189" t="s">
        <v>39</v>
      </c>
      <c r="AF508" s="187" t="s">
        <v>39</v>
      </c>
      <c r="AG508" s="187" t="s">
        <v>39</v>
      </c>
      <c r="AH508" s="188"/>
      <c r="AI508" s="187" t="str">
        <f t="shared" ca="1" si="19"/>
        <v/>
      </c>
      <c r="AJ508" s="187">
        <f>1</f>
        <v>1</v>
      </c>
    </row>
    <row r="509" spans="1:36" ht="150" x14ac:dyDescent="0.25">
      <c r="A509" s="188"/>
      <c r="B509" s="188">
        <v>43454</v>
      </c>
      <c r="C509" s="187" t="s">
        <v>206</v>
      </c>
      <c r="D509" s="187" t="s">
        <v>2243</v>
      </c>
      <c r="E509" s="187" t="str">
        <f t="shared" ca="1" si="21"/>
        <v>Ativo</v>
      </c>
      <c r="F509" s="192">
        <v>62</v>
      </c>
      <c r="G509" s="191">
        <v>19</v>
      </c>
      <c r="H509" s="187" t="s">
        <v>2602</v>
      </c>
      <c r="I509" s="187" t="s">
        <v>37</v>
      </c>
      <c r="J509" s="187" t="s">
        <v>2244</v>
      </c>
      <c r="K509" s="187" t="s">
        <v>2245</v>
      </c>
      <c r="L509" s="187" t="s">
        <v>2246</v>
      </c>
      <c r="M509" s="187" t="s">
        <v>2247</v>
      </c>
      <c r="N509" s="187" t="s">
        <v>2248</v>
      </c>
      <c r="O509" s="188"/>
      <c r="P509" s="188"/>
      <c r="Q509" s="188"/>
      <c r="R509" s="188">
        <v>43656</v>
      </c>
      <c r="S509" s="188">
        <v>43657</v>
      </c>
      <c r="T509" s="188">
        <v>43656</v>
      </c>
      <c r="U509" s="188">
        <v>45482</v>
      </c>
      <c r="V509" s="188"/>
      <c r="W509" s="212" t="s">
        <v>39</v>
      </c>
      <c r="X509" s="212" t="s">
        <v>39</v>
      </c>
      <c r="Z509" s="188" t="s">
        <v>44</v>
      </c>
      <c r="AA509" s="188"/>
      <c r="AB509" s="188"/>
      <c r="AC509" s="188"/>
      <c r="AD509" s="188"/>
      <c r="AE509" s="189" t="s">
        <v>39</v>
      </c>
      <c r="AF509" s="187" t="s">
        <v>39</v>
      </c>
      <c r="AG509" s="187" t="s">
        <v>39</v>
      </c>
      <c r="AH509" s="188">
        <v>43657</v>
      </c>
      <c r="AI509" s="187" t="str">
        <f t="shared" ca="1" si="19"/>
        <v/>
      </c>
      <c r="AJ509" s="187">
        <f>1</f>
        <v>1</v>
      </c>
    </row>
    <row r="510" spans="1:36" ht="30" x14ac:dyDescent="0.25">
      <c r="A510" s="188"/>
      <c r="B510" s="188"/>
      <c r="C510" s="187" t="s">
        <v>2252</v>
      </c>
      <c r="E510" s="187" t="str">
        <f t="shared" ca="1" si="21"/>
        <v>Ativo</v>
      </c>
      <c r="F510" s="192">
        <v>63</v>
      </c>
      <c r="G510" s="191">
        <v>19</v>
      </c>
      <c r="H510" s="187" t="s">
        <v>274</v>
      </c>
      <c r="I510" s="187" t="s">
        <v>704</v>
      </c>
      <c r="J510" s="187" t="s">
        <v>705</v>
      </c>
      <c r="K510" s="187" t="s">
        <v>2249</v>
      </c>
      <c r="L510" s="187" t="s">
        <v>2250</v>
      </c>
      <c r="M510" s="187" t="s">
        <v>2251</v>
      </c>
      <c r="N510" s="187" t="s">
        <v>39</v>
      </c>
      <c r="O510" s="188"/>
      <c r="P510" s="188"/>
      <c r="Q510" s="188"/>
      <c r="R510" s="188">
        <v>43607</v>
      </c>
      <c r="S510" s="188">
        <v>43629</v>
      </c>
      <c r="T510" s="188">
        <v>43607</v>
      </c>
      <c r="U510" s="188">
        <v>45433</v>
      </c>
      <c r="V510" s="188"/>
      <c r="W510" s="212" t="s">
        <v>39</v>
      </c>
      <c r="X510" s="212" t="s">
        <v>39</v>
      </c>
      <c r="Z510" s="188" t="s">
        <v>44</v>
      </c>
      <c r="AA510" s="188"/>
      <c r="AB510" s="188"/>
      <c r="AC510" s="188"/>
      <c r="AD510" s="188"/>
      <c r="AE510" s="189" t="s">
        <v>39</v>
      </c>
      <c r="AF510" s="187" t="s">
        <v>39</v>
      </c>
      <c r="AG510" s="187" t="s">
        <v>39</v>
      </c>
      <c r="AH510" s="188"/>
      <c r="AI510" s="187" t="str">
        <f t="shared" ca="1" si="19"/>
        <v/>
      </c>
      <c r="AJ510" s="187">
        <f>1</f>
        <v>1</v>
      </c>
    </row>
    <row r="511" spans="1:36" ht="30" x14ac:dyDescent="0.25">
      <c r="A511" s="188"/>
      <c r="B511" s="188"/>
      <c r="C511" s="187" t="s">
        <v>2252</v>
      </c>
      <c r="E511" s="187" t="str">
        <f t="shared" ca="1" si="21"/>
        <v>Ativo</v>
      </c>
      <c r="F511" s="192">
        <v>64</v>
      </c>
      <c r="G511" s="191">
        <v>19</v>
      </c>
      <c r="H511" s="187" t="s">
        <v>274</v>
      </c>
      <c r="I511" s="187" t="s">
        <v>704</v>
      </c>
      <c r="J511" s="187" t="s">
        <v>705</v>
      </c>
      <c r="K511" s="187" t="s">
        <v>2253</v>
      </c>
      <c r="L511" s="187" t="s">
        <v>2254</v>
      </c>
      <c r="M511" s="187" t="s">
        <v>2255</v>
      </c>
      <c r="N511" s="187" t="s">
        <v>39</v>
      </c>
      <c r="O511" s="188"/>
      <c r="P511" s="188"/>
      <c r="Q511" s="188"/>
      <c r="R511" s="188">
        <v>43619</v>
      </c>
      <c r="S511" s="188">
        <v>43629</v>
      </c>
      <c r="T511" s="188">
        <v>43619</v>
      </c>
      <c r="U511" s="188">
        <v>45445</v>
      </c>
      <c r="V511" s="188"/>
      <c r="W511" s="212" t="s">
        <v>39</v>
      </c>
      <c r="X511" s="212" t="s">
        <v>39</v>
      </c>
      <c r="Z511" s="188" t="s">
        <v>65</v>
      </c>
      <c r="AA511" s="188"/>
      <c r="AB511" s="188"/>
      <c r="AC511" s="188"/>
      <c r="AD511" s="188"/>
      <c r="AE511" s="189" t="s">
        <v>39</v>
      </c>
      <c r="AF511" s="187" t="s">
        <v>39</v>
      </c>
      <c r="AG511" s="187" t="s">
        <v>39</v>
      </c>
      <c r="AH511" s="188"/>
      <c r="AI511" s="187" t="str">
        <f t="shared" ca="1" si="19"/>
        <v/>
      </c>
      <c r="AJ511" s="187">
        <f>1</f>
        <v>1</v>
      </c>
    </row>
    <row r="512" spans="1:36" ht="30" x14ac:dyDescent="0.25">
      <c r="A512" s="188"/>
      <c r="B512" s="188"/>
      <c r="C512" s="187" t="s">
        <v>2252</v>
      </c>
      <c r="D512" s="187" t="s">
        <v>2256</v>
      </c>
      <c r="E512" s="187" t="str">
        <f t="shared" ca="1" si="21"/>
        <v>Ativo</v>
      </c>
      <c r="F512" s="192">
        <v>65</v>
      </c>
      <c r="G512" s="191">
        <v>19</v>
      </c>
      <c r="H512" s="187" t="s">
        <v>274</v>
      </c>
      <c r="I512" s="187" t="s">
        <v>704</v>
      </c>
      <c r="J512" s="187" t="s">
        <v>705</v>
      </c>
      <c r="K512" s="187" t="s">
        <v>2257</v>
      </c>
      <c r="L512" s="187" t="s">
        <v>2258</v>
      </c>
      <c r="M512" s="187" t="s">
        <v>2259</v>
      </c>
      <c r="N512" s="187" t="s">
        <v>39</v>
      </c>
      <c r="O512" s="188"/>
      <c r="P512" s="188"/>
      <c r="Q512" s="188"/>
      <c r="R512" s="188">
        <v>43620</v>
      </c>
      <c r="S512" s="188">
        <v>43629</v>
      </c>
      <c r="T512" s="188">
        <v>43620</v>
      </c>
      <c r="U512" s="188">
        <v>45446</v>
      </c>
      <c r="V512" s="188"/>
      <c r="W512" s="212" t="s">
        <v>39</v>
      </c>
      <c r="X512" s="212" t="s">
        <v>39</v>
      </c>
      <c r="Z512" s="188" t="s">
        <v>65</v>
      </c>
      <c r="AA512" s="188"/>
      <c r="AB512" s="188"/>
      <c r="AC512" s="188"/>
      <c r="AD512" s="188"/>
      <c r="AE512" s="189" t="s">
        <v>39</v>
      </c>
      <c r="AF512" s="187" t="s">
        <v>39</v>
      </c>
      <c r="AG512" s="187" t="s">
        <v>39</v>
      </c>
      <c r="AH512" s="188"/>
      <c r="AI512" s="187" t="str">
        <f t="shared" ca="1" si="19"/>
        <v/>
      </c>
      <c r="AJ512" s="187">
        <f>1</f>
        <v>1</v>
      </c>
    </row>
    <row r="513" spans="1:36" ht="30" x14ac:dyDescent="0.25">
      <c r="A513" s="188"/>
      <c r="B513" s="188"/>
      <c r="C513" s="187" t="s">
        <v>2252</v>
      </c>
      <c r="E513" s="187" t="str">
        <f t="shared" ca="1" si="21"/>
        <v>Ativo</v>
      </c>
      <c r="F513" s="192">
        <v>67</v>
      </c>
      <c r="G513" s="191">
        <v>19</v>
      </c>
      <c r="H513" s="187" t="s">
        <v>274</v>
      </c>
      <c r="I513" s="187" t="s">
        <v>704</v>
      </c>
      <c r="J513" s="187" t="s">
        <v>705</v>
      </c>
      <c r="K513" s="187" t="s">
        <v>2260</v>
      </c>
      <c r="L513" s="187" t="s">
        <v>1119</v>
      </c>
      <c r="M513" s="187" t="s">
        <v>2261</v>
      </c>
      <c r="N513" s="187" t="s">
        <v>39</v>
      </c>
      <c r="O513" s="188"/>
      <c r="P513" s="188"/>
      <c r="Q513" s="188"/>
      <c r="R513" s="188">
        <v>43622</v>
      </c>
      <c r="S513" s="188">
        <v>43629</v>
      </c>
      <c r="T513" s="188">
        <v>43622</v>
      </c>
      <c r="U513" s="188">
        <v>45448</v>
      </c>
      <c r="V513" s="188"/>
      <c r="W513" s="212" t="s">
        <v>39</v>
      </c>
      <c r="X513" s="212" t="s">
        <v>39</v>
      </c>
      <c r="Z513" s="188" t="s">
        <v>44</v>
      </c>
      <c r="AA513" s="188"/>
      <c r="AB513" s="188"/>
      <c r="AC513" s="188"/>
      <c r="AD513" s="188"/>
      <c r="AE513" s="189" t="s">
        <v>39</v>
      </c>
      <c r="AF513" s="187" t="s">
        <v>39</v>
      </c>
      <c r="AG513" s="187" t="s">
        <v>39</v>
      </c>
      <c r="AH513" s="188"/>
      <c r="AI513" s="187" t="str">
        <f t="shared" ca="1" si="19"/>
        <v/>
      </c>
      <c r="AJ513" s="187">
        <f>1</f>
        <v>1</v>
      </c>
    </row>
    <row r="514" spans="1:36" ht="135" x14ac:dyDescent="0.25">
      <c r="A514" s="188"/>
      <c r="B514" s="188">
        <v>43536</v>
      </c>
      <c r="C514" s="187" t="s">
        <v>1963</v>
      </c>
      <c r="D514" s="187" t="s">
        <v>2262</v>
      </c>
      <c r="E514" s="187" t="str">
        <f t="shared" ca="1" si="21"/>
        <v>Ativo</v>
      </c>
      <c r="F514" s="192">
        <v>68</v>
      </c>
      <c r="G514" s="191">
        <v>19</v>
      </c>
      <c r="H514" s="187" t="s">
        <v>2602</v>
      </c>
      <c r="I514" s="187" t="s">
        <v>37</v>
      </c>
      <c r="J514" s="187" t="s">
        <v>2263</v>
      </c>
      <c r="K514" s="187" t="s">
        <v>2264</v>
      </c>
      <c r="L514" s="187" t="s">
        <v>2265</v>
      </c>
      <c r="M514" s="187" t="s">
        <v>2266</v>
      </c>
      <c r="N514" s="187" t="s">
        <v>2267</v>
      </c>
      <c r="O514" s="188"/>
      <c r="P514" s="188"/>
      <c r="Q514" s="188"/>
      <c r="R514" s="188">
        <v>43656</v>
      </c>
      <c r="S514" s="188">
        <v>43658</v>
      </c>
      <c r="T514" s="188">
        <v>43658</v>
      </c>
      <c r="U514" s="188">
        <v>45484</v>
      </c>
      <c r="V514" s="188"/>
      <c r="W514" s="212" t="s">
        <v>39</v>
      </c>
      <c r="X514" s="212" t="s">
        <v>39</v>
      </c>
      <c r="Z514" s="188" t="s">
        <v>44</v>
      </c>
      <c r="AA514" s="188"/>
      <c r="AB514" s="188"/>
      <c r="AC514" s="188"/>
      <c r="AD514" s="188"/>
      <c r="AE514" s="189" t="s">
        <v>39</v>
      </c>
      <c r="AF514" s="187" t="s">
        <v>39</v>
      </c>
      <c r="AG514" s="187" t="s">
        <v>39</v>
      </c>
      <c r="AH514" s="188">
        <v>43661</v>
      </c>
      <c r="AI514" s="187" t="str">
        <f t="shared" ref="AI514:AI577" ca="1" si="22">IF(A514="","",IF(S514="",_xlfn.DAYS(TODAY(),A514),_xlfn.DAYS(S514,A514)))</f>
        <v/>
      </c>
      <c r="AJ514" s="187">
        <f>1</f>
        <v>1</v>
      </c>
    </row>
    <row r="515" spans="1:36" x14ac:dyDescent="0.25">
      <c r="A515" s="188"/>
      <c r="B515" s="188"/>
      <c r="C515" s="187" t="s">
        <v>2271</v>
      </c>
      <c r="E515" s="187" t="str">
        <f t="shared" ca="1" si="21"/>
        <v>Ativo</v>
      </c>
      <c r="F515" s="192">
        <v>69</v>
      </c>
      <c r="G515" s="191">
        <v>19</v>
      </c>
      <c r="H515" s="187" t="s">
        <v>831</v>
      </c>
      <c r="I515" s="187" t="s">
        <v>826</v>
      </c>
      <c r="J515" s="187" t="s">
        <v>705</v>
      </c>
      <c r="K515" s="187" t="s">
        <v>2268</v>
      </c>
      <c r="L515" s="187" t="s">
        <v>2269</v>
      </c>
      <c r="M515" s="187" t="s">
        <v>2270</v>
      </c>
      <c r="N515" s="187" t="s">
        <v>39</v>
      </c>
      <c r="O515" s="188"/>
      <c r="P515" s="188"/>
      <c r="Q515" s="188"/>
      <c r="R515" s="188">
        <v>43615</v>
      </c>
      <c r="S515" s="188">
        <v>43644</v>
      </c>
      <c r="T515" s="188">
        <v>43615</v>
      </c>
      <c r="U515" s="188">
        <v>45441</v>
      </c>
      <c r="V515" s="188"/>
      <c r="W515" s="212" t="s">
        <v>39</v>
      </c>
      <c r="X515" s="212" t="s">
        <v>39</v>
      </c>
      <c r="Z515" s="188" t="s">
        <v>44</v>
      </c>
      <c r="AA515" s="188"/>
      <c r="AB515" s="188"/>
      <c r="AC515" s="188"/>
      <c r="AD515" s="188"/>
      <c r="AE515" s="189" t="s">
        <v>39</v>
      </c>
      <c r="AF515" s="187" t="s">
        <v>39</v>
      </c>
      <c r="AG515" s="187" t="s">
        <v>39</v>
      </c>
      <c r="AH515" s="188"/>
      <c r="AI515" s="187" t="str">
        <f t="shared" ca="1" si="22"/>
        <v/>
      </c>
      <c r="AJ515" s="187">
        <f>1</f>
        <v>1</v>
      </c>
    </row>
    <row r="516" spans="1:36" ht="45" x14ac:dyDescent="0.25">
      <c r="A516" s="188"/>
      <c r="B516" s="188"/>
      <c r="C516" s="187" t="s">
        <v>2271</v>
      </c>
      <c r="E516" s="187" t="str">
        <f t="shared" ca="1" si="21"/>
        <v>Ativo</v>
      </c>
      <c r="F516" s="192">
        <v>70</v>
      </c>
      <c r="G516" s="191">
        <v>19</v>
      </c>
      <c r="H516" s="187" t="s">
        <v>831</v>
      </c>
      <c r="I516" s="187" t="s">
        <v>826</v>
      </c>
      <c r="J516" s="187" t="s">
        <v>705</v>
      </c>
      <c r="K516" s="187" t="s">
        <v>2272</v>
      </c>
      <c r="L516" s="187" t="s">
        <v>142</v>
      </c>
      <c r="M516" s="187" t="s">
        <v>954</v>
      </c>
      <c r="N516" s="187" t="s">
        <v>39</v>
      </c>
      <c r="O516" s="188"/>
      <c r="P516" s="188"/>
      <c r="Q516" s="188"/>
      <c r="R516" s="188">
        <v>43627</v>
      </c>
      <c r="S516" s="188">
        <v>43644</v>
      </c>
      <c r="T516" s="188">
        <v>43627</v>
      </c>
      <c r="U516" s="188">
        <v>45453</v>
      </c>
      <c r="V516" s="188"/>
      <c r="W516" s="212" t="s">
        <v>39</v>
      </c>
      <c r="X516" s="212" t="s">
        <v>39</v>
      </c>
      <c r="Z516" s="188" t="s">
        <v>44</v>
      </c>
      <c r="AA516" s="188"/>
      <c r="AB516" s="188"/>
      <c r="AC516" s="188"/>
      <c r="AD516" s="188"/>
      <c r="AE516" s="189" t="s">
        <v>39</v>
      </c>
      <c r="AF516" s="187" t="s">
        <v>39</v>
      </c>
      <c r="AG516" s="187" t="s">
        <v>39</v>
      </c>
      <c r="AH516" s="188"/>
      <c r="AI516" s="187" t="str">
        <f t="shared" ca="1" si="22"/>
        <v/>
      </c>
      <c r="AJ516" s="187">
        <f>1</f>
        <v>1</v>
      </c>
    </row>
    <row r="517" spans="1:36" ht="30" x14ac:dyDescent="0.25">
      <c r="A517" s="188"/>
      <c r="B517" s="188"/>
      <c r="C517" s="187" t="s">
        <v>2271</v>
      </c>
      <c r="E517" s="187" t="str">
        <f t="shared" ca="1" si="21"/>
        <v>Ativo</v>
      </c>
      <c r="F517" s="192">
        <v>71</v>
      </c>
      <c r="G517" s="191">
        <v>19</v>
      </c>
      <c r="H517" s="187" t="s">
        <v>831</v>
      </c>
      <c r="I517" s="187" t="s">
        <v>826</v>
      </c>
      <c r="J517" s="187" t="s">
        <v>705</v>
      </c>
      <c r="K517" s="187" t="s">
        <v>2273</v>
      </c>
      <c r="L517" s="187" t="s">
        <v>2274</v>
      </c>
      <c r="M517" s="187" t="s">
        <v>2275</v>
      </c>
      <c r="N517" s="187" t="s">
        <v>39</v>
      </c>
      <c r="O517" s="188"/>
      <c r="P517" s="188"/>
      <c r="Q517" s="188"/>
      <c r="R517" s="188">
        <v>43633</v>
      </c>
      <c r="S517" s="188">
        <v>43644</v>
      </c>
      <c r="T517" s="188">
        <v>43633</v>
      </c>
      <c r="U517" s="188">
        <v>45459</v>
      </c>
      <c r="V517" s="188"/>
      <c r="W517" s="212" t="s">
        <v>39</v>
      </c>
      <c r="X517" s="212" t="s">
        <v>39</v>
      </c>
      <c r="Z517" s="188" t="s">
        <v>44</v>
      </c>
      <c r="AA517" s="188"/>
      <c r="AB517" s="188"/>
      <c r="AC517" s="188"/>
      <c r="AD517" s="188"/>
      <c r="AE517" s="189" t="s">
        <v>39</v>
      </c>
      <c r="AF517" s="187" t="s">
        <v>39</v>
      </c>
      <c r="AG517" s="187" t="s">
        <v>39</v>
      </c>
      <c r="AH517" s="188"/>
      <c r="AI517" s="187" t="str">
        <f t="shared" ca="1" si="22"/>
        <v/>
      </c>
      <c r="AJ517" s="187">
        <f>1</f>
        <v>1</v>
      </c>
    </row>
    <row r="518" spans="1:36" ht="30" x14ac:dyDescent="0.25">
      <c r="A518" s="188"/>
      <c r="B518" s="188"/>
      <c r="C518" s="187" t="s">
        <v>2279</v>
      </c>
      <c r="E518" s="187" t="str">
        <f t="shared" ca="1" si="21"/>
        <v>Ativo</v>
      </c>
      <c r="F518" s="192">
        <v>72</v>
      </c>
      <c r="G518" s="191">
        <v>19</v>
      </c>
      <c r="H518" s="187" t="s">
        <v>831</v>
      </c>
      <c r="I518" s="187" t="s">
        <v>826</v>
      </c>
      <c r="J518" s="187" t="s">
        <v>705</v>
      </c>
      <c r="K518" s="187" t="s">
        <v>2276</v>
      </c>
      <c r="L518" s="187" t="s">
        <v>2277</v>
      </c>
      <c r="M518" s="187" t="s">
        <v>2278</v>
      </c>
      <c r="N518" s="187" t="s">
        <v>39</v>
      </c>
      <c r="O518" s="188"/>
      <c r="P518" s="188"/>
      <c r="Q518" s="188"/>
      <c r="R518" s="188">
        <v>43635</v>
      </c>
      <c r="S518" s="188">
        <v>43680</v>
      </c>
      <c r="T518" s="188">
        <v>43635</v>
      </c>
      <c r="U518" s="188">
        <v>45461</v>
      </c>
      <c r="V518" s="188"/>
      <c r="W518" s="212" t="s">
        <v>39</v>
      </c>
      <c r="X518" s="212" t="s">
        <v>39</v>
      </c>
      <c r="Z518" s="188" t="s">
        <v>65</v>
      </c>
      <c r="AA518" s="188"/>
      <c r="AB518" s="188"/>
      <c r="AC518" s="188"/>
      <c r="AD518" s="188"/>
      <c r="AE518" s="189" t="s">
        <v>39</v>
      </c>
      <c r="AF518" s="187" t="s">
        <v>39</v>
      </c>
      <c r="AG518" s="187" t="s">
        <v>39</v>
      </c>
      <c r="AH518" s="188"/>
      <c r="AI518" s="187" t="str">
        <f t="shared" ca="1" si="22"/>
        <v/>
      </c>
      <c r="AJ518" s="187">
        <f>1</f>
        <v>1</v>
      </c>
    </row>
    <row r="519" spans="1:36" ht="30" x14ac:dyDescent="0.25">
      <c r="A519" s="188"/>
      <c r="B519" s="188"/>
      <c r="C519" s="187" t="s">
        <v>2280</v>
      </c>
      <c r="E519" s="187" t="str">
        <f t="shared" ca="1" si="21"/>
        <v>Ativo</v>
      </c>
      <c r="F519" s="192">
        <v>73</v>
      </c>
      <c r="G519" s="191">
        <v>19</v>
      </c>
      <c r="H519" s="187" t="s">
        <v>831</v>
      </c>
      <c r="I519" s="187" t="s">
        <v>826</v>
      </c>
      <c r="J519" s="187" t="s">
        <v>705</v>
      </c>
      <c r="K519" s="187" t="s">
        <v>1962</v>
      </c>
      <c r="L519" s="187" t="s">
        <v>178</v>
      </c>
      <c r="M519" s="187" t="s">
        <v>1681</v>
      </c>
      <c r="N519" s="187" t="s">
        <v>39</v>
      </c>
      <c r="O519" s="188"/>
      <c r="P519" s="188"/>
      <c r="Q519" s="188"/>
      <c r="R519" s="188">
        <v>43626</v>
      </c>
      <c r="S519" s="188">
        <v>43645</v>
      </c>
      <c r="T519" s="188">
        <v>43626</v>
      </c>
      <c r="U519" s="188">
        <v>45452</v>
      </c>
      <c r="V519" s="188"/>
      <c r="W519" s="212" t="s">
        <v>39</v>
      </c>
      <c r="X519" s="212" t="s">
        <v>39</v>
      </c>
      <c r="Z519" s="188" t="s">
        <v>44</v>
      </c>
      <c r="AA519" s="188"/>
      <c r="AB519" s="188"/>
      <c r="AC519" s="188"/>
      <c r="AD519" s="188"/>
      <c r="AE519" s="189" t="s">
        <v>39</v>
      </c>
      <c r="AF519" s="187" t="s">
        <v>39</v>
      </c>
      <c r="AG519" s="187" t="s">
        <v>39</v>
      </c>
      <c r="AH519" s="188"/>
      <c r="AI519" s="187" t="str">
        <f t="shared" ca="1" si="22"/>
        <v/>
      </c>
      <c r="AJ519" s="187">
        <f>1</f>
        <v>1</v>
      </c>
    </row>
    <row r="520" spans="1:36" ht="30" x14ac:dyDescent="0.25">
      <c r="A520" s="188"/>
      <c r="B520" s="188"/>
      <c r="C520" s="187" t="s">
        <v>2280</v>
      </c>
      <c r="E520" s="187" t="str">
        <f t="shared" ca="1" si="21"/>
        <v>Ativo</v>
      </c>
      <c r="F520" s="192">
        <v>74</v>
      </c>
      <c r="G520" s="191">
        <v>19</v>
      </c>
      <c r="H520" s="187" t="s">
        <v>831</v>
      </c>
      <c r="I520" s="187" t="s">
        <v>826</v>
      </c>
      <c r="J520" s="187" t="s">
        <v>705</v>
      </c>
      <c r="K520" s="187" t="s">
        <v>2281</v>
      </c>
      <c r="L520" s="187" t="s">
        <v>2282</v>
      </c>
      <c r="M520" s="187" t="s">
        <v>2283</v>
      </c>
      <c r="N520" s="187" t="s">
        <v>39</v>
      </c>
      <c r="O520" s="188"/>
      <c r="P520" s="188"/>
      <c r="Q520" s="188"/>
      <c r="R520" s="188">
        <v>43640</v>
      </c>
      <c r="S520" s="188">
        <v>43645</v>
      </c>
      <c r="T520" s="188">
        <v>43640</v>
      </c>
      <c r="U520" s="188">
        <v>45466</v>
      </c>
      <c r="V520" s="188"/>
      <c r="W520" s="212" t="s">
        <v>39</v>
      </c>
      <c r="X520" s="212" t="s">
        <v>39</v>
      </c>
      <c r="Z520" s="188" t="s">
        <v>44</v>
      </c>
      <c r="AA520" s="188"/>
      <c r="AB520" s="188"/>
      <c r="AC520" s="188"/>
      <c r="AD520" s="188"/>
      <c r="AE520" s="189" t="s">
        <v>39</v>
      </c>
      <c r="AF520" s="187" t="s">
        <v>39</v>
      </c>
      <c r="AG520" s="187" t="s">
        <v>39</v>
      </c>
      <c r="AH520" s="188"/>
      <c r="AI520" s="187" t="str">
        <f t="shared" ca="1" si="22"/>
        <v/>
      </c>
      <c r="AJ520" s="187">
        <f>1</f>
        <v>1</v>
      </c>
    </row>
    <row r="521" spans="1:36" x14ac:dyDescent="0.25">
      <c r="A521" s="188"/>
      <c r="B521" s="188"/>
      <c r="C521" s="187" t="s">
        <v>1008</v>
      </c>
      <c r="D521" s="187" t="s">
        <v>39</v>
      </c>
      <c r="E521" s="187" t="str">
        <f t="shared" ca="1" si="21"/>
        <v>Ativo</v>
      </c>
      <c r="F521" s="192">
        <v>75</v>
      </c>
      <c r="G521" s="191">
        <v>19</v>
      </c>
      <c r="H521" s="187" t="s">
        <v>274</v>
      </c>
      <c r="I521" s="187" t="s">
        <v>704</v>
      </c>
      <c r="J521" s="187" t="s">
        <v>705</v>
      </c>
      <c r="K521" s="187" t="s">
        <v>2284</v>
      </c>
      <c r="L521" s="187" t="s">
        <v>649</v>
      </c>
      <c r="M521" s="187" t="s">
        <v>1221</v>
      </c>
      <c r="N521" s="187" t="s">
        <v>39</v>
      </c>
      <c r="O521" s="188"/>
      <c r="P521" s="188"/>
      <c r="Q521" s="188"/>
      <c r="R521" s="188">
        <v>43644</v>
      </c>
      <c r="S521" s="188">
        <v>43649</v>
      </c>
      <c r="T521" s="188">
        <v>43644</v>
      </c>
      <c r="U521" s="188">
        <v>45470</v>
      </c>
      <c r="V521" s="188"/>
      <c r="W521" s="212" t="s">
        <v>39</v>
      </c>
      <c r="X521" s="212" t="s">
        <v>39</v>
      </c>
      <c r="Z521" s="188" t="s">
        <v>44</v>
      </c>
      <c r="AA521" s="188"/>
      <c r="AB521" s="188"/>
      <c r="AC521" s="188"/>
      <c r="AD521" s="188"/>
      <c r="AE521" s="189" t="s">
        <v>39</v>
      </c>
      <c r="AF521" s="187" t="s">
        <v>39</v>
      </c>
      <c r="AG521" s="187" t="s">
        <v>39</v>
      </c>
      <c r="AH521" s="188"/>
      <c r="AI521" s="187" t="str">
        <f t="shared" ca="1" si="22"/>
        <v/>
      </c>
      <c r="AJ521" s="187">
        <f>1</f>
        <v>1</v>
      </c>
    </row>
    <row r="522" spans="1:36" ht="30" x14ac:dyDescent="0.25">
      <c r="A522" s="188"/>
      <c r="B522" s="188"/>
      <c r="C522" s="187" t="s">
        <v>1104</v>
      </c>
      <c r="E522" s="187" t="str">
        <f t="shared" ca="1" si="21"/>
        <v>Ativo</v>
      </c>
      <c r="F522" s="192">
        <v>76</v>
      </c>
      <c r="G522" s="191">
        <v>19</v>
      </c>
      <c r="H522" s="187" t="s">
        <v>274</v>
      </c>
      <c r="I522" s="187" t="s">
        <v>704</v>
      </c>
      <c r="J522" s="187" t="s">
        <v>705</v>
      </c>
      <c r="K522" s="187" t="s">
        <v>2285</v>
      </c>
      <c r="L522" s="187" t="s">
        <v>2286</v>
      </c>
      <c r="M522" s="187" t="s">
        <v>2287</v>
      </c>
      <c r="N522" s="187" t="s">
        <v>39</v>
      </c>
      <c r="O522" s="188"/>
      <c r="P522" s="188"/>
      <c r="Q522" s="188"/>
      <c r="R522" s="188">
        <v>43626</v>
      </c>
      <c r="S522" s="188">
        <v>43655</v>
      </c>
      <c r="T522" s="188">
        <v>43626</v>
      </c>
      <c r="U522" s="188">
        <v>45452</v>
      </c>
      <c r="V522" s="188"/>
      <c r="W522" s="212" t="s">
        <v>39</v>
      </c>
      <c r="X522" s="212" t="s">
        <v>39</v>
      </c>
      <c r="Z522" s="188" t="s">
        <v>44</v>
      </c>
      <c r="AA522" s="188"/>
      <c r="AB522" s="188"/>
      <c r="AC522" s="188"/>
      <c r="AD522" s="188"/>
      <c r="AE522" s="189" t="s">
        <v>39</v>
      </c>
      <c r="AF522" s="187" t="s">
        <v>39</v>
      </c>
      <c r="AG522" s="187" t="s">
        <v>39</v>
      </c>
      <c r="AH522" s="188"/>
      <c r="AI522" s="187" t="str">
        <f t="shared" ca="1" si="22"/>
        <v/>
      </c>
      <c r="AJ522" s="187">
        <f>1</f>
        <v>1</v>
      </c>
    </row>
    <row r="523" spans="1:36" ht="135" x14ac:dyDescent="0.25">
      <c r="A523" s="188"/>
      <c r="B523" s="188">
        <v>43650</v>
      </c>
      <c r="C523" s="187" t="s">
        <v>1963</v>
      </c>
      <c r="D523" s="187" t="s">
        <v>2288</v>
      </c>
      <c r="E523" s="187" t="str">
        <f t="shared" ca="1" si="21"/>
        <v>Ativo</v>
      </c>
      <c r="F523" s="192">
        <v>77</v>
      </c>
      <c r="G523" s="191">
        <v>19</v>
      </c>
      <c r="H523" s="187" t="s">
        <v>2602</v>
      </c>
      <c r="I523" s="187" t="s">
        <v>327</v>
      </c>
      <c r="J523" s="187" t="s">
        <v>2289</v>
      </c>
      <c r="K523" s="187" t="s">
        <v>2290</v>
      </c>
      <c r="L523" s="187" t="s">
        <v>2291</v>
      </c>
      <c r="M523" s="187" t="s">
        <v>2292</v>
      </c>
      <c r="N523" s="187" t="s">
        <v>569</v>
      </c>
      <c r="O523" s="188"/>
      <c r="P523" s="188"/>
      <c r="Q523" s="188"/>
      <c r="R523" s="188">
        <v>43651</v>
      </c>
      <c r="S523" s="188">
        <v>43656</v>
      </c>
      <c r="T523" s="188">
        <v>43651</v>
      </c>
      <c r="U523" s="188">
        <f>'Convênios e TCTs'!$T523+1825</f>
        <v>45476</v>
      </c>
      <c r="V523" s="188" t="s">
        <v>65</v>
      </c>
      <c r="W523" s="212" t="s">
        <v>39</v>
      </c>
      <c r="X523" s="212" t="s">
        <v>39</v>
      </c>
      <c r="Z523" s="188" t="s">
        <v>44</v>
      </c>
      <c r="AA523" s="188"/>
      <c r="AB523" s="188"/>
      <c r="AC523" s="188"/>
      <c r="AD523" s="188"/>
      <c r="AE523" s="189" t="s">
        <v>39</v>
      </c>
      <c r="AF523" s="187" t="s">
        <v>39</v>
      </c>
      <c r="AG523" s="187" t="s">
        <v>39</v>
      </c>
      <c r="AH523" s="188">
        <v>43706</v>
      </c>
      <c r="AI523" s="187" t="str">
        <f t="shared" ca="1" si="22"/>
        <v/>
      </c>
      <c r="AJ523" s="187">
        <f>1</f>
        <v>1</v>
      </c>
    </row>
    <row r="524" spans="1:36" ht="135" x14ac:dyDescent="0.25">
      <c r="A524" s="188"/>
      <c r="B524" s="188">
        <v>43650</v>
      </c>
      <c r="C524" s="187" t="s">
        <v>2297</v>
      </c>
      <c r="D524" s="187" t="s">
        <v>2293</v>
      </c>
      <c r="E524" s="187" t="str">
        <f t="shared" ca="1" si="21"/>
        <v>Ativo</v>
      </c>
      <c r="F524" s="192">
        <v>78</v>
      </c>
      <c r="G524" s="191">
        <v>19</v>
      </c>
      <c r="H524" s="187" t="s">
        <v>2602</v>
      </c>
      <c r="I524" s="187" t="s">
        <v>327</v>
      </c>
      <c r="J524" s="187" t="s">
        <v>2289</v>
      </c>
      <c r="K524" s="187" t="s">
        <v>2294</v>
      </c>
      <c r="L524" s="187" t="s">
        <v>2295</v>
      </c>
      <c r="M524" s="187" t="s">
        <v>2296</v>
      </c>
      <c r="N524" s="187" t="s">
        <v>2298</v>
      </c>
      <c r="O524" s="188"/>
      <c r="P524" s="188"/>
      <c r="Q524" s="188"/>
      <c r="R524" s="188">
        <v>43651</v>
      </c>
      <c r="S524" s="188">
        <v>43656</v>
      </c>
      <c r="T524" s="188">
        <v>43651</v>
      </c>
      <c r="U524" s="188">
        <f>'Convênios e TCTs'!$T524+1825</f>
        <v>45476</v>
      </c>
      <c r="V524" s="188" t="s">
        <v>65</v>
      </c>
      <c r="W524" s="212" t="s">
        <v>39</v>
      </c>
      <c r="X524" s="212" t="s">
        <v>39</v>
      </c>
      <c r="Z524" s="188" t="s">
        <v>44</v>
      </c>
      <c r="AA524" s="188"/>
      <c r="AB524" s="188"/>
      <c r="AC524" s="188"/>
      <c r="AD524" s="188"/>
      <c r="AE524" s="189" t="s">
        <v>39</v>
      </c>
      <c r="AF524" s="187" t="s">
        <v>39</v>
      </c>
      <c r="AG524" s="187" t="s">
        <v>39</v>
      </c>
      <c r="AH524" s="188">
        <v>43656</v>
      </c>
      <c r="AI524" s="187" t="str">
        <f t="shared" ca="1" si="22"/>
        <v/>
      </c>
      <c r="AJ524" s="187">
        <f>1</f>
        <v>1</v>
      </c>
    </row>
    <row r="525" spans="1:36" ht="135" x14ac:dyDescent="0.25">
      <c r="A525" s="188"/>
      <c r="B525" s="188">
        <v>43650</v>
      </c>
      <c r="C525" s="187" t="s">
        <v>2304</v>
      </c>
      <c r="D525" s="187" t="s">
        <v>2299</v>
      </c>
      <c r="E525" s="187" t="str">
        <f t="shared" ref="E525:E556" ca="1" si="23">IF(U525="","",IF(U525="cancelado","Cancelado",IF(U525="prazo indeterminado","Ativo",IF(TODAY()-U525&gt;0,"Concluído","Ativo"))))</f>
        <v>Ativo</v>
      </c>
      <c r="F525" s="192">
        <v>79</v>
      </c>
      <c r="G525" s="191">
        <v>19</v>
      </c>
      <c r="H525" s="187" t="s">
        <v>2602</v>
      </c>
      <c r="I525" s="187" t="s">
        <v>327</v>
      </c>
      <c r="J525" s="187" t="s">
        <v>2300</v>
      </c>
      <c r="K525" s="187" t="s">
        <v>2301</v>
      </c>
      <c r="L525" s="187" t="s">
        <v>2302</v>
      </c>
      <c r="M525" s="187" t="s">
        <v>2303</v>
      </c>
      <c r="N525" s="187" t="s">
        <v>2305</v>
      </c>
      <c r="O525" s="188"/>
      <c r="P525" s="188"/>
      <c r="Q525" s="188"/>
      <c r="R525" s="188">
        <v>43598</v>
      </c>
      <c r="S525" s="188">
        <v>43656</v>
      </c>
      <c r="T525" s="188">
        <v>43598</v>
      </c>
      <c r="U525" s="188">
        <f>'Convênios e TCTs'!$T525+1825</f>
        <v>45423</v>
      </c>
      <c r="V525" s="188" t="s">
        <v>65</v>
      </c>
      <c r="W525" s="212" t="s">
        <v>39</v>
      </c>
      <c r="X525" s="212" t="s">
        <v>39</v>
      </c>
      <c r="Z525" s="188" t="s">
        <v>44</v>
      </c>
      <c r="AA525" s="188"/>
      <c r="AB525" s="188"/>
      <c r="AC525" s="188"/>
      <c r="AD525" s="188"/>
      <c r="AE525" s="189" t="s">
        <v>39</v>
      </c>
      <c r="AF525" s="187" t="s">
        <v>39</v>
      </c>
      <c r="AG525" s="187" t="s">
        <v>39</v>
      </c>
      <c r="AH525" s="188">
        <v>43895</v>
      </c>
      <c r="AI525" s="187" t="str">
        <f t="shared" ca="1" si="22"/>
        <v/>
      </c>
      <c r="AJ525" s="187">
        <f>1</f>
        <v>1</v>
      </c>
    </row>
    <row r="526" spans="1:36" ht="135" x14ac:dyDescent="0.25">
      <c r="A526" s="188"/>
      <c r="B526" s="188">
        <v>43650</v>
      </c>
      <c r="C526" s="187" t="s">
        <v>2311</v>
      </c>
      <c r="D526" s="187" t="s">
        <v>2306</v>
      </c>
      <c r="E526" s="187" t="str">
        <f t="shared" ca="1" si="23"/>
        <v>Ativo</v>
      </c>
      <c r="F526" s="192">
        <v>80</v>
      </c>
      <c r="G526" s="191">
        <v>19</v>
      </c>
      <c r="H526" s="187" t="s">
        <v>2602</v>
      </c>
      <c r="I526" s="187" t="s">
        <v>327</v>
      </c>
      <c r="J526" s="187" t="s">
        <v>2307</v>
      </c>
      <c r="K526" s="187" t="s">
        <v>2308</v>
      </c>
      <c r="L526" s="187" t="s">
        <v>2309</v>
      </c>
      <c r="M526" s="187" t="s">
        <v>2310</v>
      </c>
      <c r="N526" s="187" t="s">
        <v>2312</v>
      </c>
      <c r="O526" s="188"/>
      <c r="P526" s="188"/>
      <c r="Q526" s="188"/>
      <c r="R526" s="188">
        <v>43651</v>
      </c>
      <c r="S526" s="188">
        <v>43656</v>
      </c>
      <c r="T526" s="188">
        <v>43651</v>
      </c>
      <c r="U526" s="188">
        <f>'Convênios e TCTs'!$T526+1825</f>
        <v>45476</v>
      </c>
      <c r="V526" s="188" t="s">
        <v>65</v>
      </c>
      <c r="W526" s="212" t="s">
        <v>39</v>
      </c>
      <c r="X526" s="212" t="s">
        <v>39</v>
      </c>
      <c r="Z526" s="188" t="s">
        <v>44</v>
      </c>
      <c r="AA526" s="188"/>
      <c r="AB526" s="188"/>
      <c r="AC526" s="188"/>
      <c r="AD526" s="188"/>
      <c r="AE526" s="189" t="s">
        <v>39</v>
      </c>
      <c r="AF526" s="187" t="s">
        <v>39</v>
      </c>
      <c r="AG526" s="187" t="s">
        <v>39</v>
      </c>
      <c r="AH526" s="188">
        <v>43656</v>
      </c>
      <c r="AI526" s="187" t="str">
        <f t="shared" ca="1" si="22"/>
        <v/>
      </c>
      <c r="AJ526" s="187">
        <f>1</f>
        <v>1</v>
      </c>
    </row>
    <row r="527" spans="1:36" ht="135" x14ac:dyDescent="0.25">
      <c r="A527" s="188"/>
      <c r="B527" s="188">
        <v>43650</v>
      </c>
      <c r="C527" s="187" t="s">
        <v>2318</v>
      </c>
      <c r="D527" s="187" t="s">
        <v>2313</v>
      </c>
      <c r="E527" s="187" t="str">
        <f t="shared" ca="1" si="23"/>
        <v>Ativo</v>
      </c>
      <c r="F527" s="192">
        <v>81</v>
      </c>
      <c r="G527" s="191">
        <v>19</v>
      </c>
      <c r="H527" s="187" t="s">
        <v>2602</v>
      </c>
      <c r="I527" s="187" t="s">
        <v>327</v>
      </c>
      <c r="J527" s="187" t="s">
        <v>2314</v>
      </c>
      <c r="K527" s="187" t="s">
        <v>2315</v>
      </c>
      <c r="L527" s="187" t="s">
        <v>2316</v>
      </c>
      <c r="M527" s="187" t="s">
        <v>2317</v>
      </c>
      <c r="N527" s="187" t="s">
        <v>2319</v>
      </c>
      <c r="O527" s="188"/>
      <c r="P527" s="188"/>
      <c r="Q527" s="188"/>
      <c r="R527" s="188">
        <v>43651</v>
      </c>
      <c r="S527" s="188">
        <v>43656</v>
      </c>
      <c r="T527" s="188">
        <v>43651</v>
      </c>
      <c r="U527" s="188">
        <f>'Convênios e TCTs'!$T527+1825</f>
        <v>45476</v>
      </c>
      <c r="V527" s="188" t="s">
        <v>65</v>
      </c>
      <c r="W527" s="212" t="s">
        <v>39</v>
      </c>
      <c r="X527" s="212" t="s">
        <v>39</v>
      </c>
      <c r="Z527" s="188" t="s">
        <v>44</v>
      </c>
      <c r="AA527" s="188"/>
      <c r="AB527" s="188"/>
      <c r="AC527" s="188"/>
      <c r="AD527" s="188"/>
      <c r="AE527" s="189" t="s">
        <v>39</v>
      </c>
      <c r="AF527" s="187" t="s">
        <v>39</v>
      </c>
      <c r="AG527" s="187" t="s">
        <v>39</v>
      </c>
      <c r="AH527" s="188">
        <v>43656</v>
      </c>
      <c r="AI527" s="187" t="str">
        <f t="shared" ca="1" si="22"/>
        <v/>
      </c>
      <c r="AJ527" s="187">
        <f>1</f>
        <v>1</v>
      </c>
    </row>
    <row r="528" spans="1:36" ht="409.5" x14ac:dyDescent="0.25">
      <c r="A528" s="188"/>
      <c r="C528" s="187" t="s">
        <v>937</v>
      </c>
      <c r="D528" s="187" t="s">
        <v>2320</v>
      </c>
      <c r="E528" s="187" t="str">
        <f t="shared" ca="1" si="23"/>
        <v>Ativo</v>
      </c>
      <c r="F528" s="192">
        <v>82</v>
      </c>
      <c r="G528" s="191">
        <v>19</v>
      </c>
      <c r="H528" s="187" t="s">
        <v>2602</v>
      </c>
      <c r="I528" s="187" t="s">
        <v>37</v>
      </c>
      <c r="J528" s="187" t="s">
        <v>2321</v>
      </c>
      <c r="K528" s="187" t="s">
        <v>2322</v>
      </c>
      <c r="L528" s="187" t="s">
        <v>2323</v>
      </c>
      <c r="M528" s="187" t="s">
        <v>2324</v>
      </c>
      <c r="N528" s="187" t="s">
        <v>39</v>
      </c>
      <c r="O528" s="188"/>
      <c r="P528" s="188"/>
      <c r="Q528" s="188"/>
      <c r="R528" s="188">
        <v>43711</v>
      </c>
      <c r="S528" s="188">
        <v>43713</v>
      </c>
      <c r="T528" s="188">
        <v>43711</v>
      </c>
      <c r="U528" s="188">
        <v>45537</v>
      </c>
      <c r="V528" s="188"/>
      <c r="W528" s="212" t="s">
        <v>39</v>
      </c>
      <c r="X528" s="212" t="s">
        <v>39</v>
      </c>
      <c r="Z528" s="188" t="s">
        <v>44</v>
      </c>
      <c r="AA528" s="188"/>
      <c r="AB528" s="188"/>
      <c r="AC528" s="188"/>
      <c r="AD528" s="188"/>
      <c r="AE528" s="189" t="s">
        <v>39</v>
      </c>
      <c r="AF528" s="187" t="s">
        <v>39</v>
      </c>
      <c r="AG528" s="187" t="s">
        <v>39</v>
      </c>
      <c r="AH528" s="188"/>
      <c r="AI528" s="187" t="str">
        <f t="shared" ca="1" si="22"/>
        <v/>
      </c>
      <c r="AJ528" s="187">
        <f>1</f>
        <v>1</v>
      </c>
    </row>
    <row r="529" spans="1:36" ht="30" x14ac:dyDescent="0.25">
      <c r="A529" s="188"/>
      <c r="B529" s="188"/>
      <c r="C529" s="187" t="s">
        <v>1204</v>
      </c>
      <c r="E529" s="187" t="str">
        <f t="shared" ca="1" si="23"/>
        <v>Ativo</v>
      </c>
      <c r="F529" s="192">
        <v>83</v>
      </c>
      <c r="G529" s="191">
        <v>19</v>
      </c>
      <c r="H529" s="187" t="s">
        <v>274</v>
      </c>
      <c r="I529" s="187" t="s">
        <v>704</v>
      </c>
      <c r="J529" s="187" t="s">
        <v>705</v>
      </c>
      <c r="K529" s="187" t="s">
        <v>2325</v>
      </c>
      <c r="L529" s="187" t="s">
        <v>2326</v>
      </c>
      <c r="M529" s="187" t="s">
        <v>2327</v>
      </c>
      <c r="N529" s="187" t="s">
        <v>39</v>
      </c>
      <c r="O529" s="188"/>
      <c r="P529" s="188"/>
      <c r="Q529" s="188"/>
      <c r="R529" s="188">
        <v>43644</v>
      </c>
      <c r="S529" s="188">
        <v>43663</v>
      </c>
      <c r="T529" s="188">
        <v>43644</v>
      </c>
      <c r="U529" s="188">
        <v>45470</v>
      </c>
      <c r="V529" s="188"/>
      <c r="W529" s="212" t="s">
        <v>39</v>
      </c>
      <c r="X529" s="212" t="s">
        <v>39</v>
      </c>
      <c r="Z529" s="188" t="s">
        <v>44</v>
      </c>
      <c r="AA529" s="188"/>
      <c r="AB529" s="188"/>
      <c r="AC529" s="188"/>
      <c r="AD529" s="188"/>
      <c r="AE529" s="189" t="s">
        <v>39</v>
      </c>
      <c r="AF529" s="187" t="s">
        <v>39</v>
      </c>
      <c r="AG529" s="187" t="s">
        <v>39</v>
      </c>
      <c r="AH529" s="188"/>
      <c r="AI529" s="187" t="str">
        <f t="shared" ca="1" si="22"/>
        <v/>
      </c>
      <c r="AJ529" s="187">
        <f>1</f>
        <v>1</v>
      </c>
    </row>
    <row r="530" spans="1:36" x14ac:dyDescent="0.25">
      <c r="A530" s="188"/>
      <c r="C530" s="187" t="s">
        <v>1104</v>
      </c>
      <c r="E530" s="187" t="str">
        <f t="shared" ca="1" si="23"/>
        <v>Ativo</v>
      </c>
      <c r="F530" s="192">
        <v>84</v>
      </c>
      <c r="G530" s="191">
        <v>19</v>
      </c>
      <c r="H530" s="187" t="s">
        <v>274</v>
      </c>
      <c r="I530" s="187" t="s">
        <v>704</v>
      </c>
      <c r="J530" s="187" t="s">
        <v>705</v>
      </c>
      <c r="K530" s="187" t="s">
        <v>2328</v>
      </c>
      <c r="L530" s="187" t="s">
        <v>2329</v>
      </c>
      <c r="M530" s="187" t="s">
        <v>2330</v>
      </c>
      <c r="N530" s="187" t="s">
        <v>39</v>
      </c>
      <c r="O530" s="188"/>
      <c r="P530" s="188"/>
      <c r="Q530" s="188"/>
      <c r="R530" s="188">
        <v>43649</v>
      </c>
      <c r="S530" s="188">
        <v>43685</v>
      </c>
      <c r="T530" s="188">
        <v>43649</v>
      </c>
      <c r="U530" s="188">
        <v>45475</v>
      </c>
      <c r="V530" s="188"/>
      <c r="W530" s="212" t="s">
        <v>39</v>
      </c>
      <c r="X530" s="212" t="s">
        <v>39</v>
      </c>
      <c r="Z530" s="188" t="s">
        <v>44</v>
      </c>
      <c r="AA530" s="188"/>
      <c r="AB530" s="188"/>
      <c r="AC530" s="188"/>
      <c r="AD530" s="188"/>
      <c r="AE530" s="189" t="s">
        <v>39</v>
      </c>
      <c r="AF530" s="187" t="s">
        <v>39</v>
      </c>
      <c r="AG530" s="187" t="s">
        <v>39</v>
      </c>
      <c r="AH530" s="188"/>
      <c r="AI530" s="187" t="str">
        <f t="shared" ca="1" si="22"/>
        <v/>
      </c>
      <c r="AJ530" s="187">
        <f>1</f>
        <v>1</v>
      </c>
    </row>
    <row r="531" spans="1:36" ht="30" x14ac:dyDescent="0.25">
      <c r="A531" s="188"/>
      <c r="C531" s="187" t="s">
        <v>1204</v>
      </c>
      <c r="E531" s="187" t="str">
        <f t="shared" ca="1" si="23"/>
        <v>Ativo</v>
      </c>
      <c r="F531" s="192">
        <v>85</v>
      </c>
      <c r="G531" s="191">
        <v>19</v>
      </c>
      <c r="H531" s="187" t="s">
        <v>274</v>
      </c>
      <c r="I531" s="187" t="s">
        <v>704</v>
      </c>
      <c r="J531" s="187" t="s">
        <v>705</v>
      </c>
      <c r="K531" s="187" t="s">
        <v>2331</v>
      </c>
      <c r="L531" s="187" t="s">
        <v>2332</v>
      </c>
      <c r="M531" s="187" t="s">
        <v>2333</v>
      </c>
      <c r="N531" s="187" t="s">
        <v>39</v>
      </c>
      <c r="O531" s="188"/>
      <c r="P531" s="188"/>
      <c r="Q531" s="188"/>
      <c r="R531" s="188">
        <v>43647</v>
      </c>
      <c r="S531" s="188">
        <v>43663</v>
      </c>
      <c r="T531" s="188">
        <v>43647</v>
      </c>
      <c r="U531" s="188">
        <v>45473</v>
      </c>
      <c r="V531" s="188"/>
      <c r="W531" s="212" t="s">
        <v>39</v>
      </c>
      <c r="X531" s="212" t="s">
        <v>39</v>
      </c>
      <c r="Z531" s="188" t="s">
        <v>44</v>
      </c>
      <c r="AA531" s="188"/>
      <c r="AB531" s="188"/>
      <c r="AC531" s="188"/>
      <c r="AD531" s="188"/>
      <c r="AE531" s="189" t="s">
        <v>39</v>
      </c>
      <c r="AF531" s="187" t="s">
        <v>39</v>
      </c>
      <c r="AG531" s="187" t="s">
        <v>39</v>
      </c>
      <c r="AH531" s="188"/>
      <c r="AI531" s="187" t="str">
        <f t="shared" ca="1" si="22"/>
        <v/>
      </c>
      <c r="AJ531" s="187">
        <f>1</f>
        <v>1</v>
      </c>
    </row>
    <row r="532" spans="1:36" x14ac:dyDescent="0.25">
      <c r="A532" s="188"/>
      <c r="C532" s="187" t="s">
        <v>801</v>
      </c>
      <c r="E532" s="187" t="str">
        <f t="shared" ca="1" si="23"/>
        <v>Ativo</v>
      </c>
      <c r="F532" s="192">
        <v>86</v>
      </c>
      <c r="G532" s="191">
        <v>19</v>
      </c>
      <c r="H532" s="187" t="s">
        <v>274</v>
      </c>
      <c r="I532" s="187" t="s">
        <v>704</v>
      </c>
      <c r="J532" s="187" t="s">
        <v>705</v>
      </c>
      <c r="K532" s="187" t="s">
        <v>2334</v>
      </c>
      <c r="L532" s="187" t="s">
        <v>2335</v>
      </c>
      <c r="M532" s="187" t="s">
        <v>2336</v>
      </c>
      <c r="N532" s="187" t="s">
        <v>39</v>
      </c>
      <c r="O532" s="188"/>
      <c r="P532" s="188"/>
      <c r="Q532" s="188"/>
      <c r="R532" s="188">
        <v>43651</v>
      </c>
      <c r="S532" s="188">
        <v>43663</v>
      </c>
      <c r="T532" s="188">
        <v>43651</v>
      </c>
      <c r="U532" s="188">
        <v>45477</v>
      </c>
      <c r="V532" s="188"/>
      <c r="W532" s="212" t="s">
        <v>39</v>
      </c>
      <c r="X532" s="212" t="s">
        <v>39</v>
      </c>
      <c r="Z532" s="188" t="s">
        <v>65</v>
      </c>
      <c r="AA532" s="188"/>
      <c r="AB532" s="188"/>
      <c r="AC532" s="188"/>
      <c r="AD532" s="188"/>
      <c r="AE532" s="189" t="s">
        <v>39</v>
      </c>
      <c r="AF532" s="187" t="s">
        <v>39</v>
      </c>
      <c r="AG532" s="187" t="s">
        <v>39</v>
      </c>
      <c r="AH532" s="188"/>
      <c r="AI532" s="187" t="str">
        <f t="shared" ca="1" si="22"/>
        <v/>
      </c>
      <c r="AJ532" s="187">
        <f>1</f>
        <v>1</v>
      </c>
    </row>
    <row r="533" spans="1:36" ht="60" x14ac:dyDescent="0.25">
      <c r="A533" s="188"/>
      <c r="B533" s="188">
        <v>43537</v>
      </c>
      <c r="C533" s="187" t="s">
        <v>2341</v>
      </c>
      <c r="D533" s="187" t="s">
        <v>2337</v>
      </c>
      <c r="E533" s="187" t="str">
        <f t="shared" ca="1" si="23"/>
        <v>Ativo</v>
      </c>
      <c r="F533" s="192">
        <v>87</v>
      </c>
      <c r="G533" s="191">
        <v>19</v>
      </c>
      <c r="H533" s="187" t="s">
        <v>2602</v>
      </c>
      <c r="I533" s="187" t="s">
        <v>37</v>
      </c>
      <c r="J533" s="187" t="s">
        <v>2338</v>
      </c>
      <c r="K533" s="187" t="s">
        <v>2339</v>
      </c>
      <c r="L533" s="187" t="s">
        <v>284</v>
      </c>
      <c r="M533" s="187" t="s">
        <v>2340</v>
      </c>
      <c r="N533" s="187" t="s">
        <v>2342</v>
      </c>
      <c r="O533" s="188"/>
      <c r="P533" s="188"/>
      <c r="Q533" s="188"/>
      <c r="R533" s="188">
        <v>43671</v>
      </c>
      <c r="S533" s="188">
        <v>43673</v>
      </c>
      <c r="T533" s="188">
        <v>43671</v>
      </c>
      <c r="U533" s="188">
        <v>45497</v>
      </c>
      <c r="V533" s="188"/>
      <c r="W533" s="212" t="s">
        <v>39</v>
      </c>
      <c r="X533" s="212" t="s">
        <v>39</v>
      </c>
      <c r="Z533" s="188" t="s">
        <v>44</v>
      </c>
      <c r="AA533" s="188"/>
      <c r="AB533" s="188"/>
      <c r="AC533" s="188"/>
      <c r="AD533" s="188"/>
      <c r="AE533" s="189" t="s">
        <v>39</v>
      </c>
      <c r="AF533" s="187" t="s">
        <v>39</v>
      </c>
      <c r="AG533" s="187" t="s">
        <v>39</v>
      </c>
      <c r="AH533" s="188">
        <v>43675</v>
      </c>
      <c r="AI533" s="187" t="str">
        <f t="shared" ca="1" si="22"/>
        <v/>
      </c>
      <c r="AJ533" s="187">
        <f>1</f>
        <v>1</v>
      </c>
    </row>
    <row r="534" spans="1:36" ht="75" x14ac:dyDescent="0.25">
      <c r="A534" s="188"/>
      <c r="B534" s="188">
        <v>43567</v>
      </c>
      <c r="C534" s="187" t="s">
        <v>552</v>
      </c>
      <c r="D534" s="187" t="s">
        <v>2343</v>
      </c>
      <c r="E534" s="187" t="str">
        <f t="shared" ca="1" si="23"/>
        <v>Ativo</v>
      </c>
      <c r="F534" s="192">
        <v>88</v>
      </c>
      <c r="G534" s="191">
        <v>19</v>
      </c>
      <c r="H534" s="187" t="s">
        <v>2602</v>
      </c>
      <c r="I534" s="187" t="s">
        <v>37</v>
      </c>
      <c r="J534" s="187" t="s">
        <v>2344</v>
      </c>
      <c r="K534" s="187" t="s">
        <v>2345</v>
      </c>
      <c r="L534" s="187" t="s">
        <v>2346</v>
      </c>
      <c r="M534" s="187" t="s">
        <v>2347</v>
      </c>
      <c r="N534" s="187" t="s">
        <v>2342</v>
      </c>
      <c r="O534" s="188"/>
      <c r="P534" s="188"/>
      <c r="Q534" s="188"/>
      <c r="R534" s="188">
        <v>43671</v>
      </c>
      <c r="S534" s="188">
        <v>43673</v>
      </c>
      <c r="T534" s="188">
        <v>43671</v>
      </c>
      <c r="U534" s="188">
        <v>45497</v>
      </c>
      <c r="V534" s="188"/>
      <c r="W534" s="212" t="s">
        <v>39</v>
      </c>
      <c r="X534" s="212" t="s">
        <v>39</v>
      </c>
      <c r="Z534" s="188" t="s">
        <v>44</v>
      </c>
      <c r="AA534" s="188"/>
      <c r="AB534" s="188"/>
      <c r="AC534" s="188"/>
      <c r="AD534" s="188"/>
      <c r="AE534" s="189" t="s">
        <v>39</v>
      </c>
      <c r="AF534" s="187" t="s">
        <v>39</v>
      </c>
      <c r="AG534" s="187" t="s">
        <v>39</v>
      </c>
      <c r="AH534" s="188">
        <v>43676</v>
      </c>
      <c r="AI534" s="187" t="str">
        <f t="shared" ca="1" si="22"/>
        <v/>
      </c>
      <c r="AJ534" s="187">
        <f>1</f>
        <v>1</v>
      </c>
    </row>
    <row r="535" spans="1:36" ht="30" x14ac:dyDescent="0.25">
      <c r="A535" s="188"/>
      <c r="C535" s="187" t="s">
        <v>2351</v>
      </c>
      <c r="E535" s="187" t="str">
        <f t="shared" ca="1" si="23"/>
        <v>Ativo</v>
      </c>
      <c r="F535" s="192">
        <v>90</v>
      </c>
      <c r="G535" s="191">
        <v>19</v>
      </c>
      <c r="H535" s="187" t="s">
        <v>274</v>
      </c>
      <c r="I535" s="187" t="s">
        <v>704</v>
      </c>
      <c r="J535" s="187" t="s">
        <v>705</v>
      </c>
      <c r="K535" s="187" t="s">
        <v>2348</v>
      </c>
      <c r="L535" s="187" t="s">
        <v>2349</v>
      </c>
      <c r="M535" s="187" t="s">
        <v>2350</v>
      </c>
      <c r="N535" s="187" t="s">
        <v>44</v>
      </c>
      <c r="O535" s="188"/>
      <c r="P535" s="188"/>
      <c r="Q535" s="188"/>
      <c r="R535" s="188">
        <v>43675</v>
      </c>
      <c r="S535" s="188">
        <v>43683</v>
      </c>
      <c r="T535" s="188">
        <v>43675</v>
      </c>
      <c r="U535" s="188">
        <v>45501</v>
      </c>
      <c r="V535" s="188"/>
      <c r="W535" s="212" t="s">
        <v>39</v>
      </c>
      <c r="X535" s="212" t="s">
        <v>39</v>
      </c>
      <c r="Z535" s="188" t="s">
        <v>44</v>
      </c>
      <c r="AA535" s="188"/>
      <c r="AB535" s="188"/>
      <c r="AC535" s="188"/>
      <c r="AD535" s="188"/>
      <c r="AE535" s="189" t="s">
        <v>39</v>
      </c>
      <c r="AF535" s="187" t="s">
        <v>39</v>
      </c>
      <c r="AG535" s="187" t="s">
        <v>39</v>
      </c>
      <c r="AH535" s="188"/>
      <c r="AI535" s="187" t="str">
        <f t="shared" ca="1" si="22"/>
        <v/>
      </c>
      <c r="AJ535" s="187">
        <f>1</f>
        <v>1</v>
      </c>
    </row>
    <row r="536" spans="1:36" ht="45" x14ac:dyDescent="0.25">
      <c r="A536" s="188"/>
      <c r="C536" s="187" t="s">
        <v>2351</v>
      </c>
      <c r="E536" s="187" t="str">
        <f t="shared" ca="1" si="23"/>
        <v>Ativo</v>
      </c>
      <c r="F536" s="192">
        <v>91</v>
      </c>
      <c r="G536" s="191">
        <v>19</v>
      </c>
      <c r="H536" s="187" t="s">
        <v>274</v>
      </c>
      <c r="I536" s="187" t="s">
        <v>704</v>
      </c>
      <c r="J536" s="187" t="s">
        <v>705</v>
      </c>
      <c r="K536" s="187" t="s">
        <v>2352</v>
      </c>
      <c r="L536" s="187" t="s">
        <v>2353</v>
      </c>
      <c r="M536" s="187" t="s">
        <v>2354</v>
      </c>
      <c r="N536" s="187" t="s">
        <v>44</v>
      </c>
      <c r="O536" s="188"/>
      <c r="P536" s="188"/>
      <c r="Q536" s="188"/>
      <c r="R536" s="188">
        <v>43675</v>
      </c>
      <c r="S536" s="188">
        <v>43683</v>
      </c>
      <c r="T536" s="188">
        <v>43675</v>
      </c>
      <c r="U536" s="188">
        <v>45501</v>
      </c>
      <c r="V536" s="188"/>
      <c r="W536" s="212" t="s">
        <v>39</v>
      </c>
      <c r="X536" s="212" t="s">
        <v>39</v>
      </c>
      <c r="Z536" s="188" t="s">
        <v>44</v>
      </c>
      <c r="AA536" s="188"/>
      <c r="AB536" s="188"/>
      <c r="AC536" s="188"/>
      <c r="AD536" s="188"/>
      <c r="AE536" s="189" t="s">
        <v>39</v>
      </c>
      <c r="AF536" s="187" t="s">
        <v>39</v>
      </c>
      <c r="AG536" s="187" t="s">
        <v>39</v>
      </c>
      <c r="AH536" s="188"/>
      <c r="AI536" s="187" t="str">
        <f t="shared" ca="1" si="22"/>
        <v/>
      </c>
      <c r="AJ536" s="187">
        <f>1</f>
        <v>1</v>
      </c>
    </row>
    <row r="537" spans="1:36" ht="45" x14ac:dyDescent="0.25">
      <c r="A537" s="188"/>
      <c r="C537" s="187" t="s">
        <v>2351</v>
      </c>
      <c r="E537" s="187" t="str">
        <f t="shared" ca="1" si="23"/>
        <v>Ativo</v>
      </c>
      <c r="F537" s="192">
        <v>92</v>
      </c>
      <c r="G537" s="191">
        <v>19</v>
      </c>
      <c r="H537" s="187" t="s">
        <v>274</v>
      </c>
      <c r="I537" s="187" t="s">
        <v>704</v>
      </c>
      <c r="J537" s="187" t="s">
        <v>705</v>
      </c>
      <c r="K537" s="187" t="s">
        <v>2355</v>
      </c>
      <c r="L537" s="187" t="s">
        <v>142</v>
      </c>
      <c r="M537" s="187" t="s">
        <v>2356</v>
      </c>
      <c r="N537" s="187" t="s">
        <v>44</v>
      </c>
      <c r="O537" s="188"/>
      <c r="P537" s="188"/>
      <c r="Q537" s="188"/>
      <c r="R537" s="188">
        <v>43676</v>
      </c>
      <c r="S537" s="188">
        <v>43683</v>
      </c>
      <c r="T537" s="188">
        <v>43676</v>
      </c>
      <c r="U537" s="188">
        <v>45502</v>
      </c>
      <c r="V537" s="188"/>
      <c r="W537" s="212" t="s">
        <v>39</v>
      </c>
      <c r="X537" s="212" t="s">
        <v>39</v>
      </c>
      <c r="Z537" s="188" t="s">
        <v>44</v>
      </c>
      <c r="AA537" s="188"/>
      <c r="AB537" s="188"/>
      <c r="AC537" s="188"/>
      <c r="AD537" s="188"/>
      <c r="AE537" s="189" t="s">
        <v>39</v>
      </c>
      <c r="AF537" s="187" t="s">
        <v>39</v>
      </c>
      <c r="AG537" s="187" t="s">
        <v>39</v>
      </c>
      <c r="AH537" s="188"/>
      <c r="AI537" s="187" t="str">
        <f t="shared" ca="1" si="22"/>
        <v/>
      </c>
      <c r="AJ537" s="187">
        <f>1</f>
        <v>1</v>
      </c>
    </row>
    <row r="538" spans="1:36" ht="60" x14ac:dyDescent="0.25">
      <c r="A538" s="188"/>
      <c r="C538" s="187" t="s">
        <v>2351</v>
      </c>
      <c r="E538" s="187" t="str">
        <f t="shared" ca="1" si="23"/>
        <v>Ativo</v>
      </c>
      <c r="F538" s="192">
        <v>94</v>
      </c>
      <c r="G538" s="191">
        <v>19</v>
      </c>
      <c r="H538" s="187" t="s">
        <v>274</v>
      </c>
      <c r="I538" s="187" t="s">
        <v>704</v>
      </c>
      <c r="J538" s="187" t="s">
        <v>705</v>
      </c>
      <c r="K538" s="187" t="s">
        <v>2357</v>
      </c>
      <c r="L538" s="187" t="s">
        <v>2358</v>
      </c>
      <c r="M538" s="187" t="s">
        <v>2359</v>
      </c>
      <c r="N538" s="187" t="s">
        <v>44</v>
      </c>
      <c r="O538" s="188"/>
      <c r="P538" s="188"/>
      <c r="Q538" s="188"/>
      <c r="R538" s="188">
        <v>43689</v>
      </c>
      <c r="S538" s="188">
        <v>43699</v>
      </c>
      <c r="T538" s="188">
        <v>43689</v>
      </c>
      <c r="U538" s="188">
        <v>45515</v>
      </c>
      <c r="V538" s="188"/>
      <c r="W538" s="212" t="s">
        <v>39</v>
      </c>
      <c r="X538" s="212" t="s">
        <v>39</v>
      </c>
      <c r="Z538" s="188" t="s">
        <v>44</v>
      </c>
      <c r="AA538" s="188"/>
      <c r="AB538" s="188"/>
      <c r="AC538" s="188"/>
      <c r="AD538" s="188"/>
      <c r="AE538" s="189" t="s">
        <v>39</v>
      </c>
      <c r="AF538" s="187" t="s">
        <v>39</v>
      </c>
      <c r="AG538" s="187" t="s">
        <v>39</v>
      </c>
      <c r="AH538" s="188"/>
      <c r="AI538" s="187" t="str">
        <f t="shared" ca="1" si="22"/>
        <v/>
      </c>
      <c r="AJ538" s="187">
        <f>1</f>
        <v>1</v>
      </c>
    </row>
    <row r="539" spans="1:36" ht="30" x14ac:dyDescent="0.25">
      <c r="A539" s="188"/>
      <c r="C539" s="187" t="s">
        <v>2351</v>
      </c>
      <c r="E539" s="187" t="str">
        <f t="shared" ca="1" si="23"/>
        <v>Ativo</v>
      </c>
      <c r="F539" s="192">
        <v>95</v>
      </c>
      <c r="G539" s="191">
        <v>19</v>
      </c>
      <c r="H539" s="187" t="s">
        <v>274</v>
      </c>
      <c r="I539" s="187" t="s">
        <v>704</v>
      </c>
      <c r="J539" s="187" t="s">
        <v>705</v>
      </c>
      <c r="K539" s="187" t="s">
        <v>2360</v>
      </c>
      <c r="L539" s="187" t="s">
        <v>2361</v>
      </c>
      <c r="M539" s="187" t="s">
        <v>2362</v>
      </c>
      <c r="N539" s="187" t="s">
        <v>44</v>
      </c>
      <c r="O539" s="188"/>
      <c r="P539" s="188"/>
      <c r="Q539" s="188"/>
      <c r="R539" s="188">
        <v>43689</v>
      </c>
      <c r="S539" s="188">
        <v>43699</v>
      </c>
      <c r="T539" s="188">
        <v>43689</v>
      </c>
      <c r="U539" s="188">
        <v>45515</v>
      </c>
      <c r="V539" s="188"/>
      <c r="W539" s="212" t="s">
        <v>39</v>
      </c>
      <c r="X539" s="212" t="s">
        <v>39</v>
      </c>
      <c r="Z539" s="188" t="s">
        <v>44</v>
      </c>
      <c r="AA539" s="188"/>
      <c r="AB539" s="188"/>
      <c r="AC539" s="188"/>
      <c r="AD539" s="188"/>
      <c r="AE539" s="189" t="s">
        <v>39</v>
      </c>
      <c r="AF539" s="187" t="s">
        <v>39</v>
      </c>
      <c r="AG539" s="187" t="s">
        <v>39</v>
      </c>
      <c r="AH539" s="188"/>
      <c r="AI539" s="187" t="str">
        <f t="shared" ca="1" si="22"/>
        <v/>
      </c>
      <c r="AJ539" s="187">
        <f>1</f>
        <v>1</v>
      </c>
    </row>
    <row r="540" spans="1:36" ht="30" x14ac:dyDescent="0.25">
      <c r="A540" s="188"/>
      <c r="C540" s="187" t="s">
        <v>2351</v>
      </c>
      <c r="E540" s="187" t="str">
        <f t="shared" ca="1" si="23"/>
        <v>Ativo</v>
      </c>
      <c r="F540" s="192">
        <v>96</v>
      </c>
      <c r="G540" s="191">
        <v>19</v>
      </c>
      <c r="H540" s="187" t="s">
        <v>274</v>
      </c>
      <c r="I540" s="187" t="s">
        <v>704</v>
      </c>
      <c r="J540" s="187" t="s">
        <v>705</v>
      </c>
      <c r="K540" s="187" t="s">
        <v>2363</v>
      </c>
      <c r="L540" s="187" t="s">
        <v>2364</v>
      </c>
      <c r="M540" s="187" t="s">
        <v>2365</v>
      </c>
      <c r="N540" s="187" t="s">
        <v>44</v>
      </c>
      <c r="O540" s="188"/>
      <c r="P540" s="188"/>
      <c r="Q540" s="188"/>
      <c r="R540" s="188">
        <v>43690</v>
      </c>
      <c r="S540" s="188">
        <v>43699</v>
      </c>
      <c r="T540" s="188">
        <v>43690</v>
      </c>
      <c r="U540" s="188">
        <v>45516</v>
      </c>
      <c r="V540" s="188"/>
      <c r="W540" s="212" t="s">
        <v>39</v>
      </c>
      <c r="X540" s="212" t="s">
        <v>39</v>
      </c>
      <c r="Z540" s="188" t="s">
        <v>44</v>
      </c>
      <c r="AA540" s="188"/>
      <c r="AB540" s="188"/>
      <c r="AC540" s="188"/>
      <c r="AD540" s="188"/>
      <c r="AE540" s="189" t="s">
        <v>39</v>
      </c>
      <c r="AF540" s="187" t="s">
        <v>39</v>
      </c>
      <c r="AG540" s="187" t="s">
        <v>39</v>
      </c>
      <c r="AH540" s="188"/>
      <c r="AI540" s="187" t="str">
        <f t="shared" ca="1" si="22"/>
        <v/>
      </c>
      <c r="AJ540" s="187">
        <f>1</f>
        <v>1</v>
      </c>
    </row>
    <row r="541" spans="1:36" x14ac:dyDescent="0.25">
      <c r="A541" s="188"/>
      <c r="C541" s="187" t="s">
        <v>2351</v>
      </c>
      <c r="E541" s="187" t="str">
        <f t="shared" ca="1" si="23"/>
        <v>Ativo</v>
      </c>
      <c r="F541" s="192">
        <v>97</v>
      </c>
      <c r="G541" s="191">
        <v>19</v>
      </c>
      <c r="H541" s="187" t="s">
        <v>274</v>
      </c>
      <c r="I541" s="187" t="s">
        <v>704</v>
      </c>
      <c r="J541" s="187" t="s">
        <v>705</v>
      </c>
      <c r="K541" s="187" t="s">
        <v>2366</v>
      </c>
      <c r="L541" s="187" t="s">
        <v>2367</v>
      </c>
      <c r="M541" s="187" t="s">
        <v>2368</v>
      </c>
      <c r="N541" s="187" t="s">
        <v>44</v>
      </c>
      <c r="O541" s="188"/>
      <c r="P541" s="188"/>
      <c r="Q541" s="188"/>
      <c r="R541" s="188">
        <v>43691</v>
      </c>
      <c r="S541" s="188">
        <v>43699</v>
      </c>
      <c r="T541" s="188">
        <v>43691</v>
      </c>
      <c r="U541" s="188">
        <v>45517</v>
      </c>
      <c r="V541" s="188"/>
      <c r="W541" s="212" t="s">
        <v>39</v>
      </c>
      <c r="X541" s="212" t="s">
        <v>39</v>
      </c>
      <c r="Z541" s="188" t="s">
        <v>44</v>
      </c>
      <c r="AA541" s="188"/>
      <c r="AB541" s="188"/>
      <c r="AC541" s="188"/>
      <c r="AD541" s="188"/>
      <c r="AE541" s="189" t="s">
        <v>39</v>
      </c>
      <c r="AF541" s="187" t="s">
        <v>39</v>
      </c>
      <c r="AG541" s="187" t="s">
        <v>39</v>
      </c>
      <c r="AH541" s="188"/>
      <c r="AI541" s="187" t="str">
        <f t="shared" ca="1" si="22"/>
        <v/>
      </c>
      <c r="AJ541" s="187">
        <f>1</f>
        <v>1</v>
      </c>
    </row>
    <row r="542" spans="1:36" ht="30" x14ac:dyDescent="0.25">
      <c r="A542" s="188"/>
      <c r="C542" s="187" t="s">
        <v>2372</v>
      </c>
      <c r="E542" s="187" t="str">
        <f t="shared" ca="1" si="23"/>
        <v>Ativo</v>
      </c>
      <c r="F542" s="192">
        <v>98</v>
      </c>
      <c r="G542" s="191">
        <v>19</v>
      </c>
      <c r="H542" s="187" t="s">
        <v>831</v>
      </c>
      <c r="I542" s="187" t="s">
        <v>704</v>
      </c>
      <c r="J542" s="187" t="s">
        <v>705</v>
      </c>
      <c r="K542" s="187" t="s">
        <v>2369</v>
      </c>
      <c r="L542" s="187" t="s">
        <v>2370</v>
      </c>
      <c r="M542" s="187" t="s">
        <v>2371</v>
      </c>
      <c r="N542" s="187" t="s">
        <v>44</v>
      </c>
      <c r="O542" s="188"/>
      <c r="P542" s="188"/>
      <c r="Q542" s="188"/>
      <c r="R542" s="188">
        <v>43698</v>
      </c>
      <c r="S542" s="188">
        <v>43706</v>
      </c>
      <c r="T542" s="188">
        <v>43698</v>
      </c>
      <c r="U542" s="188">
        <v>45524</v>
      </c>
      <c r="V542" s="188"/>
      <c r="W542" s="212" t="s">
        <v>39</v>
      </c>
      <c r="X542" s="212" t="s">
        <v>39</v>
      </c>
      <c r="Z542" s="188" t="s">
        <v>44</v>
      </c>
      <c r="AA542" s="188"/>
      <c r="AB542" s="188"/>
      <c r="AC542" s="188"/>
      <c r="AD542" s="188"/>
      <c r="AE542" s="189" t="s">
        <v>39</v>
      </c>
      <c r="AF542" s="187" t="s">
        <v>39</v>
      </c>
      <c r="AG542" s="187" t="s">
        <v>39</v>
      </c>
      <c r="AH542" s="188"/>
      <c r="AI542" s="187" t="str">
        <f t="shared" ca="1" si="22"/>
        <v/>
      </c>
      <c r="AJ542" s="187">
        <f>1</f>
        <v>1</v>
      </c>
    </row>
    <row r="543" spans="1:36" ht="30" x14ac:dyDescent="0.25">
      <c r="A543" s="188"/>
      <c r="B543" s="188"/>
      <c r="C543" s="188" t="s">
        <v>2372</v>
      </c>
      <c r="E543" s="187" t="str">
        <f t="shared" ca="1" si="23"/>
        <v>Ativo</v>
      </c>
      <c r="F543" s="192">
        <v>99</v>
      </c>
      <c r="G543" s="191">
        <v>19</v>
      </c>
      <c r="H543" s="187" t="s">
        <v>274</v>
      </c>
      <c r="I543" s="187" t="s">
        <v>704</v>
      </c>
      <c r="J543" s="187" t="s">
        <v>705</v>
      </c>
      <c r="K543" s="187" t="s">
        <v>3147</v>
      </c>
      <c r="L543" s="187" t="s">
        <v>1292</v>
      </c>
      <c r="M543" s="187" t="s">
        <v>3148</v>
      </c>
      <c r="N543" s="187" t="s">
        <v>44</v>
      </c>
      <c r="O543" s="188"/>
      <c r="P543" s="188"/>
      <c r="Q543" s="188"/>
      <c r="R543" s="188">
        <v>43710</v>
      </c>
      <c r="S543" s="188">
        <v>43721</v>
      </c>
      <c r="T543" s="188">
        <v>43710</v>
      </c>
      <c r="U543" s="188">
        <v>45536</v>
      </c>
      <c r="V543" s="188"/>
      <c r="W543" s="212" t="s">
        <v>39</v>
      </c>
      <c r="X543" s="212" t="s">
        <v>39</v>
      </c>
      <c r="Y543" s="187" t="s">
        <v>3149</v>
      </c>
      <c r="Z543" s="188" t="s">
        <v>44</v>
      </c>
      <c r="AA543" s="188" t="s">
        <v>444</v>
      </c>
      <c r="AB543" s="188"/>
      <c r="AC543" s="188"/>
      <c r="AD543" s="188"/>
      <c r="AE543" s="189" t="s">
        <v>39</v>
      </c>
      <c r="AF543" s="187" t="s">
        <v>39</v>
      </c>
      <c r="AG543" s="187" t="s">
        <v>39</v>
      </c>
      <c r="AH543" s="188"/>
      <c r="AI543" s="187" t="str">
        <f t="shared" ca="1" si="22"/>
        <v/>
      </c>
      <c r="AJ543" s="187">
        <f>1</f>
        <v>1</v>
      </c>
    </row>
    <row r="544" spans="1:36" ht="105" x14ac:dyDescent="0.25">
      <c r="A544" s="188"/>
      <c r="C544" s="187" t="s">
        <v>1667</v>
      </c>
      <c r="D544" s="187" t="s">
        <v>2373</v>
      </c>
      <c r="E544" s="187" t="str">
        <f t="shared" ca="1" si="23"/>
        <v>Ativo</v>
      </c>
      <c r="F544" s="192">
        <v>100</v>
      </c>
      <c r="G544" s="191">
        <v>19</v>
      </c>
      <c r="H544" s="187" t="s">
        <v>2602</v>
      </c>
      <c r="I544" s="187" t="s">
        <v>37</v>
      </c>
      <c r="J544" s="187" t="s">
        <v>2374</v>
      </c>
      <c r="K544" s="187" t="s">
        <v>2375</v>
      </c>
      <c r="L544" s="187" t="s">
        <v>2376</v>
      </c>
      <c r="M544" s="187" t="s">
        <v>2377</v>
      </c>
      <c r="N544" s="187" t="s">
        <v>2378</v>
      </c>
      <c r="O544" s="188"/>
      <c r="P544" s="188"/>
      <c r="Q544" s="188"/>
      <c r="R544" s="188">
        <v>43726</v>
      </c>
      <c r="S544" s="188">
        <v>43728</v>
      </c>
      <c r="T544" s="188">
        <v>43726</v>
      </c>
      <c r="U544" s="188">
        <v>45552</v>
      </c>
      <c r="V544" s="188"/>
      <c r="W544" s="212" t="s">
        <v>39</v>
      </c>
      <c r="X544" s="212" t="s">
        <v>39</v>
      </c>
      <c r="Z544" s="188" t="s">
        <v>44</v>
      </c>
      <c r="AA544" s="188"/>
      <c r="AB544" s="188"/>
      <c r="AC544" s="188"/>
      <c r="AD544" s="188"/>
      <c r="AE544" s="189" t="s">
        <v>39</v>
      </c>
      <c r="AF544" s="187" t="s">
        <v>39</v>
      </c>
      <c r="AG544" s="187" t="s">
        <v>39</v>
      </c>
      <c r="AH544" s="188"/>
      <c r="AI544" s="187" t="str">
        <f t="shared" ca="1" si="22"/>
        <v/>
      </c>
      <c r="AJ544" s="187">
        <f>1</f>
        <v>1</v>
      </c>
    </row>
    <row r="545" spans="1:36" ht="180" hidden="1" x14ac:dyDescent="0.25">
      <c r="A545" s="188"/>
      <c r="C545" s="187" t="s">
        <v>667</v>
      </c>
      <c r="D545" s="187" t="s">
        <v>2379</v>
      </c>
      <c r="E545" s="187" t="str">
        <f t="shared" ca="1" si="23"/>
        <v/>
      </c>
      <c r="F545" s="192">
        <v>101</v>
      </c>
      <c r="G545" s="191">
        <v>19</v>
      </c>
      <c r="H545" s="187" t="s">
        <v>274</v>
      </c>
      <c r="I545" s="187" t="s">
        <v>37</v>
      </c>
      <c r="J545" s="187" t="s">
        <v>2380</v>
      </c>
      <c r="K545" s="187" t="s">
        <v>2381</v>
      </c>
      <c r="L545" s="187" t="s">
        <v>2382</v>
      </c>
      <c r="M545" s="187" t="s">
        <v>2383</v>
      </c>
      <c r="N545" s="187" t="s">
        <v>2199</v>
      </c>
      <c r="O545" s="188"/>
      <c r="P545" s="188"/>
      <c r="Q545" s="188"/>
      <c r="R545" s="188"/>
      <c r="S545" s="188"/>
      <c r="T545" s="188"/>
      <c r="U545" s="188"/>
      <c r="V545" s="188"/>
      <c r="W545" s="212">
        <v>0</v>
      </c>
      <c r="X545" s="212">
        <v>0</v>
      </c>
      <c r="Z545" s="188" t="s">
        <v>44</v>
      </c>
      <c r="AA545" s="188"/>
      <c r="AB545" s="188"/>
      <c r="AC545" s="188"/>
      <c r="AD545" s="188"/>
      <c r="AE545" s="189">
        <v>0</v>
      </c>
      <c r="AF545" s="187" t="s">
        <v>39</v>
      </c>
      <c r="AG545" s="187" t="s">
        <v>39</v>
      </c>
      <c r="AH545" s="188"/>
      <c r="AI545" s="187" t="str">
        <f t="shared" ca="1" si="22"/>
        <v/>
      </c>
      <c r="AJ545" s="187">
        <f>1</f>
        <v>1</v>
      </c>
    </row>
    <row r="546" spans="1:36" ht="105" x14ac:dyDescent="0.25">
      <c r="A546" s="188"/>
      <c r="C546" s="187" t="s">
        <v>259</v>
      </c>
      <c r="D546" s="187" t="s">
        <v>2384</v>
      </c>
      <c r="E546" s="187" t="str">
        <f t="shared" ca="1" si="23"/>
        <v>Ativo</v>
      </c>
      <c r="F546" s="192">
        <v>102</v>
      </c>
      <c r="G546" s="191">
        <v>19</v>
      </c>
      <c r="H546" s="187" t="s">
        <v>2602</v>
      </c>
      <c r="I546" s="187" t="s">
        <v>37</v>
      </c>
      <c r="J546" s="187" t="s">
        <v>2385</v>
      </c>
      <c r="K546" s="187" t="s">
        <v>2386</v>
      </c>
      <c r="L546" s="187" t="s">
        <v>2387</v>
      </c>
      <c r="M546" s="187" t="s">
        <v>2388</v>
      </c>
      <c r="N546" s="187" t="s">
        <v>2025</v>
      </c>
      <c r="O546" s="188"/>
      <c r="P546" s="188"/>
      <c r="Q546" s="188"/>
      <c r="R546" s="188">
        <v>43725</v>
      </c>
      <c r="S546" s="188">
        <v>43727</v>
      </c>
      <c r="T546" s="188">
        <v>43725</v>
      </c>
      <c r="U546" s="188">
        <f>'Convênios e TCTs'!$T546+1825</f>
        <v>45550</v>
      </c>
      <c r="V546" s="188" t="s">
        <v>65</v>
      </c>
      <c r="W546" s="212" t="s">
        <v>39</v>
      </c>
      <c r="X546" s="212" t="s">
        <v>39</v>
      </c>
      <c r="Z546" s="188" t="s">
        <v>44</v>
      </c>
      <c r="AA546" s="188"/>
      <c r="AB546" s="188"/>
      <c r="AC546" s="188"/>
      <c r="AD546" s="188"/>
      <c r="AE546" s="189" t="s">
        <v>39</v>
      </c>
      <c r="AF546" s="187" t="s">
        <v>39</v>
      </c>
      <c r="AG546" s="187" t="s">
        <v>39</v>
      </c>
      <c r="AH546" s="188"/>
      <c r="AI546" s="187" t="str">
        <f t="shared" ca="1" si="22"/>
        <v/>
      </c>
      <c r="AJ546" s="187">
        <f>1</f>
        <v>1</v>
      </c>
    </row>
    <row r="547" spans="1:36" ht="45" x14ac:dyDescent="0.25">
      <c r="A547" s="188"/>
      <c r="C547" s="187" t="s">
        <v>2392</v>
      </c>
      <c r="E547" s="187" t="str">
        <f t="shared" ca="1" si="23"/>
        <v>Ativo</v>
      </c>
      <c r="F547" s="192">
        <v>103</v>
      </c>
      <c r="G547" s="191">
        <v>19</v>
      </c>
      <c r="H547" s="187" t="s">
        <v>274</v>
      </c>
      <c r="I547" s="187" t="s">
        <v>704</v>
      </c>
      <c r="J547" s="187" t="s">
        <v>705</v>
      </c>
      <c r="K547" s="187" t="s">
        <v>2389</v>
      </c>
      <c r="L547" s="187" t="s">
        <v>2390</v>
      </c>
      <c r="M547" s="187" t="s">
        <v>2391</v>
      </c>
      <c r="N547" s="187" t="s">
        <v>39</v>
      </c>
      <c r="O547" s="188"/>
      <c r="P547" s="188"/>
      <c r="Q547" s="188"/>
      <c r="R547" s="188">
        <v>43711</v>
      </c>
      <c r="S547" s="188">
        <v>43721</v>
      </c>
      <c r="T547" s="188">
        <v>43711</v>
      </c>
      <c r="U547" s="188">
        <v>45537</v>
      </c>
      <c r="V547" s="188"/>
      <c r="W547" s="212" t="s">
        <v>39</v>
      </c>
      <c r="X547" s="212" t="s">
        <v>39</v>
      </c>
      <c r="Z547" s="188" t="s">
        <v>44</v>
      </c>
      <c r="AA547" s="188"/>
      <c r="AB547" s="188"/>
      <c r="AC547" s="188"/>
      <c r="AD547" s="188"/>
      <c r="AE547" s="189" t="s">
        <v>39</v>
      </c>
      <c r="AF547" s="187" t="s">
        <v>39</v>
      </c>
      <c r="AG547" s="187" t="s">
        <v>39</v>
      </c>
      <c r="AH547" s="188"/>
      <c r="AI547" s="187" t="str">
        <f t="shared" ca="1" si="22"/>
        <v/>
      </c>
      <c r="AJ547" s="187">
        <f>1</f>
        <v>1</v>
      </c>
    </row>
    <row r="548" spans="1:36" ht="75" x14ac:dyDescent="0.25">
      <c r="A548" s="188"/>
      <c r="C548" s="187" t="s">
        <v>259</v>
      </c>
      <c r="D548" s="187" t="s">
        <v>2393</v>
      </c>
      <c r="E548" s="187" t="str">
        <f t="shared" ca="1" si="23"/>
        <v>Ativo</v>
      </c>
      <c r="F548" s="192">
        <v>104</v>
      </c>
      <c r="G548" s="191">
        <v>19</v>
      </c>
      <c r="H548" s="187" t="s">
        <v>2602</v>
      </c>
      <c r="I548" s="187" t="s">
        <v>37</v>
      </c>
      <c r="J548" s="187" t="s">
        <v>2394</v>
      </c>
      <c r="K548" s="187" t="s">
        <v>2395</v>
      </c>
      <c r="L548" s="187" t="s">
        <v>1039</v>
      </c>
      <c r="M548" s="187" t="s">
        <v>2396</v>
      </c>
      <c r="N548" s="187" t="s">
        <v>2025</v>
      </c>
      <c r="O548" s="188"/>
      <c r="P548" s="188"/>
      <c r="Q548" s="188"/>
      <c r="R548" s="188">
        <v>43720</v>
      </c>
      <c r="S548" s="188">
        <v>43726</v>
      </c>
      <c r="T548" s="188">
        <v>43720</v>
      </c>
      <c r="U548" s="188">
        <f>'Convênios e TCTs'!$T548+1825</f>
        <v>45545</v>
      </c>
      <c r="V548" s="188" t="s">
        <v>65</v>
      </c>
      <c r="W548" s="212" t="s">
        <v>39</v>
      </c>
      <c r="X548" s="212" t="s">
        <v>39</v>
      </c>
      <c r="Z548" s="188" t="s">
        <v>44</v>
      </c>
      <c r="AA548" s="188"/>
      <c r="AB548" s="188"/>
      <c r="AC548" s="188"/>
      <c r="AD548" s="188"/>
      <c r="AE548" s="189" t="s">
        <v>39</v>
      </c>
      <c r="AF548" s="187" t="s">
        <v>39</v>
      </c>
      <c r="AG548" s="187" t="s">
        <v>39</v>
      </c>
      <c r="AH548" s="188"/>
      <c r="AI548" s="187" t="str">
        <f t="shared" ca="1" si="22"/>
        <v/>
      </c>
      <c r="AJ548" s="187">
        <f>1</f>
        <v>1</v>
      </c>
    </row>
    <row r="549" spans="1:36" ht="135" x14ac:dyDescent="0.25">
      <c r="A549" s="188"/>
      <c r="C549" s="187" t="s">
        <v>2401</v>
      </c>
      <c r="D549" s="187" t="s">
        <v>2397</v>
      </c>
      <c r="E549" s="187" t="str">
        <f t="shared" ca="1" si="23"/>
        <v>Ativo</v>
      </c>
      <c r="F549" s="192">
        <v>105</v>
      </c>
      <c r="G549" s="191">
        <v>19</v>
      </c>
      <c r="H549" s="187" t="s">
        <v>2602</v>
      </c>
      <c r="I549" s="187" t="s">
        <v>327</v>
      </c>
      <c r="J549" s="187" t="s">
        <v>2314</v>
      </c>
      <c r="K549" s="187" t="s">
        <v>2398</v>
      </c>
      <c r="L549" s="187" t="s">
        <v>2399</v>
      </c>
      <c r="M549" s="187" t="s">
        <v>2400</v>
      </c>
      <c r="N549" s="187" t="s">
        <v>2319</v>
      </c>
      <c r="O549" s="188"/>
      <c r="P549" s="188"/>
      <c r="Q549" s="188"/>
      <c r="R549" s="188">
        <v>43738</v>
      </c>
      <c r="S549" s="188">
        <v>43740</v>
      </c>
      <c r="T549" s="188">
        <v>43738</v>
      </c>
      <c r="U549" s="188">
        <f>'Convênios e TCTs'!$T549+1825</f>
        <v>45563</v>
      </c>
      <c r="V549" s="188" t="s">
        <v>65</v>
      </c>
      <c r="W549" s="212" t="s">
        <v>39</v>
      </c>
      <c r="X549" s="212" t="s">
        <v>39</v>
      </c>
      <c r="Z549" s="188" t="s">
        <v>44</v>
      </c>
      <c r="AA549" s="188"/>
      <c r="AB549" s="188"/>
      <c r="AC549" s="188"/>
      <c r="AD549" s="188"/>
      <c r="AE549" s="189" t="s">
        <v>39</v>
      </c>
      <c r="AF549" s="187" t="s">
        <v>39</v>
      </c>
      <c r="AG549" s="187" t="s">
        <v>39</v>
      </c>
      <c r="AH549" s="188"/>
      <c r="AI549" s="187" t="str">
        <f t="shared" ca="1" si="22"/>
        <v/>
      </c>
      <c r="AJ549" s="187">
        <f>1</f>
        <v>1</v>
      </c>
    </row>
    <row r="550" spans="1:36" ht="135" x14ac:dyDescent="0.25">
      <c r="A550" s="188"/>
      <c r="C550" s="187" t="s">
        <v>2406</v>
      </c>
      <c r="D550" s="187" t="s">
        <v>2402</v>
      </c>
      <c r="E550" s="187" t="str">
        <f t="shared" ca="1" si="23"/>
        <v>Ativo</v>
      </c>
      <c r="F550" s="192">
        <v>106</v>
      </c>
      <c r="G550" s="191">
        <v>19</v>
      </c>
      <c r="H550" s="187" t="s">
        <v>2602</v>
      </c>
      <c r="I550" s="187" t="s">
        <v>327</v>
      </c>
      <c r="J550" s="187" t="s">
        <v>2314</v>
      </c>
      <c r="K550" s="187" t="s">
        <v>2403</v>
      </c>
      <c r="L550" s="187" t="s">
        <v>2404</v>
      </c>
      <c r="M550" s="187" t="s">
        <v>2405</v>
      </c>
      <c r="N550" s="187" t="s">
        <v>2319</v>
      </c>
      <c r="O550" s="188"/>
      <c r="P550" s="188"/>
      <c r="Q550" s="188"/>
      <c r="R550" s="188">
        <v>43738</v>
      </c>
      <c r="S550" s="188">
        <v>43739</v>
      </c>
      <c r="T550" s="188">
        <v>43738</v>
      </c>
      <c r="U550" s="188">
        <f>'Convênios e TCTs'!$T550+1825</f>
        <v>45563</v>
      </c>
      <c r="V550" s="188" t="s">
        <v>65</v>
      </c>
      <c r="W550" s="212" t="s">
        <v>39</v>
      </c>
      <c r="X550" s="212" t="s">
        <v>39</v>
      </c>
      <c r="Z550" s="188" t="s">
        <v>44</v>
      </c>
      <c r="AA550" s="188"/>
      <c r="AB550" s="188"/>
      <c r="AC550" s="188"/>
      <c r="AD550" s="188"/>
      <c r="AE550" s="189" t="s">
        <v>39</v>
      </c>
      <c r="AF550" s="187" t="s">
        <v>39</v>
      </c>
      <c r="AG550" s="187" t="s">
        <v>39</v>
      </c>
      <c r="AH550" s="188"/>
      <c r="AI550" s="187" t="str">
        <f t="shared" ca="1" si="22"/>
        <v/>
      </c>
      <c r="AJ550" s="187">
        <f>1</f>
        <v>1</v>
      </c>
    </row>
    <row r="551" spans="1:36" ht="30" x14ac:dyDescent="0.25">
      <c r="A551" s="188"/>
      <c r="C551" s="187" t="s">
        <v>2392</v>
      </c>
      <c r="E551" s="187" t="str">
        <f t="shared" ca="1" si="23"/>
        <v>Ativo</v>
      </c>
      <c r="F551" s="192">
        <v>107</v>
      </c>
      <c r="G551" s="191">
        <v>19</v>
      </c>
      <c r="H551" s="187" t="s">
        <v>274</v>
      </c>
      <c r="I551" s="187" t="s">
        <v>704</v>
      </c>
      <c r="J551" s="187" t="s">
        <v>705</v>
      </c>
      <c r="K551" s="187" t="s">
        <v>2407</v>
      </c>
      <c r="L551" s="187" t="s">
        <v>2408</v>
      </c>
      <c r="M551" s="187" t="s">
        <v>2409</v>
      </c>
      <c r="N551" s="187" t="s">
        <v>44</v>
      </c>
      <c r="O551" s="188"/>
      <c r="P551" s="188"/>
      <c r="Q551" s="188"/>
      <c r="R551" s="188">
        <v>43717</v>
      </c>
      <c r="S551" s="188">
        <v>43726</v>
      </c>
      <c r="T551" s="188">
        <v>43717</v>
      </c>
      <c r="U551" s="188">
        <v>45537</v>
      </c>
      <c r="V551" s="188"/>
      <c r="W551" s="212" t="s">
        <v>39</v>
      </c>
      <c r="X551" s="212" t="s">
        <v>39</v>
      </c>
      <c r="Z551" s="188" t="s">
        <v>44</v>
      </c>
      <c r="AA551" s="188"/>
      <c r="AB551" s="188"/>
      <c r="AC551" s="188"/>
      <c r="AD551" s="188"/>
      <c r="AE551" s="189" t="s">
        <v>39</v>
      </c>
      <c r="AF551" s="187" t="s">
        <v>39</v>
      </c>
      <c r="AG551" s="187" t="s">
        <v>39</v>
      </c>
      <c r="AH551" s="188"/>
      <c r="AI551" s="187" t="str">
        <f t="shared" ca="1" si="22"/>
        <v/>
      </c>
      <c r="AJ551" s="187">
        <f>1</f>
        <v>1</v>
      </c>
    </row>
    <row r="552" spans="1:36" ht="30" x14ac:dyDescent="0.25">
      <c r="A552" s="188"/>
      <c r="C552" s="187" t="s">
        <v>2392</v>
      </c>
      <c r="E552" s="187" t="str">
        <f t="shared" ca="1" si="23"/>
        <v>Ativo</v>
      </c>
      <c r="F552" s="192">
        <v>108</v>
      </c>
      <c r="G552" s="191">
        <v>19</v>
      </c>
      <c r="H552" s="187" t="s">
        <v>274</v>
      </c>
      <c r="I552" s="187" t="s">
        <v>704</v>
      </c>
      <c r="J552" s="187" t="s">
        <v>705</v>
      </c>
      <c r="K552" s="187" t="s">
        <v>2410</v>
      </c>
      <c r="L552" s="187" t="s">
        <v>2411</v>
      </c>
      <c r="M552" s="187" t="s">
        <v>2412</v>
      </c>
      <c r="N552" s="187" t="s">
        <v>44</v>
      </c>
      <c r="O552" s="188"/>
      <c r="P552" s="188"/>
      <c r="Q552" s="188"/>
      <c r="R552" s="188">
        <v>43717</v>
      </c>
      <c r="S552" s="188">
        <v>43726</v>
      </c>
      <c r="T552" s="188">
        <v>43747</v>
      </c>
      <c r="U552" s="188">
        <v>45573</v>
      </c>
      <c r="V552" s="188"/>
      <c r="W552" s="212" t="s">
        <v>39</v>
      </c>
      <c r="X552" s="212" t="s">
        <v>39</v>
      </c>
      <c r="Z552" s="188" t="s">
        <v>44</v>
      </c>
      <c r="AA552" s="188"/>
      <c r="AB552" s="188"/>
      <c r="AC552" s="188"/>
      <c r="AD552" s="188"/>
      <c r="AE552" s="189" t="s">
        <v>39</v>
      </c>
      <c r="AF552" s="187" t="s">
        <v>39</v>
      </c>
      <c r="AG552" s="187" t="s">
        <v>39</v>
      </c>
      <c r="AH552" s="188"/>
      <c r="AI552" s="187" t="str">
        <f t="shared" ca="1" si="22"/>
        <v/>
      </c>
      <c r="AJ552" s="187">
        <f>1</f>
        <v>1</v>
      </c>
    </row>
    <row r="553" spans="1:36" ht="135" x14ac:dyDescent="0.25">
      <c r="A553" s="188"/>
      <c r="C553" s="187" t="s">
        <v>2406</v>
      </c>
      <c r="D553" s="187" t="s">
        <v>2413</v>
      </c>
      <c r="E553" s="187" t="str">
        <f t="shared" ca="1" si="23"/>
        <v>Ativo</v>
      </c>
      <c r="F553" s="192">
        <v>109</v>
      </c>
      <c r="G553" s="191">
        <v>19</v>
      </c>
      <c r="H553" s="187" t="s">
        <v>2602</v>
      </c>
      <c r="I553" s="187" t="s">
        <v>327</v>
      </c>
      <c r="J553" s="187" t="s">
        <v>2300</v>
      </c>
      <c r="K553" s="187" t="s">
        <v>1249</v>
      </c>
      <c r="L553" s="187" t="s">
        <v>1250</v>
      </c>
      <c r="M553" s="187" t="s">
        <v>2414</v>
      </c>
      <c r="N553" s="187" t="s">
        <v>1378</v>
      </c>
      <c r="O553" s="188"/>
      <c r="P553" s="188"/>
      <c r="Q553" s="188"/>
      <c r="R553" s="188">
        <v>43763</v>
      </c>
      <c r="S553" s="188">
        <v>43764</v>
      </c>
      <c r="T553" s="188">
        <v>43763</v>
      </c>
      <c r="U553" s="188">
        <f>'Convênios e TCTs'!$T553+1825</f>
        <v>45588</v>
      </c>
      <c r="V553" s="188" t="s">
        <v>65</v>
      </c>
      <c r="W553" s="212" t="s">
        <v>39</v>
      </c>
      <c r="X553" s="212" t="s">
        <v>39</v>
      </c>
      <c r="Z553" s="188" t="s">
        <v>44</v>
      </c>
      <c r="AA553" s="188"/>
      <c r="AB553" s="188"/>
      <c r="AC553" s="188"/>
      <c r="AD553" s="188"/>
      <c r="AE553" s="189" t="s">
        <v>39</v>
      </c>
      <c r="AF553" s="187" t="s">
        <v>39</v>
      </c>
      <c r="AG553" s="187" t="s">
        <v>39</v>
      </c>
      <c r="AH553" s="188"/>
      <c r="AI553" s="187" t="str">
        <f t="shared" ca="1" si="22"/>
        <v/>
      </c>
      <c r="AJ553" s="187">
        <f>1</f>
        <v>1</v>
      </c>
    </row>
    <row r="554" spans="1:36" ht="120" x14ac:dyDescent="0.25">
      <c r="A554" s="188"/>
      <c r="C554" s="187" t="s">
        <v>259</v>
      </c>
      <c r="D554" s="187" t="s">
        <v>2415</v>
      </c>
      <c r="E554" s="187" t="str">
        <f t="shared" ca="1" si="23"/>
        <v>Concluído</v>
      </c>
      <c r="F554" s="192">
        <v>110</v>
      </c>
      <c r="G554" s="191">
        <v>19</v>
      </c>
      <c r="H554" s="187" t="s">
        <v>2602</v>
      </c>
      <c r="I554" s="187" t="s">
        <v>37</v>
      </c>
      <c r="J554" s="187" t="s">
        <v>2416</v>
      </c>
      <c r="K554" s="187" t="s">
        <v>1112</v>
      </c>
      <c r="L554" s="187" t="s">
        <v>1113</v>
      </c>
      <c r="M554" s="187" t="s">
        <v>2417</v>
      </c>
      <c r="N554" s="187" t="s">
        <v>2418</v>
      </c>
      <c r="O554" s="188"/>
      <c r="P554" s="188"/>
      <c r="Q554" s="188"/>
      <c r="R554" s="188">
        <v>43819</v>
      </c>
      <c r="S554" s="188">
        <v>43823</v>
      </c>
      <c r="T554" s="188">
        <v>43819</v>
      </c>
      <c r="U554" s="188">
        <v>44366</v>
      </c>
      <c r="V554" s="188"/>
      <c r="W554" s="212" t="s">
        <v>39</v>
      </c>
      <c r="X554" s="212" t="s">
        <v>39</v>
      </c>
      <c r="Z554" s="188" t="s">
        <v>44</v>
      </c>
      <c r="AA554" s="188"/>
      <c r="AB554" s="188"/>
      <c r="AC554" s="188"/>
      <c r="AD554" s="188"/>
      <c r="AE554" s="189" t="s">
        <v>39</v>
      </c>
      <c r="AF554" s="187" t="s">
        <v>39</v>
      </c>
      <c r="AG554" s="187" t="s">
        <v>39</v>
      </c>
      <c r="AH554" s="188"/>
      <c r="AI554" s="187" t="str">
        <f t="shared" ca="1" si="22"/>
        <v/>
      </c>
      <c r="AJ554" s="187">
        <f>1</f>
        <v>1</v>
      </c>
    </row>
    <row r="555" spans="1:36" ht="225" x14ac:dyDescent="0.25">
      <c r="A555" s="188"/>
      <c r="B555" s="195"/>
      <c r="C555" s="187" t="s">
        <v>2425</v>
      </c>
      <c r="D555" s="195" t="s">
        <v>2419</v>
      </c>
      <c r="E555" s="187" t="str">
        <f t="shared" ca="1" si="23"/>
        <v>Concluído</v>
      </c>
      <c r="F555" s="192">
        <v>111</v>
      </c>
      <c r="G555" s="191">
        <v>19</v>
      </c>
      <c r="H555" s="187" t="s">
        <v>274</v>
      </c>
      <c r="I555" s="187" t="s">
        <v>37</v>
      </c>
      <c r="J555" s="187" t="s">
        <v>2420</v>
      </c>
      <c r="K555" s="187" t="s">
        <v>2421</v>
      </c>
      <c r="L555" s="187" t="s">
        <v>2422</v>
      </c>
      <c r="M555" s="187" t="s">
        <v>2423</v>
      </c>
      <c r="N555" s="187" t="s">
        <v>2426</v>
      </c>
      <c r="O555" s="188"/>
      <c r="P555" s="188"/>
      <c r="Q555" s="188"/>
      <c r="R555" s="188">
        <v>43790</v>
      </c>
      <c r="S555" s="188">
        <v>43795</v>
      </c>
      <c r="T555" s="188">
        <v>43790</v>
      </c>
      <c r="U555" s="188">
        <v>44155</v>
      </c>
      <c r="V555" s="188"/>
      <c r="W555" s="212">
        <v>260469.6</v>
      </c>
      <c r="X555" s="212" t="s">
        <v>39</v>
      </c>
      <c r="Z555" s="188" t="s">
        <v>44</v>
      </c>
      <c r="AA555" s="188"/>
      <c r="AB555" s="188"/>
      <c r="AC555" s="188"/>
      <c r="AD555" s="188"/>
      <c r="AE555" s="189" t="s">
        <v>39</v>
      </c>
      <c r="AF555" s="187" t="s">
        <v>39</v>
      </c>
      <c r="AG555" s="187" t="s">
        <v>39</v>
      </c>
      <c r="AH555" s="188"/>
      <c r="AI555" s="187" t="str">
        <f t="shared" ca="1" si="22"/>
        <v/>
      </c>
      <c r="AJ555" s="187">
        <f>1</f>
        <v>1</v>
      </c>
    </row>
    <row r="556" spans="1:36" ht="60" x14ac:dyDescent="0.25">
      <c r="A556" s="188"/>
      <c r="C556" s="187" t="s">
        <v>2401</v>
      </c>
      <c r="D556" s="187" t="s">
        <v>2427</v>
      </c>
      <c r="E556" s="187" t="str">
        <f t="shared" ca="1" si="23"/>
        <v>Ativo</v>
      </c>
      <c r="F556" s="192">
        <v>112</v>
      </c>
      <c r="G556" s="191">
        <v>19</v>
      </c>
      <c r="H556" s="187" t="s">
        <v>274</v>
      </c>
      <c r="I556" s="187" t="s">
        <v>724</v>
      </c>
      <c r="J556" s="187" t="s">
        <v>2428</v>
      </c>
      <c r="K556" s="187" t="s">
        <v>2429</v>
      </c>
      <c r="L556" s="187" t="s">
        <v>2135</v>
      </c>
      <c r="M556" s="187" t="s">
        <v>2136</v>
      </c>
      <c r="N556" s="187" t="s">
        <v>39</v>
      </c>
      <c r="O556" s="188"/>
      <c r="P556" s="188"/>
      <c r="Q556" s="188"/>
      <c r="R556" s="188">
        <v>43761</v>
      </c>
      <c r="S556" s="188">
        <v>43762</v>
      </c>
      <c r="T556" s="188">
        <v>43762</v>
      </c>
      <c r="U556" s="188">
        <v>45588</v>
      </c>
      <c r="V556" s="188"/>
      <c r="W556" s="212">
        <v>463372.35</v>
      </c>
      <c r="X556" s="212" t="s">
        <v>39</v>
      </c>
      <c r="Z556" s="187" t="s">
        <v>44</v>
      </c>
      <c r="AB556" s="188"/>
      <c r="AC556" s="188"/>
      <c r="AD556" s="188"/>
      <c r="AE556" s="187" t="s">
        <v>39</v>
      </c>
      <c r="AF556" s="187" t="s">
        <v>2431</v>
      </c>
      <c r="AG556" s="187">
        <v>612300</v>
      </c>
      <c r="AH556" s="188"/>
      <c r="AI556" s="187" t="str">
        <f t="shared" ca="1" si="22"/>
        <v/>
      </c>
      <c r="AJ556" s="187">
        <f>1</f>
        <v>1</v>
      </c>
    </row>
    <row r="557" spans="1:36" x14ac:dyDescent="0.25">
      <c r="A557" s="188"/>
      <c r="C557" s="187" t="s">
        <v>2435</v>
      </c>
      <c r="D557" s="187" t="s">
        <v>2434</v>
      </c>
      <c r="E557" s="187" t="str">
        <f t="shared" ref="E557:E578" ca="1" si="24">IF(U557="","",IF(U557="cancelado","Cancelado",IF(U557="prazo indeterminado","Ativo",IF(TODAY()-U557&gt;0,"Concluído","Ativo"))))</f>
        <v>Concluído</v>
      </c>
      <c r="F557" s="192">
        <v>113</v>
      </c>
      <c r="G557" s="191">
        <v>19</v>
      </c>
      <c r="H557" s="187" t="s">
        <v>274</v>
      </c>
      <c r="I557" s="187" t="s">
        <v>704</v>
      </c>
      <c r="J557" s="187" t="s">
        <v>705</v>
      </c>
      <c r="K557" s="187" t="s">
        <v>1759</v>
      </c>
      <c r="L557" s="187" t="s">
        <v>1760</v>
      </c>
      <c r="M557" s="187" t="s">
        <v>1761</v>
      </c>
      <c r="N557" s="187" t="s">
        <v>44</v>
      </c>
      <c r="O557" s="188"/>
      <c r="P557" s="188"/>
      <c r="Q557" s="188"/>
      <c r="R557" s="188">
        <v>43781</v>
      </c>
      <c r="S557" s="188">
        <v>43813</v>
      </c>
      <c r="T557" s="188">
        <v>43810</v>
      </c>
      <c r="U557" s="188">
        <v>44196</v>
      </c>
      <c r="V557" s="188"/>
      <c r="W557" s="212" t="s">
        <v>39</v>
      </c>
      <c r="X557" s="212" t="s">
        <v>39</v>
      </c>
      <c r="Z557" s="188" t="s">
        <v>44</v>
      </c>
      <c r="AA557" s="188"/>
      <c r="AB557" s="188"/>
      <c r="AC557" s="188"/>
      <c r="AD557" s="188"/>
      <c r="AE557" s="189" t="s">
        <v>39</v>
      </c>
      <c r="AF557" s="187" t="s">
        <v>39</v>
      </c>
      <c r="AG557" s="187" t="s">
        <v>39</v>
      </c>
      <c r="AH557" s="188"/>
      <c r="AI557" s="187" t="str">
        <f t="shared" ca="1" si="22"/>
        <v/>
      </c>
      <c r="AJ557" s="187">
        <f>1</f>
        <v>1</v>
      </c>
    </row>
    <row r="558" spans="1:36" ht="60" x14ac:dyDescent="0.25">
      <c r="A558" s="188"/>
      <c r="C558" s="187" t="s">
        <v>259</v>
      </c>
      <c r="D558" s="187" t="s">
        <v>2436</v>
      </c>
      <c r="E558" s="187" t="str">
        <f t="shared" ca="1" si="24"/>
        <v>Ativo</v>
      </c>
      <c r="F558" s="192">
        <v>114</v>
      </c>
      <c r="G558" s="191">
        <v>19</v>
      </c>
      <c r="H558" s="187" t="s">
        <v>2602</v>
      </c>
      <c r="I558" s="187" t="s">
        <v>37</v>
      </c>
      <c r="J558" s="187" t="s">
        <v>2437</v>
      </c>
      <c r="K558" s="187" t="s">
        <v>2438</v>
      </c>
      <c r="L558" s="187" t="s">
        <v>2216</v>
      </c>
      <c r="M558" s="187" t="s">
        <v>2217</v>
      </c>
      <c r="N558" s="187" t="s">
        <v>2025</v>
      </c>
      <c r="O558" s="188"/>
      <c r="P558" s="188"/>
      <c r="Q558" s="188"/>
      <c r="R558" s="188">
        <v>43787</v>
      </c>
      <c r="S558" s="188">
        <v>43788</v>
      </c>
      <c r="T558" s="188">
        <v>43787</v>
      </c>
      <c r="U558" s="188">
        <f>'Convênios e TCTs'!$T558+1825</f>
        <v>45612</v>
      </c>
      <c r="V558" s="188" t="s">
        <v>65</v>
      </c>
      <c r="W558" s="212" t="s">
        <v>39</v>
      </c>
      <c r="X558" s="212" t="s">
        <v>39</v>
      </c>
      <c r="Z558" s="188" t="s">
        <v>44</v>
      </c>
      <c r="AA558" s="188"/>
      <c r="AB558" s="188"/>
      <c r="AC558" s="188"/>
      <c r="AD558" s="188"/>
      <c r="AE558" s="189" t="s">
        <v>39</v>
      </c>
      <c r="AF558" s="187" t="s">
        <v>39</v>
      </c>
      <c r="AG558" s="187" t="s">
        <v>39</v>
      </c>
      <c r="AH558" s="188"/>
      <c r="AI558" s="187" t="str">
        <f t="shared" ca="1" si="22"/>
        <v/>
      </c>
      <c r="AJ558" s="187">
        <f>1</f>
        <v>1</v>
      </c>
    </row>
    <row r="559" spans="1:36" ht="30" x14ac:dyDescent="0.25">
      <c r="A559" s="188"/>
      <c r="C559" s="187" t="s">
        <v>2110</v>
      </c>
      <c r="E559" s="187" t="str">
        <f t="shared" ca="1" si="24"/>
        <v>Ativo</v>
      </c>
      <c r="F559" s="192">
        <v>115</v>
      </c>
      <c r="G559" s="191">
        <v>19</v>
      </c>
      <c r="H559" s="187" t="s">
        <v>274</v>
      </c>
      <c r="I559" s="187" t="s">
        <v>704</v>
      </c>
      <c r="J559" s="187" t="s">
        <v>705</v>
      </c>
      <c r="K559" s="187" t="s">
        <v>2439</v>
      </c>
      <c r="L559" s="187" t="s">
        <v>2440</v>
      </c>
      <c r="M559" s="187" t="s">
        <v>2441</v>
      </c>
      <c r="N559" s="187" t="s">
        <v>44</v>
      </c>
      <c r="O559" s="188"/>
      <c r="P559" s="188"/>
      <c r="Q559" s="188"/>
      <c r="R559" s="188">
        <v>43739</v>
      </c>
      <c r="S559" s="188">
        <v>43768</v>
      </c>
      <c r="T559" s="188">
        <v>43739</v>
      </c>
      <c r="U559" s="188">
        <v>45565</v>
      </c>
      <c r="V559" s="188"/>
      <c r="W559" s="212" t="s">
        <v>39</v>
      </c>
      <c r="X559" s="212" t="s">
        <v>39</v>
      </c>
      <c r="Z559" s="188" t="s">
        <v>44</v>
      </c>
      <c r="AA559" s="188"/>
      <c r="AB559" s="188"/>
      <c r="AC559" s="188"/>
      <c r="AD559" s="188"/>
      <c r="AE559" s="189" t="s">
        <v>39</v>
      </c>
      <c r="AF559" s="187" t="s">
        <v>39</v>
      </c>
      <c r="AG559" s="187" t="s">
        <v>39</v>
      </c>
      <c r="AH559" s="188"/>
      <c r="AI559" s="187" t="str">
        <f t="shared" ca="1" si="22"/>
        <v/>
      </c>
      <c r="AJ559" s="187">
        <f>1</f>
        <v>1</v>
      </c>
    </row>
    <row r="560" spans="1:36" x14ac:dyDescent="0.25">
      <c r="A560" s="188"/>
      <c r="C560" s="187" t="s">
        <v>2110</v>
      </c>
      <c r="E560" s="187" t="str">
        <f t="shared" ca="1" si="24"/>
        <v>Ativo</v>
      </c>
      <c r="F560" s="192">
        <v>116</v>
      </c>
      <c r="G560" s="191">
        <v>19</v>
      </c>
      <c r="H560" s="187" t="s">
        <v>274</v>
      </c>
      <c r="I560" s="187" t="s">
        <v>704</v>
      </c>
      <c r="J560" s="187" t="s">
        <v>705</v>
      </c>
      <c r="K560" s="187" t="s">
        <v>2442</v>
      </c>
      <c r="L560" s="187" t="s">
        <v>2443</v>
      </c>
      <c r="M560" s="187" t="s">
        <v>2444</v>
      </c>
      <c r="N560" s="187" t="s">
        <v>44</v>
      </c>
      <c r="O560" s="188"/>
      <c r="P560" s="188"/>
      <c r="Q560" s="188"/>
      <c r="R560" s="188">
        <v>43724</v>
      </c>
      <c r="S560" s="188">
        <v>43768</v>
      </c>
      <c r="T560" s="188">
        <v>43724</v>
      </c>
      <c r="U560" s="188">
        <v>45550</v>
      </c>
      <c r="V560" s="188"/>
      <c r="W560" s="212" t="s">
        <v>39</v>
      </c>
      <c r="X560" s="212" t="s">
        <v>39</v>
      </c>
      <c r="Z560" s="188" t="s">
        <v>44</v>
      </c>
      <c r="AA560" s="188"/>
      <c r="AB560" s="188"/>
      <c r="AC560" s="188"/>
      <c r="AD560" s="188"/>
      <c r="AE560" s="189" t="s">
        <v>39</v>
      </c>
      <c r="AF560" s="187" t="s">
        <v>39</v>
      </c>
      <c r="AG560" s="187" t="s">
        <v>39</v>
      </c>
      <c r="AH560" s="188"/>
      <c r="AI560" s="187" t="str">
        <f t="shared" ca="1" si="22"/>
        <v/>
      </c>
      <c r="AJ560" s="187">
        <f>1</f>
        <v>1</v>
      </c>
    </row>
    <row r="561" spans="1:36" ht="30" x14ac:dyDescent="0.25">
      <c r="A561" s="188"/>
      <c r="C561" s="187" t="s">
        <v>2449</v>
      </c>
      <c r="D561" s="187" t="s">
        <v>2445</v>
      </c>
      <c r="E561" s="187" t="str">
        <f t="shared" ca="1" si="24"/>
        <v>Ativo</v>
      </c>
      <c r="F561" s="192">
        <v>117</v>
      </c>
      <c r="G561" s="191">
        <v>19</v>
      </c>
      <c r="H561" s="187" t="s">
        <v>274</v>
      </c>
      <c r="I561" s="187" t="s">
        <v>704</v>
      </c>
      <c r="J561" s="187" t="s">
        <v>705</v>
      </c>
      <c r="K561" s="187" t="s">
        <v>2446</v>
      </c>
      <c r="L561" s="187" t="s">
        <v>2447</v>
      </c>
      <c r="M561" s="187" t="s">
        <v>2448</v>
      </c>
      <c r="N561" s="187" t="s">
        <v>39</v>
      </c>
      <c r="O561" s="188"/>
      <c r="P561" s="188"/>
      <c r="Q561" s="188"/>
      <c r="R561" s="188">
        <v>43776</v>
      </c>
      <c r="S561" s="188">
        <v>43782</v>
      </c>
      <c r="T561" s="188">
        <v>43920</v>
      </c>
      <c r="U561" s="188">
        <v>45745</v>
      </c>
      <c r="V561" s="188"/>
      <c r="W561" s="212" t="s">
        <v>39</v>
      </c>
      <c r="X561" s="212" t="s">
        <v>39</v>
      </c>
      <c r="Z561" s="188" t="s">
        <v>44</v>
      </c>
      <c r="AA561" s="188"/>
      <c r="AB561" s="188"/>
      <c r="AC561" s="188"/>
      <c r="AD561" s="188"/>
      <c r="AE561" s="189" t="s">
        <v>39</v>
      </c>
      <c r="AF561" s="187" t="s">
        <v>39</v>
      </c>
      <c r="AG561" s="187" t="s">
        <v>39</v>
      </c>
      <c r="AH561" s="188"/>
      <c r="AI561" s="187" t="str">
        <f t="shared" ca="1" si="22"/>
        <v/>
      </c>
      <c r="AJ561" s="187">
        <f>1</f>
        <v>1</v>
      </c>
    </row>
    <row r="562" spans="1:36" ht="45" x14ac:dyDescent="0.25">
      <c r="A562" s="188"/>
      <c r="C562" s="187" t="s">
        <v>1008</v>
      </c>
      <c r="E562" s="187" t="str">
        <f t="shared" ca="1" si="24"/>
        <v>Ativo</v>
      </c>
      <c r="F562" s="192">
        <v>118</v>
      </c>
      <c r="G562" s="191">
        <v>19</v>
      </c>
      <c r="H562" s="187" t="s">
        <v>274</v>
      </c>
      <c r="I562" s="187" t="s">
        <v>704</v>
      </c>
      <c r="J562" s="187" t="s">
        <v>705</v>
      </c>
      <c r="K562" s="187" t="s">
        <v>2450</v>
      </c>
      <c r="L562" s="187" t="s">
        <v>2451</v>
      </c>
      <c r="M562" s="187" t="s">
        <v>2452</v>
      </c>
      <c r="N562" s="187" t="s">
        <v>39</v>
      </c>
      <c r="O562" s="188"/>
      <c r="P562" s="188"/>
      <c r="Q562" s="188"/>
      <c r="R562" s="188">
        <v>43774</v>
      </c>
      <c r="S562" s="188">
        <v>43810</v>
      </c>
      <c r="T562" s="188">
        <v>43774</v>
      </c>
      <c r="U562" s="188">
        <v>45600</v>
      </c>
      <c r="V562" s="188"/>
      <c r="W562" s="212" t="s">
        <v>39</v>
      </c>
      <c r="X562" s="212" t="s">
        <v>39</v>
      </c>
      <c r="Z562" s="188" t="s">
        <v>44</v>
      </c>
      <c r="AA562" s="188"/>
      <c r="AB562" s="188"/>
      <c r="AC562" s="188"/>
      <c r="AD562" s="188"/>
      <c r="AE562" s="189" t="s">
        <v>39</v>
      </c>
      <c r="AF562" s="187" t="s">
        <v>39</v>
      </c>
      <c r="AG562" s="187" t="s">
        <v>39</v>
      </c>
      <c r="AH562" s="188"/>
      <c r="AI562" s="187" t="str">
        <f t="shared" ca="1" si="22"/>
        <v/>
      </c>
      <c r="AJ562" s="187">
        <f>1</f>
        <v>1</v>
      </c>
    </row>
    <row r="563" spans="1:36" ht="30" x14ac:dyDescent="0.25">
      <c r="A563" s="188"/>
      <c r="C563" s="187" t="s">
        <v>2456</v>
      </c>
      <c r="E563" s="187" t="str">
        <f t="shared" ca="1" si="24"/>
        <v>Ativo</v>
      </c>
      <c r="F563" s="192">
        <v>120</v>
      </c>
      <c r="G563" s="191">
        <v>19</v>
      </c>
      <c r="H563" s="187" t="s">
        <v>274</v>
      </c>
      <c r="I563" s="187" t="s">
        <v>704</v>
      </c>
      <c r="J563" s="187" t="s">
        <v>705</v>
      </c>
      <c r="K563" s="187" t="s">
        <v>2453</v>
      </c>
      <c r="L563" s="187" t="s">
        <v>2454</v>
      </c>
      <c r="M563" s="187" t="s">
        <v>2455</v>
      </c>
      <c r="N563" s="187" t="s">
        <v>39</v>
      </c>
      <c r="O563" s="188"/>
      <c r="P563" s="188"/>
      <c r="Q563" s="188"/>
      <c r="R563" s="188">
        <v>43795</v>
      </c>
      <c r="S563" s="188">
        <v>43776</v>
      </c>
      <c r="T563" s="188">
        <v>43840</v>
      </c>
      <c r="U563" s="188">
        <v>45666</v>
      </c>
      <c r="V563" s="188"/>
      <c r="W563" s="212" t="s">
        <v>39</v>
      </c>
      <c r="X563" s="212" t="s">
        <v>39</v>
      </c>
      <c r="Z563" s="188" t="s">
        <v>44</v>
      </c>
      <c r="AA563" s="188"/>
      <c r="AB563" s="188"/>
      <c r="AC563" s="188"/>
      <c r="AD563" s="188"/>
      <c r="AE563" s="189" t="s">
        <v>39</v>
      </c>
      <c r="AF563" s="187" t="s">
        <v>39</v>
      </c>
      <c r="AG563" s="187" t="s">
        <v>39</v>
      </c>
      <c r="AH563" s="188"/>
      <c r="AI563" s="187" t="str">
        <f t="shared" ca="1" si="22"/>
        <v/>
      </c>
      <c r="AJ563" s="187">
        <f>1</f>
        <v>1</v>
      </c>
    </row>
    <row r="564" spans="1:36" ht="30" x14ac:dyDescent="0.25">
      <c r="A564" s="188"/>
      <c r="C564" s="187" t="s">
        <v>2456</v>
      </c>
      <c r="E564" s="187" t="str">
        <f t="shared" ca="1" si="24"/>
        <v>Ativo</v>
      </c>
      <c r="F564" s="192">
        <v>121</v>
      </c>
      <c r="G564" s="191">
        <v>19</v>
      </c>
      <c r="H564" s="187" t="s">
        <v>274</v>
      </c>
      <c r="I564" s="187" t="s">
        <v>704</v>
      </c>
      <c r="J564" s="187" t="s">
        <v>705</v>
      </c>
      <c r="K564" s="187" t="s">
        <v>2457</v>
      </c>
      <c r="L564" s="187" t="s">
        <v>2458</v>
      </c>
      <c r="M564" s="187" t="s">
        <v>2459</v>
      </c>
      <c r="N564" s="187" t="s">
        <v>44</v>
      </c>
      <c r="O564" s="188"/>
      <c r="P564" s="188"/>
      <c r="Q564" s="188"/>
      <c r="R564" s="188">
        <v>43781</v>
      </c>
      <c r="S564" s="188">
        <v>43819</v>
      </c>
      <c r="T564" s="188">
        <v>43781</v>
      </c>
      <c r="U564" s="188">
        <v>45607</v>
      </c>
      <c r="V564" s="188"/>
      <c r="W564" s="212" t="s">
        <v>39</v>
      </c>
      <c r="X564" s="212" t="s">
        <v>39</v>
      </c>
      <c r="Z564" s="188" t="s">
        <v>44</v>
      </c>
      <c r="AA564" s="188"/>
      <c r="AB564" s="188"/>
      <c r="AC564" s="188"/>
      <c r="AD564" s="188"/>
      <c r="AE564" s="189" t="s">
        <v>39</v>
      </c>
      <c r="AF564" s="187" t="s">
        <v>39</v>
      </c>
      <c r="AG564" s="187" t="s">
        <v>39</v>
      </c>
      <c r="AH564" s="188"/>
      <c r="AI564" s="187" t="str">
        <f t="shared" ca="1" si="22"/>
        <v/>
      </c>
      <c r="AJ564" s="187">
        <f>1</f>
        <v>1</v>
      </c>
    </row>
    <row r="565" spans="1:36" ht="30" x14ac:dyDescent="0.25">
      <c r="A565" s="188"/>
      <c r="C565" s="187" t="s">
        <v>2456</v>
      </c>
      <c r="E565" s="187" t="str">
        <f t="shared" ca="1" si="24"/>
        <v>Ativo</v>
      </c>
      <c r="F565" s="192">
        <v>122</v>
      </c>
      <c r="G565" s="191">
        <v>19</v>
      </c>
      <c r="H565" s="187" t="s">
        <v>274</v>
      </c>
      <c r="I565" s="187" t="s">
        <v>704</v>
      </c>
      <c r="J565" s="187" t="s">
        <v>705</v>
      </c>
      <c r="K565" s="187" t="s">
        <v>2460</v>
      </c>
      <c r="L565" s="187" t="s">
        <v>2461</v>
      </c>
      <c r="M565" s="187" t="s">
        <v>2462</v>
      </c>
      <c r="N565" s="187" t="s">
        <v>44</v>
      </c>
      <c r="O565" s="188"/>
      <c r="P565" s="188"/>
      <c r="Q565" s="188"/>
      <c r="R565" s="188">
        <v>43774</v>
      </c>
      <c r="S565" s="188">
        <v>43795</v>
      </c>
      <c r="T565" s="188">
        <v>43832</v>
      </c>
      <c r="U565" s="188">
        <v>45658</v>
      </c>
      <c r="V565" s="188"/>
      <c r="W565" s="212" t="s">
        <v>39</v>
      </c>
      <c r="X565" s="212" t="s">
        <v>39</v>
      </c>
      <c r="Z565" s="188" t="s">
        <v>44</v>
      </c>
      <c r="AA565" s="188"/>
      <c r="AB565" s="188"/>
      <c r="AC565" s="188"/>
      <c r="AD565" s="188"/>
      <c r="AE565" s="189" t="s">
        <v>39</v>
      </c>
      <c r="AF565" s="187" t="s">
        <v>39</v>
      </c>
      <c r="AG565" s="187" t="s">
        <v>39</v>
      </c>
      <c r="AH565" s="188"/>
      <c r="AI565" s="187" t="str">
        <f t="shared" ca="1" si="22"/>
        <v/>
      </c>
      <c r="AJ565" s="187">
        <f>1</f>
        <v>1</v>
      </c>
    </row>
    <row r="566" spans="1:36" ht="135" x14ac:dyDescent="0.25">
      <c r="A566" s="188"/>
      <c r="C566" s="187" t="s">
        <v>2406</v>
      </c>
      <c r="D566" s="187" t="s">
        <v>2463</v>
      </c>
      <c r="E566" s="187" t="str">
        <f t="shared" ca="1" si="24"/>
        <v>Ativo</v>
      </c>
      <c r="F566" s="192">
        <v>124</v>
      </c>
      <c r="G566" s="191">
        <v>19</v>
      </c>
      <c r="H566" s="187" t="s">
        <v>2602</v>
      </c>
      <c r="I566" s="187" t="s">
        <v>327</v>
      </c>
      <c r="J566" s="187" t="s">
        <v>2300</v>
      </c>
      <c r="K566" s="187" t="s">
        <v>2464</v>
      </c>
      <c r="L566" s="187" t="s">
        <v>2465</v>
      </c>
      <c r="M566" s="187" t="s">
        <v>2466</v>
      </c>
      <c r="N566" s="187" t="s">
        <v>1378</v>
      </c>
      <c r="O566" s="188"/>
      <c r="P566" s="188"/>
      <c r="Q566" s="188"/>
      <c r="R566" s="188">
        <v>43805</v>
      </c>
      <c r="S566" s="188">
        <v>43806</v>
      </c>
      <c r="T566" s="188">
        <v>43805</v>
      </c>
      <c r="U566" s="188">
        <f>'Convênios e TCTs'!$T566+1825</f>
        <v>45630</v>
      </c>
      <c r="V566" s="188" t="s">
        <v>65</v>
      </c>
      <c r="W566" s="212" t="s">
        <v>39</v>
      </c>
      <c r="X566" s="212" t="s">
        <v>39</v>
      </c>
      <c r="Z566" s="188" t="s">
        <v>44</v>
      </c>
      <c r="AA566" s="188"/>
      <c r="AB566" s="188"/>
      <c r="AC566" s="188"/>
      <c r="AD566" s="188"/>
      <c r="AE566" s="189" t="s">
        <v>39</v>
      </c>
      <c r="AF566" s="187" t="s">
        <v>39</v>
      </c>
      <c r="AG566" s="187" t="s">
        <v>39</v>
      </c>
      <c r="AH566" s="188"/>
      <c r="AI566" s="187" t="str">
        <f t="shared" ca="1" si="22"/>
        <v/>
      </c>
      <c r="AJ566" s="187">
        <f>1</f>
        <v>1</v>
      </c>
    </row>
    <row r="567" spans="1:36" ht="45" x14ac:dyDescent="0.25">
      <c r="A567" s="188"/>
      <c r="C567" s="187" t="s">
        <v>2470</v>
      </c>
      <c r="D567" s="187" t="s">
        <v>2467</v>
      </c>
      <c r="E567" s="187" t="str">
        <f t="shared" ca="1" si="24"/>
        <v>Ativo</v>
      </c>
      <c r="F567" s="192">
        <v>125</v>
      </c>
      <c r="G567" s="191">
        <v>19</v>
      </c>
      <c r="H567" s="187" t="s">
        <v>274</v>
      </c>
      <c r="I567" s="187" t="s">
        <v>704</v>
      </c>
      <c r="J567" s="187" t="s">
        <v>705</v>
      </c>
      <c r="K567" s="187" t="s">
        <v>2468</v>
      </c>
      <c r="L567" s="187" t="s">
        <v>1159</v>
      </c>
      <c r="M567" s="187" t="s">
        <v>2469</v>
      </c>
      <c r="O567" s="188"/>
      <c r="P567" s="188"/>
      <c r="Q567" s="188"/>
      <c r="R567" s="188">
        <v>43791</v>
      </c>
      <c r="S567" s="188">
        <v>43795</v>
      </c>
      <c r="T567" s="188">
        <v>43783</v>
      </c>
      <c r="U567" s="188">
        <v>45609</v>
      </c>
      <c r="V567" s="188"/>
      <c r="W567" s="212" t="s">
        <v>39</v>
      </c>
      <c r="X567" s="212" t="s">
        <v>39</v>
      </c>
      <c r="Z567" s="188" t="s">
        <v>44</v>
      </c>
      <c r="AA567" s="188"/>
      <c r="AB567" s="188"/>
      <c r="AC567" s="188"/>
      <c r="AD567" s="188"/>
      <c r="AE567" s="189" t="s">
        <v>39</v>
      </c>
      <c r="AF567" s="187" t="s">
        <v>39</v>
      </c>
      <c r="AG567" s="187" t="s">
        <v>39</v>
      </c>
      <c r="AH567" s="188"/>
      <c r="AI567" s="187" t="str">
        <f t="shared" ca="1" si="22"/>
        <v/>
      </c>
      <c r="AJ567" s="187">
        <f>1</f>
        <v>1</v>
      </c>
    </row>
    <row r="568" spans="1:36" ht="45" x14ac:dyDescent="0.25">
      <c r="A568" s="188"/>
      <c r="C568" s="187" t="s">
        <v>2470</v>
      </c>
      <c r="E568" s="187" t="str">
        <f t="shared" ca="1" si="24"/>
        <v>Ativo</v>
      </c>
      <c r="F568" s="192">
        <v>126</v>
      </c>
      <c r="G568" s="191">
        <v>19</v>
      </c>
      <c r="H568" s="187" t="s">
        <v>274</v>
      </c>
      <c r="I568" s="187" t="s">
        <v>704</v>
      </c>
      <c r="J568" s="187" t="s">
        <v>705</v>
      </c>
      <c r="K568" s="187" t="s">
        <v>2471</v>
      </c>
      <c r="L568" s="187" t="s">
        <v>2472</v>
      </c>
      <c r="M568" s="187" t="s">
        <v>2473</v>
      </c>
      <c r="O568" s="188"/>
      <c r="P568" s="188"/>
      <c r="Q568" s="188"/>
      <c r="R568" s="188">
        <v>43795</v>
      </c>
      <c r="S568" s="188">
        <v>43851</v>
      </c>
      <c r="T568" s="188">
        <v>43780</v>
      </c>
      <c r="U568" s="188">
        <v>45606</v>
      </c>
      <c r="V568" s="188"/>
      <c r="W568" s="212" t="s">
        <v>39</v>
      </c>
      <c r="X568" s="212" t="s">
        <v>39</v>
      </c>
      <c r="Z568" s="188" t="s">
        <v>44</v>
      </c>
      <c r="AA568" s="188"/>
      <c r="AB568" s="188"/>
      <c r="AC568" s="188"/>
      <c r="AD568" s="188"/>
      <c r="AE568" s="189" t="s">
        <v>39</v>
      </c>
      <c r="AF568" s="187" t="s">
        <v>39</v>
      </c>
      <c r="AG568" s="187" t="s">
        <v>39</v>
      </c>
      <c r="AH568" s="188"/>
      <c r="AI568" s="187" t="str">
        <f t="shared" ca="1" si="22"/>
        <v/>
      </c>
      <c r="AJ568" s="187">
        <f>1</f>
        <v>1</v>
      </c>
    </row>
    <row r="569" spans="1:36" ht="105" x14ac:dyDescent="0.25">
      <c r="A569" s="188"/>
      <c r="C569" s="187" t="s">
        <v>937</v>
      </c>
      <c r="D569" s="187" t="s">
        <v>2474</v>
      </c>
      <c r="E569" s="187" t="str">
        <f t="shared" ca="1" si="24"/>
        <v>Ativo</v>
      </c>
      <c r="F569" s="192">
        <v>127</v>
      </c>
      <c r="G569" s="191">
        <v>19</v>
      </c>
      <c r="H569" s="187" t="s">
        <v>274</v>
      </c>
      <c r="I569" s="187" t="s">
        <v>37</v>
      </c>
      <c r="J569" s="187" t="s">
        <v>2475</v>
      </c>
      <c r="K569" s="187" t="s">
        <v>2476</v>
      </c>
      <c r="L569" s="187" t="s">
        <v>2477</v>
      </c>
      <c r="M569" s="187" t="s">
        <v>2478</v>
      </c>
      <c r="N569" s="187" t="s">
        <v>44</v>
      </c>
      <c r="O569" s="188"/>
      <c r="P569" s="188"/>
      <c r="Q569" s="188"/>
      <c r="R569" s="188">
        <v>43795</v>
      </c>
      <c r="S569" s="188">
        <v>43797</v>
      </c>
      <c r="T569" s="188">
        <v>43795</v>
      </c>
      <c r="U569" s="188">
        <f>'Convênios e TCTs'!$T569+1825</f>
        <v>45620</v>
      </c>
      <c r="V569" s="188" t="s">
        <v>65</v>
      </c>
      <c r="W569" s="212" t="s">
        <v>39</v>
      </c>
      <c r="X569" s="212" t="s">
        <v>39</v>
      </c>
      <c r="Z569" s="188" t="s">
        <v>44</v>
      </c>
      <c r="AA569" s="188"/>
      <c r="AB569" s="188"/>
      <c r="AC569" s="188"/>
      <c r="AD569" s="188"/>
      <c r="AE569" s="189" t="s">
        <v>39</v>
      </c>
      <c r="AF569" s="187" t="s">
        <v>39</v>
      </c>
      <c r="AG569" s="187" t="s">
        <v>39</v>
      </c>
      <c r="AH569" s="188"/>
      <c r="AI569" s="187" t="str">
        <f t="shared" ca="1" si="22"/>
        <v/>
      </c>
      <c r="AJ569" s="187">
        <f>1</f>
        <v>1</v>
      </c>
    </row>
    <row r="570" spans="1:36" ht="60" x14ac:dyDescent="0.25">
      <c r="A570" s="188"/>
      <c r="C570" s="187" t="s">
        <v>259</v>
      </c>
      <c r="D570" s="187" t="s">
        <v>2479</v>
      </c>
      <c r="E570" s="187" t="str">
        <f t="shared" ca="1" si="24"/>
        <v>Concluído</v>
      </c>
      <c r="F570" s="192">
        <v>128</v>
      </c>
      <c r="G570" s="191">
        <v>19</v>
      </c>
      <c r="H570" s="187" t="s">
        <v>2602</v>
      </c>
      <c r="I570" s="187" t="s">
        <v>724</v>
      </c>
      <c r="J570" s="187" t="s">
        <v>2480</v>
      </c>
      <c r="K570" s="187" t="s">
        <v>2438</v>
      </c>
      <c r="L570" s="187" t="s">
        <v>2216</v>
      </c>
      <c r="M570" s="187" t="s">
        <v>2217</v>
      </c>
      <c r="N570" s="187" t="s">
        <v>1705</v>
      </c>
      <c r="O570" s="188"/>
      <c r="P570" s="188"/>
      <c r="Q570" s="188"/>
      <c r="R570" s="188">
        <v>43798</v>
      </c>
      <c r="S570" s="188">
        <v>43802</v>
      </c>
      <c r="T570" s="188">
        <v>43800</v>
      </c>
      <c r="U570" s="188">
        <v>44530</v>
      </c>
      <c r="V570" s="188"/>
      <c r="W570" s="212" t="s">
        <v>39</v>
      </c>
      <c r="X570" s="212" t="s">
        <v>39</v>
      </c>
      <c r="Z570" s="188" t="s">
        <v>65</v>
      </c>
      <c r="AA570" s="188"/>
      <c r="AB570" s="188"/>
      <c r="AC570" s="188"/>
      <c r="AD570" s="188"/>
      <c r="AE570" s="189" t="s">
        <v>39</v>
      </c>
      <c r="AF570" s="187" t="s">
        <v>2481</v>
      </c>
      <c r="AG570" s="187">
        <v>44277</v>
      </c>
      <c r="AH570" s="188"/>
      <c r="AI570" s="187" t="str">
        <f t="shared" ca="1" si="22"/>
        <v/>
      </c>
      <c r="AJ570" s="187">
        <f>1</f>
        <v>1</v>
      </c>
    </row>
    <row r="571" spans="1:36" ht="60" x14ac:dyDescent="0.25">
      <c r="A571" s="188"/>
      <c r="C571" s="187" t="s">
        <v>259</v>
      </c>
      <c r="D571" s="187" t="s">
        <v>2484</v>
      </c>
      <c r="E571" s="187" t="str">
        <f t="shared" ca="1" si="24"/>
        <v>Concluído</v>
      </c>
      <c r="F571" s="192">
        <v>129</v>
      </c>
      <c r="G571" s="191">
        <v>19</v>
      </c>
      <c r="H571" s="187" t="s">
        <v>1614</v>
      </c>
      <c r="I571" s="187" t="s">
        <v>37</v>
      </c>
      <c r="J571" s="187" t="s">
        <v>2485</v>
      </c>
      <c r="K571" s="187" t="s">
        <v>1616</v>
      </c>
      <c r="L571" s="187" t="s">
        <v>1617</v>
      </c>
      <c r="M571" s="187" t="s">
        <v>2486</v>
      </c>
      <c r="N571" s="187" t="s">
        <v>2489</v>
      </c>
      <c r="O571" s="188"/>
      <c r="P571" s="188"/>
      <c r="Q571" s="188"/>
      <c r="R571" s="188">
        <v>43796</v>
      </c>
      <c r="S571" s="188">
        <v>43813</v>
      </c>
      <c r="T571" s="188">
        <v>43796</v>
      </c>
      <c r="U571" s="188">
        <v>44402</v>
      </c>
      <c r="V571" s="188"/>
      <c r="W571" s="212">
        <v>39186.9</v>
      </c>
      <c r="X571" s="212" t="s">
        <v>39</v>
      </c>
      <c r="Z571" s="188" t="s">
        <v>65</v>
      </c>
      <c r="AA571" s="188"/>
      <c r="AB571" s="188"/>
      <c r="AC571" s="188"/>
      <c r="AD571" s="188"/>
      <c r="AE571" s="189" t="s">
        <v>39</v>
      </c>
      <c r="AF571" s="187" t="s">
        <v>39</v>
      </c>
      <c r="AG571" s="187" t="s">
        <v>39</v>
      </c>
      <c r="AH571" s="188"/>
      <c r="AI571" s="187" t="str">
        <f t="shared" ca="1" si="22"/>
        <v/>
      </c>
      <c r="AJ571" s="187">
        <f>1</f>
        <v>1</v>
      </c>
    </row>
    <row r="572" spans="1:36" ht="30" x14ac:dyDescent="0.25">
      <c r="A572" s="188"/>
      <c r="C572" s="187" t="s">
        <v>2494</v>
      </c>
      <c r="E572" s="187" t="str">
        <f t="shared" ca="1" si="24"/>
        <v>Ativo</v>
      </c>
      <c r="F572" s="192">
        <v>130</v>
      </c>
      <c r="G572" s="191">
        <v>19</v>
      </c>
      <c r="H572" s="187" t="s">
        <v>274</v>
      </c>
      <c r="I572" s="187" t="s">
        <v>704</v>
      </c>
      <c r="J572" s="187" t="s">
        <v>2490</v>
      </c>
      <c r="K572" s="187" t="s">
        <v>2491</v>
      </c>
      <c r="L572" s="187" t="s">
        <v>2492</v>
      </c>
      <c r="M572" s="187" t="s">
        <v>2493</v>
      </c>
      <c r="N572" s="187" t="s">
        <v>39</v>
      </c>
      <c r="O572" s="188"/>
      <c r="P572" s="188"/>
      <c r="Q572" s="188"/>
      <c r="R572" s="188">
        <v>43817</v>
      </c>
      <c r="S572" s="188">
        <v>43852</v>
      </c>
      <c r="T572" s="188">
        <v>43832</v>
      </c>
      <c r="U572" s="188">
        <v>45658</v>
      </c>
      <c r="V572" s="188"/>
      <c r="W572" s="212" t="s">
        <v>39</v>
      </c>
      <c r="X572" s="212" t="s">
        <v>39</v>
      </c>
      <c r="Z572" s="187" t="s">
        <v>1320</v>
      </c>
      <c r="AB572" s="188"/>
      <c r="AC572" s="188"/>
      <c r="AD572" s="188"/>
      <c r="AE572" s="187" t="s">
        <v>39</v>
      </c>
      <c r="AF572" s="187" t="s">
        <v>39</v>
      </c>
      <c r="AG572" s="187" t="s">
        <v>39</v>
      </c>
      <c r="AH572" s="188"/>
      <c r="AI572" s="187" t="str">
        <f t="shared" ca="1" si="22"/>
        <v/>
      </c>
      <c r="AJ572" s="187">
        <f>1</f>
        <v>1</v>
      </c>
    </row>
    <row r="573" spans="1:36" ht="75" x14ac:dyDescent="0.25">
      <c r="A573" s="188"/>
      <c r="C573" s="187" t="s">
        <v>667</v>
      </c>
      <c r="D573" s="187" t="s">
        <v>2495</v>
      </c>
      <c r="E573" s="187" t="str">
        <f t="shared" ca="1" si="24"/>
        <v>Concluído</v>
      </c>
      <c r="F573" s="192">
        <v>131</v>
      </c>
      <c r="G573" s="191">
        <v>19</v>
      </c>
      <c r="H573" s="187" t="s">
        <v>1614</v>
      </c>
      <c r="I573" s="187" t="s">
        <v>37</v>
      </c>
      <c r="J573" s="187" t="s">
        <v>2496</v>
      </c>
      <c r="K573" s="187" t="s">
        <v>2497</v>
      </c>
      <c r="L573" s="187" t="s">
        <v>1617</v>
      </c>
      <c r="M573" s="187" t="s">
        <v>2498</v>
      </c>
      <c r="N573" s="187" t="s">
        <v>2500</v>
      </c>
      <c r="O573" s="188"/>
      <c r="P573" s="188"/>
      <c r="Q573" s="188"/>
      <c r="R573" s="188">
        <v>43797</v>
      </c>
      <c r="S573" s="188">
        <v>43799</v>
      </c>
      <c r="T573" s="188">
        <v>43797</v>
      </c>
      <c r="U573" s="188">
        <v>44404</v>
      </c>
      <c r="V573" s="188"/>
      <c r="W573" s="212">
        <v>699818.84</v>
      </c>
      <c r="X573" s="212" t="s">
        <v>39</v>
      </c>
      <c r="Z573" s="188" t="s">
        <v>1798</v>
      </c>
      <c r="AA573" s="188" t="s">
        <v>3150</v>
      </c>
      <c r="AB573" s="188" t="s">
        <v>3151</v>
      </c>
      <c r="AC573" s="188" t="s">
        <v>3152</v>
      </c>
      <c r="AD573" s="201" t="s">
        <v>3153</v>
      </c>
      <c r="AE573" s="189" t="s">
        <v>39</v>
      </c>
      <c r="AF573" s="187" t="s">
        <v>39</v>
      </c>
      <c r="AG573" s="187" t="s">
        <v>39</v>
      </c>
      <c r="AH573" s="188"/>
      <c r="AI573" s="187" t="str">
        <f t="shared" ca="1" si="22"/>
        <v/>
      </c>
      <c r="AJ573" s="187">
        <f>1</f>
        <v>1</v>
      </c>
    </row>
    <row r="574" spans="1:36" ht="60" x14ac:dyDescent="0.25">
      <c r="A574" s="188"/>
      <c r="C574" s="187" t="s">
        <v>259</v>
      </c>
      <c r="D574" s="187" t="s">
        <v>2501</v>
      </c>
      <c r="E574" s="187" t="str">
        <f t="shared" ca="1" si="24"/>
        <v>Concluído</v>
      </c>
      <c r="F574" s="192">
        <v>133</v>
      </c>
      <c r="G574" s="191">
        <v>19</v>
      </c>
      <c r="H574" s="187" t="s">
        <v>1614</v>
      </c>
      <c r="I574" s="187" t="s">
        <v>37</v>
      </c>
      <c r="J574" s="187" t="s">
        <v>2502</v>
      </c>
      <c r="K574" s="187" t="s">
        <v>1464</v>
      </c>
      <c r="L574" s="187" t="s">
        <v>1465</v>
      </c>
      <c r="M574" s="187" t="s">
        <v>2503</v>
      </c>
      <c r="N574" s="187" t="s">
        <v>2505</v>
      </c>
      <c r="O574" s="188"/>
      <c r="P574" s="188"/>
      <c r="Q574" s="188"/>
      <c r="R574" s="188">
        <v>43803</v>
      </c>
      <c r="S574" s="188">
        <v>43805</v>
      </c>
      <c r="T574" s="188">
        <v>43803</v>
      </c>
      <c r="U574" s="188">
        <v>44409</v>
      </c>
      <c r="V574" s="188"/>
      <c r="W574" s="212">
        <v>1869457.82</v>
      </c>
      <c r="X574" s="212" t="s">
        <v>39</v>
      </c>
      <c r="Z574" s="187" t="s">
        <v>65</v>
      </c>
      <c r="AB574" s="188"/>
      <c r="AC574" s="188"/>
      <c r="AD574" s="188"/>
      <c r="AE574" s="187" t="s">
        <v>39</v>
      </c>
      <c r="AF574" s="187" t="s">
        <v>39</v>
      </c>
      <c r="AG574" s="187" t="s">
        <v>39</v>
      </c>
      <c r="AH574" s="188"/>
      <c r="AI574" s="187" t="str">
        <f t="shared" ca="1" si="22"/>
        <v/>
      </c>
      <c r="AJ574" s="187">
        <f>1</f>
        <v>1</v>
      </c>
    </row>
    <row r="575" spans="1:36" ht="135" x14ac:dyDescent="0.25">
      <c r="A575" s="188"/>
      <c r="B575" s="195"/>
      <c r="C575" s="187" t="s">
        <v>1963</v>
      </c>
      <c r="D575" s="195" t="s">
        <v>2506</v>
      </c>
      <c r="E575" s="187" t="str">
        <f t="shared" ca="1" si="24"/>
        <v>Concluído</v>
      </c>
      <c r="F575" s="192">
        <v>134</v>
      </c>
      <c r="G575" s="191">
        <v>19</v>
      </c>
      <c r="H575" s="187" t="s">
        <v>1614</v>
      </c>
      <c r="I575" s="187" t="s">
        <v>37</v>
      </c>
      <c r="J575" s="187" t="s">
        <v>2507</v>
      </c>
      <c r="K575" s="187" t="s">
        <v>2508</v>
      </c>
      <c r="L575" s="187" t="s">
        <v>1465</v>
      </c>
      <c r="M575" s="187" t="s">
        <v>2503</v>
      </c>
      <c r="N575" s="187" t="s">
        <v>2505</v>
      </c>
      <c r="O575" s="188"/>
      <c r="P575" s="188"/>
      <c r="Q575" s="188"/>
      <c r="R575" s="188">
        <v>43805</v>
      </c>
      <c r="S575" s="188">
        <v>43806</v>
      </c>
      <c r="T575" s="188">
        <v>43805</v>
      </c>
      <c r="U575" s="188">
        <v>44411</v>
      </c>
      <c r="V575" s="188"/>
      <c r="W575" s="212">
        <v>2440877.2799999998</v>
      </c>
      <c r="X575" s="212" t="s">
        <v>39</v>
      </c>
      <c r="Z575" s="188" t="s">
        <v>65</v>
      </c>
      <c r="AA575" s="188"/>
      <c r="AB575" s="188"/>
      <c r="AC575" s="188"/>
      <c r="AD575" s="188"/>
      <c r="AE575" s="189" t="s">
        <v>39</v>
      </c>
      <c r="AF575" s="187" t="s">
        <v>39</v>
      </c>
      <c r="AG575" s="187" t="s">
        <v>39</v>
      </c>
      <c r="AH575" s="188"/>
      <c r="AI575" s="187" t="str">
        <f t="shared" ca="1" si="22"/>
        <v/>
      </c>
      <c r="AJ575" s="187">
        <f>1</f>
        <v>1</v>
      </c>
    </row>
    <row r="576" spans="1:36" ht="75" x14ac:dyDescent="0.25">
      <c r="A576" s="188"/>
      <c r="C576" s="187" t="s">
        <v>187</v>
      </c>
      <c r="D576" s="187" t="s">
        <v>2510</v>
      </c>
      <c r="E576" s="187" t="str">
        <f t="shared" ca="1" si="24"/>
        <v>Ativo</v>
      </c>
      <c r="F576" s="192">
        <v>135</v>
      </c>
      <c r="G576" s="191">
        <v>19</v>
      </c>
      <c r="H576" s="187" t="s">
        <v>1614</v>
      </c>
      <c r="I576" s="187" t="s">
        <v>37</v>
      </c>
      <c r="J576" s="187" t="s">
        <v>2511</v>
      </c>
      <c r="K576" s="187" t="s">
        <v>2512</v>
      </c>
      <c r="L576" s="187" t="s">
        <v>2513</v>
      </c>
      <c r="M576" s="187" t="s">
        <v>2514</v>
      </c>
      <c r="N576" s="187" t="s">
        <v>2516</v>
      </c>
      <c r="O576" s="188"/>
      <c r="P576" s="188"/>
      <c r="Q576" s="188"/>
      <c r="R576" s="188">
        <v>43810</v>
      </c>
      <c r="S576" s="188">
        <v>43811</v>
      </c>
      <c r="T576" s="188">
        <v>43810</v>
      </c>
      <c r="U576" s="188">
        <v>44965</v>
      </c>
      <c r="V576" s="188"/>
      <c r="W576" s="212">
        <v>1160153.1499999999</v>
      </c>
      <c r="X576" s="212" t="s">
        <v>39</v>
      </c>
      <c r="Z576" s="187" t="s">
        <v>44</v>
      </c>
      <c r="AB576" s="188"/>
      <c r="AC576" s="188"/>
      <c r="AD576" s="188"/>
      <c r="AE576" s="187" t="s">
        <v>39</v>
      </c>
      <c r="AF576" s="187" t="s">
        <v>39</v>
      </c>
      <c r="AG576" s="187" t="s">
        <v>39</v>
      </c>
      <c r="AH576" s="188"/>
      <c r="AI576" s="187" t="str">
        <f t="shared" ca="1" si="22"/>
        <v/>
      </c>
      <c r="AJ576" s="187">
        <f>1</f>
        <v>1</v>
      </c>
    </row>
    <row r="577" spans="1:36" ht="105" x14ac:dyDescent="0.25">
      <c r="A577" s="188"/>
      <c r="C577" s="187" t="s">
        <v>206</v>
      </c>
      <c r="D577" s="187" t="s">
        <v>2517</v>
      </c>
      <c r="E577" s="187" t="str">
        <f t="shared" ca="1" si="24"/>
        <v>Concluído</v>
      </c>
      <c r="F577" s="192">
        <v>136</v>
      </c>
      <c r="G577" s="191">
        <v>19</v>
      </c>
      <c r="H577" s="187" t="s">
        <v>274</v>
      </c>
      <c r="I577" s="187" t="s">
        <v>37</v>
      </c>
      <c r="J577" s="187" t="s">
        <v>2518</v>
      </c>
      <c r="K577" s="187" t="s">
        <v>2519</v>
      </c>
      <c r="L577" s="187" t="s">
        <v>2520</v>
      </c>
      <c r="M577" s="187" t="s">
        <v>2521</v>
      </c>
      <c r="N577" s="187" t="s">
        <v>39</v>
      </c>
      <c r="O577" s="188"/>
      <c r="P577" s="188"/>
      <c r="Q577" s="188"/>
      <c r="R577" s="188">
        <v>43811</v>
      </c>
      <c r="S577" s="188">
        <v>43827</v>
      </c>
      <c r="T577" s="188">
        <v>43811</v>
      </c>
      <c r="U577" s="188">
        <v>44358</v>
      </c>
      <c r="V577" s="188"/>
      <c r="W577" s="212" t="s">
        <v>39</v>
      </c>
      <c r="X577" s="212">
        <v>300000</v>
      </c>
      <c r="Z577" s="187" t="s">
        <v>44</v>
      </c>
      <c r="AB577" s="188"/>
      <c r="AC577" s="188"/>
      <c r="AD577" s="188"/>
      <c r="AE577" s="187" t="s">
        <v>39</v>
      </c>
      <c r="AF577" s="187" t="s">
        <v>39</v>
      </c>
      <c r="AG577" s="187" t="s">
        <v>39</v>
      </c>
      <c r="AH577" s="188"/>
      <c r="AI577" s="187" t="str">
        <f t="shared" ca="1" si="22"/>
        <v/>
      </c>
      <c r="AJ577" s="187">
        <f>1</f>
        <v>1</v>
      </c>
    </row>
    <row r="578" spans="1:36" ht="75" x14ac:dyDescent="0.25">
      <c r="A578" s="188"/>
      <c r="C578" s="187" t="s">
        <v>259</v>
      </c>
      <c r="D578" s="187" t="s">
        <v>2525</v>
      </c>
      <c r="E578" s="187" t="str">
        <f t="shared" ca="1" si="24"/>
        <v>Concluído</v>
      </c>
      <c r="F578" s="192">
        <v>137</v>
      </c>
      <c r="G578" s="191">
        <v>19</v>
      </c>
      <c r="H578" s="187" t="s">
        <v>274</v>
      </c>
      <c r="I578" s="187" t="s">
        <v>37</v>
      </c>
      <c r="J578" s="187" t="s">
        <v>2526</v>
      </c>
      <c r="K578" s="187" t="s">
        <v>2527</v>
      </c>
      <c r="L578" s="187" t="s">
        <v>2528</v>
      </c>
      <c r="M578" s="187" t="s">
        <v>2529</v>
      </c>
      <c r="N578" s="187" t="s">
        <v>2530</v>
      </c>
      <c r="O578" s="188"/>
      <c r="P578" s="188"/>
      <c r="Q578" s="188"/>
      <c r="R578" s="188">
        <v>43825</v>
      </c>
      <c r="S578" s="188">
        <v>43826</v>
      </c>
      <c r="T578" s="188">
        <v>43831</v>
      </c>
      <c r="U578" s="188">
        <v>44561</v>
      </c>
      <c r="V578" s="188"/>
      <c r="W578" s="212" t="s">
        <v>39</v>
      </c>
      <c r="X578" s="212" t="s">
        <v>39</v>
      </c>
      <c r="Z578" s="187" t="s">
        <v>65</v>
      </c>
      <c r="AB578" s="188"/>
      <c r="AC578" s="188"/>
      <c r="AD578" s="188"/>
      <c r="AE578" s="187" t="s">
        <v>39</v>
      </c>
      <c r="AF578" s="187" t="s">
        <v>39</v>
      </c>
      <c r="AG578" s="187" t="s">
        <v>39</v>
      </c>
      <c r="AH578" s="188"/>
      <c r="AI578" s="187" t="str">
        <f t="shared" ref="AI578:AI641" ca="1" si="25">IF(A578="","",IF(S578="",_xlfn.DAYS(TODAY(),A578),_xlfn.DAYS(S578,A578)))</f>
        <v/>
      </c>
      <c r="AJ578" s="187">
        <f>1</f>
        <v>1</v>
      </c>
    </row>
    <row r="579" spans="1:36" x14ac:dyDescent="0.25">
      <c r="A579" s="188"/>
      <c r="B579" s="188"/>
      <c r="C579" s="187" t="s">
        <v>2536</v>
      </c>
      <c r="D579" s="188" t="s">
        <v>2531</v>
      </c>
      <c r="E579" s="187" t="s">
        <v>3154</v>
      </c>
      <c r="F579" s="192">
        <v>138</v>
      </c>
      <c r="G579" s="191">
        <v>19</v>
      </c>
      <c r="H579" s="187" t="s">
        <v>274</v>
      </c>
      <c r="I579" s="187" t="s">
        <v>704</v>
      </c>
      <c r="J579" s="187" t="s">
        <v>705</v>
      </c>
      <c r="K579" s="187" t="s">
        <v>2533</v>
      </c>
      <c r="L579" s="187" t="s">
        <v>2534</v>
      </c>
      <c r="M579" s="187" t="s">
        <v>2535</v>
      </c>
      <c r="N579" s="187" t="s">
        <v>2449</v>
      </c>
      <c r="O579" s="188"/>
      <c r="P579" s="188"/>
      <c r="Q579" s="188"/>
      <c r="R579" s="188" t="s">
        <v>2531</v>
      </c>
      <c r="S579" s="188" t="s">
        <v>2531</v>
      </c>
      <c r="T579" s="188">
        <v>43817</v>
      </c>
      <c r="U579" s="188">
        <v>45643</v>
      </c>
      <c r="V579" s="188"/>
      <c r="W579" s="212" t="s">
        <v>39</v>
      </c>
      <c r="X579" s="212" t="s">
        <v>39</v>
      </c>
      <c r="Z579" s="187" t="s">
        <v>44</v>
      </c>
      <c r="AB579" s="188"/>
      <c r="AC579" s="188"/>
      <c r="AD579" s="188"/>
      <c r="AE579" s="187" t="s">
        <v>39</v>
      </c>
      <c r="AF579" s="187" t="s">
        <v>39</v>
      </c>
      <c r="AG579" s="187" t="s">
        <v>39</v>
      </c>
      <c r="AH579" s="188"/>
      <c r="AI579" s="187" t="str">
        <f t="shared" ca="1" si="25"/>
        <v/>
      </c>
      <c r="AJ579" s="187">
        <f>1</f>
        <v>1</v>
      </c>
    </row>
    <row r="580" spans="1:36" x14ac:dyDescent="0.25">
      <c r="A580" s="188"/>
      <c r="B580" s="188"/>
      <c r="C580" s="187" t="s">
        <v>2536</v>
      </c>
      <c r="D580" s="188" t="s">
        <v>2531</v>
      </c>
      <c r="E580" s="187" t="s">
        <v>3154</v>
      </c>
      <c r="F580" s="192">
        <v>139</v>
      </c>
      <c r="G580" s="191">
        <v>19</v>
      </c>
      <c r="H580" s="187" t="s">
        <v>274</v>
      </c>
      <c r="I580" s="187" t="s">
        <v>704</v>
      </c>
      <c r="J580" s="187" t="s">
        <v>705</v>
      </c>
      <c r="K580" s="187" t="s">
        <v>2538</v>
      </c>
      <c r="L580" s="187" t="s">
        <v>2539</v>
      </c>
      <c r="M580" s="187" t="s">
        <v>2540</v>
      </c>
      <c r="N580" s="187" t="s">
        <v>2449</v>
      </c>
      <c r="O580" s="188"/>
      <c r="P580" s="188"/>
      <c r="Q580" s="188"/>
      <c r="R580" s="188" t="s">
        <v>2531</v>
      </c>
      <c r="S580" s="188" t="s">
        <v>2531</v>
      </c>
      <c r="T580" s="188">
        <v>43817</v>
      </c>
      <c r="U580" s="188">
        <v>45643</v>
      </c>
      <c r="V580" s="188"/>
      <c r="W580" s="212" t="s">
        <v>39</v>
      </c>
      <c r="X580" s="212" t="s">
        <v>39</v>
      </c>
      <c r="Z580" s="187" t="s">
        <v>44</v>
      </c>
      <c r="AB580" s="188"/>
      <c r="AC580" s="188"/>
      <c r="AD580" s="188"/>
      <c r="AE580" s="187" t="s">
        <v>39</v>
      </c>
      <c r="AF580" s="187" t="s">
        <v>39</v>
      </c>
      <c r="AG580" s="187" t="s">
        <v>39</v>
      </c>
      <c r="AH580" s="188"/>
      <c r="AI580" s="187" t="str">
        <f t="shared" ca="1" si="25"/>
        <v/>
      </c>
      <c r="AJ580" s="187">
        <f>1</f>
        <v>1</v>
      </c>
    </row>
    <row r="581" spans="1:36" ht="30" x14ac:dyDescent="0.25">
      <c r="A581" s="188"/>
      <c r="C581" s="187" t="s">
        <v>2545</v>
      </c>
      <c r="D581" s="187" t="s">
        <v>2541</v>
      </c>
      <c r="E581" s="187" t="str">
        <f t="shared" ref="E581:E612" ca="1" si="26">IF(U581="","",IF(U581="cancelado","Cancelado",IF(U581="prazo indeterminado","Ativo",IF(TODAY()-U581&gt;0,"Concluído","Ativo"))))</f>
        <v>Ativo</v>
      </c>
      <c r="F581" s="192">
        <v>140</v>
      </c>
      <c r="G581" s="191">
        <v>19</v>
      </c>
      <c r="H581" s="187" t="s">
        <v>274</v>
      </c>
      <c r="I581" s="187" t="s">
        <v>704</v>
      </c>
      <c r="J581" s="187" t="s">
        <v>705</v>
      </c>
      <c r="K581" s="187" t="s">
        <v>2542</v>
      </c>
      <c r="L581" s="187" t="s">
        <v>2543</v>
      </c>
      <c r="M581" s="187" t="s">
        <v>2544</v>
      </c>
      <c r="N581" s="187" t="s">
        <v>39</v>
      </c>
      <c r="O581" s="188"/>
      <c r="P581" s="188"/>
      <c r="Q581" s="188"/>
      <c r="R581" s="188">
        <v>43868</v>
      </c>
      <c r="S581" s="188">
        <v>43872</v>
      </c>
      <c r="T581" s="188">
        <v>43818</v>
      </c>
      <c r="U581" s="188">
        <v>45643</v>
      </c>
      <c r="V581" s="188"/>
      <c r="W581" s="212" t="s">
        <v>39</v>
      </c>
      <c r="X581" s="212" t="s">
        <v>39</v>
      </c>
      <c r="Z581" s="187" t="s">
        <v>44</v>
      </c>
      <c r="AB581" s="188"/>
      <c r="AC581" s="188"/>
      <c r="AD581" s="188"/>
      <c r="AE581" s="187" t="s">
        <v>39</v>
      </c>
      <c r="AF581" s="187" t="s">
        <v>39</v>
      </c>
      <c r="AG581" s="187" t="s">
        <v>39</v>
      </c>
      <c r="AH581" s="188"/>
      <c r="AI581" s="187" t="str">
        <f t="shared" ca="1" si="25"/>
        <v/>
      </c>
      <c r="AJ581" s="187">
        <f>1</f>
        <v>1</v>
      </c>
    </row>
    <row r="582" spans="1:36" ht="240" hidden="1" x14ac:dyDescent="0.25">
      <c r="A582" s="188"/>
      <c r="C582" s="187" t="s">
        <v>1963</v>
      </c>
      <c r="D582" s="187" t="s">
        <v>2546</v>
      </c>
      <c r="E582" s="187" t="str">
        <f t="shared" ca="1" si="26"/>
        <v>Cancelado</v>
      </c>
      <c r="F582" s="192" t="s">
        <v>3155</v>
      </c>
      <c r="G582" s="191" t="s">
        <v>3156</v>
      </c>
      <c r="H582" s="187" t="s">
        <v>3157</v>
      </c>
      <c r="I582" s="187" t="s">
        <v>37</v>
      </c>
      <c r="J582" s="187" t="s">
        <v>3158</v>
      </c>
      <c r="K582" s="187" t="s">
        <v>3159</v>
      </c>
      <c r="L582" s="187" t="s">
        <v>3160</v>
      </c>
      <c r="M582" s="187" t="s">
        <v>3161</v>
      </c>
      <c r="N582" s="187" t="s">
        <v>3162</v>
      </c>
      <c r="O582" s="188"/>
      <c r="P582" s="188"/>
      <c r="Q582" s="188"/>
      <c r="R582" s="188"/>
      <c r="S582" s="188"/>
      <c r="T582" s="237" t="s">
        <v>2531</v>
      </c>
      <c r="U582" s="236" t="s">
        <v>2531</v>
      </c>
      <c r="V582" s="188"/>
      <c r="Z582" s="187" t="s">
        <v>44</v>
      </c>
      <c r="AB582" s="188"/>
      <c r="AC582" s="188"/>
      <c r="AD582" s="188"/>
      <c r="AE582" s="187" t="s">
        <v>39</v>
      </c>
      <c r="AF582" s="187" t="s">
        <v>39</v>
      </c>
      <c r="AG582" s="187" t="s">
        <v>39</v>
      </c>
      <c r="AH582" s="188"/>
      <c r="AI582" s="187" t="str">
        <f t="shared" ca="1" si="25"/>
        <v/>
      </c>
      <c r="AJ582" s="187">
        <f>1</f>
        <v>1</v>
      </c>
    </row>
    <row r="583" spans="1:36" ht="135" x14ac:dyDescent="0.25">
      <c r="A583" s="188"/>
      <c r="C583" s="187" t="s">
        <v>2406</v>
      </c>
      <c r="D583" s="187" t="s">
        <v>2552</v>
      </c>
      <c r="E583" s="187" t="str">
        <f t="shared" ca="1" si="26"/>
        <v>Ativo</v>
      </c>
      <c r="F583" s="192">
        <v>1</v>
      </c>
      <c r="G583" s="191">
        <v>20</v>
      </c>
      <c r="H583" s="187" t="s">
        <v>2602</v>
      </c>
      <c r="I583" s="187" t="s">
        <v>327</v>
      </c>
      <c r="J583" s="187" t="s">
        <v>2314</v>
      </c>
      <c r="K583" s="187" t="s">
        <v>2553</v>
      </c>
      <c r="L583" s="187" t="s">
        <v>2554</v>
      </c>
      <c r="M583" s="187" t="s">
        <v>2555</v>
      </c>
      <c r="N583" s="187" t="s">
        <v>2319</v>
      </c>
      <c r="O583" s="188"/>
      <c r="P583" s="188"/>
      <c r="Q583" s="188"/>
      <c r="R583" s="188">
        <v>43853</v>
      </c>
      <c r="S583" s="188">
        <v>43854</v>
      </c>
      <c r="T583" s="188">
        <v>43853</v>
      </c>
      <c r="U583" s="188">
        <f>'Convênios e TCTs'!$T583+1825</f>
        <v>45678</v>
      </c>
      <c r="V583" s="188" t="s">
        <v>65</v>
      </c>
      <c r="W583" s="212" t="s">
        <v>39</v>
      </c>
      <c r="X583" s="212" t="s">
        <v>39</v>
      </c>
      <c r="Z583" s="187" t="s">
        <v>44</v>
      </c>
      <c r="AB583" s="188"/>
      <c r="AC583" s="188"/>
      <c r="AD583" s="188"/>
      <c r="AE583" s="187" t="s">
        <v>39</v>
      </c>
      <c r="AF583" s="187" t="s">
        <v>39</v>
      </c>
      <c r="AG583" s="187" t="s">
        <v>39</v>
      </c>
      <c r="AH583" s="188"/>
      <c r="AI583" s="187" t="str">
        <f t="shared" ca="1" si="25"/>
        <v/>
      </c>
      <c r="AJ583" s="187">
        <f>1</f>
        <v>1</v>
      </c>
    </row>
    <row r="584" spans="1:36" ht="30" x14ac:dyDescent="0.25">
      <c r="A584" s="188"/>
      <c r="C584" s="187" t="s">
        <v>2545</v>
      </c>
      <c r="E584" s="187" t="str">
        <f t="shared" ca="1" si="26"/>
        <v>Ativo</v>
      </c>
      <c r="F584" s="192">
        <v>2</v>
      </c>
      <c r="G584" s="191">
        <v>20</v>
      </c>
      <c r="H584" s="187" t="s">
        <v>274</v>
      </c>
      <c r="I584" s="187" t="s">
        <v>704</v>
      </c>
      <c r="J584" s="187" t="s">
        <v>705</v>
      </c>
      <c r="K584" s="187" t="s">
        <v>2556</v>
      </c>
      <c r="L584" s="187" t="s">
        <v>2557</v>
      </c>
      <c r="M584" s="187" t="s">
        <v>2558</v>
      </c>
      <c r="N584" s="187" t="s">
        <v>39</v>
      </c>
      <c r="O584" s="188"/>
      <c r="P584" s="188"/>
      <c r="Q584" s="188"/>
      <c r="R584" s="188">
        <v>43857</v>
      </c>
      <c r="S584" s="188">
        <v>43893</v>
      </c>
      <c r="T584" s="188">
        <v>43895</v>
      </c>
      <c r="U584" s="188">
        <v>45720</v>
      </c>
      <c r="V584" s="188"/>
      <c r="W584" s="212" t="s">
        <v>39</v>
      </c>
      <c r="X584" s="212" t="s">
        <v>39</v>
      </c>
      <c r="Z584" s="187" t="s">
        <v>44</v>
      </c>
      <c r="AB584" s="188"/>
      <c r="AC584" s="188"/>
      <c r="AD584" s="188"/>
      <c r="AE584" s="187" t="s">
        <v>39</v>
      </c>
      <c r="AF584" s="187" t="s">
        <v>39</v>
      </c>
      <c r="AG584" s="187" t="s">
        <v>39</v>
      </c>
      <c r="AH584" s="188"/>
      <c r="AI584" s="187" t="str">
        <f t="shared" ca="1" si="25"/>
        <v/>
      </c>
      <c r="AJ584" s="187">
        <f>1</f>
        <v>1</v>
      </c>
    </row>
    <row r="585" spans="1:36" x14ac:dyDescent="0.25">
      <c r="A585" s="188"/>
      <c r="C585" s="187" t="s">
        <v>2456</v>
      </c>
      <c r="D585" s="187" t="s">
        <v>2559</v>
      </c>
      <c r="E585" s="187" t="str">
        <f t="shared" ca="1" si="26"/>
        <v>Ativo</v>
      </c>
      <c r="F585" s="192">
        <v>3</v>
      </c>
      <c r="G585" s="191">
        <v>20</v>
      </c>
      <c r="H585" s="187" t="s">
        <v>274</v>
      </c>
      <c r="I585" s="187" t="s">
        <v>704</v>
      </c>
      <c r="J585" s="187" t="s">
        <v>705</v>
      </c>
      <c r="K585" s="187" t="s">
        <v>2560</v>
      </c>
      <c r="L585" s="187" t="s">
        <v>2561</v>
      </c>
      <c r="M585" s="187" t="s">
        <v>2562</v>
      </c>
      <c r="N585" s="187" t="s">
        <v>39</v>
      </c>
      <c r="O585" s="188"/>
      <c r="P585" s="188"/>
      <c r="Q585" s="188"/>
      <c r="R585" s="188">
        <v>43880</v>
      </c>
      <c r="S585" s="188">
        <v>43881</v>
      </c>
      <c r="T585" s="188">
        <v>43966</v>
      </c>
      <c r="U585" s="188">
        <v>45791</v>
      </c>
      <c r="V585" s="188"/>
      <c r="W585" s="212" t="s">
        <v>39</v>
      </c>
      <c r="X585" s="212" t="s">
        <v>39</v>
      </c>
      <c r="Z585" s="187" t="s">
        <v>44</v>
      </c>
      <c r="AB585" s="188"/>
      <c r="AC585" s="188"/>
      <c r="AD585" s="188"/>
      <c r="AE585" s="187" t="s">
        <v>39</v>
      </c>
      <c r="AF585" s="187" t="s">
        <v>39</v>
      </c>
      <c r="AG585" s="187" t="s">
        <v>39</v>
      </c>
      <c r="AH585" s="188"/>
      <c r="AI585" s="187" t="str">
        <f t="shared" ca="1" si="25"/>
        <v/>
      </c>
      <c r="AJ585" s="187">
        <f>1</f>
        <v>1</v>
      </c>
    </row>
    <row r="586" spans="1:36" ht="30" x14ac:dyDescent="0.25">
      <c r="A586" s="188"/>
      <c r="C586" s="187" t="s">
        <v>2456</v>
      </c>
      <c r="E586" s="187" t="str">
        <f t="shared" ca="1" si="26"/>
        <v>Ativo</v>
      </c>
      <c r="F586" s="192">
        <v>4</v>
      </c>
      <c r="G586" s="191">
        <v>20</v>
      </c>
      <c r="H586" s="187" t="s">
        <v>274</v>
      </c>
      <c r="I586" s="187" t="s">
        <v>704</v>
      </c>
      <c r="J586" s="187" t="s">
        <v>705</v>
      </c>
      <c r="K586" s="187" t="s">
        <v>2563</v>
      </c>
      <c r="L586" s="187" t="s">
        <v>173</v>
      </c>
      <c r="M586" s="187" t="s">
        <v>2564</v>
      </c>
      <c r="N586" s="187" t="s">
        <v>39</v>
      </c>
      <c r="O586" s="188"/>
      <c r="P586" s="188"/>
      <c r="Q586" s="188"/>
      <c r="R586" s="188">
        <v>43852</v>
      </c>
      <c r="S586" s="188">
        <v>43861</v>
      </c>
      <c r="T586" s="188">
        <v>43916</v>
      </c>
      <c r="U586" s="188">
        <v>45741</v>
      </c>
      <c r="V586" s="188"/>
      <c r="W586" s="212" t="s">
        <v>39</v>
      </c>
      <c r="X586" s="212" t="s">
        <v>39</v>
      </c>
      <c r="Z586" s="187" t="s">
        <v>44</v>
      </c>
      <c r="AB586" s="188"/>
      <c r="AC586" s="188"/>
      <c r="AD586" s="188"/>
      <c r="AE586" s="187" t="s">
        <v>39</v>
      </c>
      <c r="AF586" s="187" t="s">
        <v>39</v>
      </c>
      <c r="AG586" s="187" t="s">
        <v>39</v>
      </c>
      <c r="AH586" s="188"/>
      <c r="AI586" s="187" t="str">
        <f t="shared" ca="1" si="25"/>
        <v/>
      </c>
      <c r="AJ586" s="187">
        <f>1</f>
        <v>1</v>
      </c>
    </row>
    <row r="587" spans="1:36" ht="30" x14ac:dyDescent="0.25">
      <c r="A587" s="188"/>
      <c r="C587" s="187" t="s">
        <v>2456</v>
      </c>
      <c r="D587" s="187" t="s">
        <v>2565</v>
      </c>
      <c r="E587" s="187" t="str">
        <f t="shared" ca="1" si="26"/>
        <v>Ativo</v>
      </c>
      <c r="F587" s="192">
        <v>5</v>
      </c>
      <c r="G587" s="191">
        <v>20</v>
      </c>
      <c r="H587" s="187" t="s">
        <v>274</v>
      </c>
      <c r="I587" s="187" t="s">
        <v>704</v>
      </c>
      <c r="J587" s="187" t="s">
        <v>705</v>
      </c>
      <c r="K587" s="187" t="s">
        <v>2566</v>
      </c>
      <c r="L587" s="187" t="s">
        <v>2567</v>
      </c>
      <c r="M587" s="187" t="s">
        <v>2568</v>
      </c>
      <c r="N587" s="187" t="s">
        <v>39</v>
      </c>
      <c r="O587" s="188"/>
      <c r="P587" s="188"/>
      <c r="Q587" s="188"/>
      <c r="R587" s="188">
        <v>43888</v>
      </c>
      <c r="S587" s="188">
        <v>43893</v>
      </c>
      <c r="T587" s="188">
        <v>43905</v>
      </c>
      <c r="U587" s="188">
        <v>45730</v>
      </c>
      <c r="V587" s="188"/>
      <c r="W587" s="212" t="s">
        <v>39</v>
      </c>
      <c r="X587" s="212" t="s">
        <v>39</v>
      </c>
      <c r="Z587" s="187" t="s">
        <v>44</v>
      </c>
      <c r="AB587" s="188"/>
      <c r="AC587" s="188"/>
      <c r="AD587" s="188"/>
      <c r="AE587" s="187" t="s">
        <v>39</v>
      </c>
      <c r="AF587" s="187" t="s">
        <v>39</v>
      </c>
      <c r="AG587" s="187" t="s">
        <v>39</v>
      </c>
      <c r="AH587" s="188"/>
      <c r="AI587" s="187" t="str">
        <f t="shared" ca="1" si="25"/>
        <v/>
      </c>
      <c r="AJ587" s="187">
        <f>1</f>
        <v>1</v>
      </c>
    </row>
    <row r="588" spans="1:36" x14ac:dyDescent="0.25">
      <c r="A588" s="188"/>
      <c r="C588" s="187" t="s">
        <v>2536</v>
      </c>
      <c r="D588" s="187" t="s">
        <v>2569</v>
      </c>
      <c r="E588" s="187" t="str">
        <f t="shared" ca="1" si="26"/>
        <v>Concluído</v>
      </c>
      <c r="F588" s="192">
        <v>6</v>
      </c>
      <c r="G588" s="191">
        <v>20</v>
      </c>
      <c r="H588" s="187" t="s">
        <v>274</v>
      </c>
      <c r="I588" s="187" t="s">
        <v>704</v>
      </c>
      <c r="J588" s="187" t="s">
        <v>705</v>
      </c>
      <c r="K588" s="187" t="s">
        <v>1317</v>
      </c>
      <c r="L588" s="187" t="s">
        <v>1318</v>
      </c>
      <c r="M588" s="187" t="s">
        <v>1319</v>
      </c>
      <c r="N588" s="187" t="s">
        <v>39</v>
      </c>
      <c r="O588" s="188"/>
      <c r="P588" s="188"/>
      <c r="Q588" s="188"/>
      <c r="R588" s="188">
        <v>43888</v>
      </c>
      <c r="S588" s="188">
        <v>43893</v>
      </c>
      <c r="T588" s="188">
        <v>43880</v>
      </c>
      <c r="U588" s="188">
        <v>44610</v>
      </c>
      <c r="V588" s="188"/>
      <c r="W588" s="212" t="s">
        <v>39</v>
      </c>
      <c r="X588" s="212" t="s">
        <v>39</v>
      </c>
      <c r="Z588" s="187" t="s">
        <v>44</v>
      </c>
      <c r="AB588" s="188"/>
      <c r="AC588" s="188"/>
      <c r="AD588" s="188"/>
      <c r="AE588" s="187" t="s">
        <v>39</v>
      </c>
      <c r="AF588" s="187" t="s">
        <v>39</v>
      </c>
      <c r="AG588" s="187" t="s">
        <v>39</v>
      </c>
      <c r="AH588" s="188"/>
      <c r="AI588" s="187" t="str">
        <f t="shared" ca="1" si="25"/>
        <v/>
      </c>
      <c r="AJ588" s="187">
        <f>1</f>
        <v>1</v>
      </c>
    </row>
    <row r="589" spans="1:36" ht="105" hidden="1" x14ac:dyDescent="0.25">
      <c r="A589" s="188"/>
      <c r="C589" s="187" t="s">
        <v>271</v>
      </c>
      <c r="D589" s="187" t="s">
        <v>2570</v>
      </c>
      <c r="E589" s="187" t="str">
        <f t="shared" ca="1" si="26"/>
        <v/>
      </c>
      <c r="F589" s="192">
        <v>7</v>
      </c>
      <c r="G589" s="191">
        <v>20</v>
      </c>
      <c r="H589" s="187" t="s">
        <v>2602</v>
      </c>
      <c r="I589" s="187" t="s">
        <v>37</v>
      </c>
      <c r="J589" s="187" t="s">
        <v>2571</v>
      </c>
      <c r="K589" s="187" t="s">
        <v>2572</v>
      </c>
      <c r="L589" s="187" t="s">
        <v>2573</v>
      </c>
      <c r="M589" s="187" t="s">
        <v>2574</v>
      </c>
      <c r="N589" s="187" t="s">
        <v>2575</v>
      </c>
      <c r="O589" s="188"/>
      <c r="P589" s="188"/>
      <c r="Q589" s="188"/>
      <c r="R589" s="188"/>
      <c r="S589" s="188"/>
      <c r="T589" s="188"/>
      <c r="U589" s="188"/>
      <c r="V589" s="188"/>
      <c r="W589" s="212" t="s">
        <v>39</v>
      </c>
      <c r="X589" s="212" t="s">
        <v>39</v>
      </c>
      <c r="Z589" s="187" t="s">
        <v>44</v>
      </c>
      <c r="AB589" s="188"/>
      <c r="AC589" s="188"/>
      <c r="AD589" s="188"/>
      <c r="AE589" s="187" t="s">
        <v>39</v>
      </c>
      <c r="AF589" s="187" t="s">
        <v>39</v>
      </c>
      <c r="AG589" s="187" t="s">
        <v>39</v>
      </c>
      <c r="AH589" s="188"/>
      <c r="AI589" s="187" t="str">
        <f t="shared" ca="1" si="25"/>
        <v/>
      </c>
      <c r="AJ589" s="187">
        <f>1</f>
        <v>1</v>
      </c>
    </row>
    <row r="590" spans="1:36" ht="30" x14ac:dyDescent="0.25">
      <c r="A590" s="188"/>
      <c r="C590" s="187" t="s">
        <v>2580</v>
      </c>
      <c r="E590" s="187" t="str">
        <f t="shared" ca="1" si="26"/>
        <v>Concluído</v>
      </c>
      <c r="F590" s="192">
        <v>8</v>
      </c>
      <c r="G590" s="191">
        <v>20</v>
      </c>
      <c r="H590" s="187" t="s">
        <v>274</v>
      </c>
      <c r="I590" s="187" t="s">
        <v>704</v>
      </c>
      <c r="J590" s="187" t="s">
        <v>705</v>
      </c>
      <c r="K590" s="187" t="s">
        <v>2576</v>
      </c>
      <c r="L590" s="187" t="s">
        <v>2577</v>
      </c>
      <c r="M590" s="187" t="s">
        <v>2578</v>
      </c>
      <c r="N590" s="187" t="s">
        <v>39</v>
      </c>
      <c r="O590" s="188"/>
      <c r="P590" s="188"/>
      <c r="Q590" s="188"/>
      <c r="R590" s="188">
        <v>43845</v>
      </c>
      <c r="S590" s="188">
        <v>43869</v>
      </c>
      <c r="T590" s="188">
        <v>43845</v>
      </c>
      <c r="U590" s="188">
        <v>44210</v>
      </c>
      <c r="V590" s="188"/>
      <c r="W590" s="212" t="s">
        <v>39</v>
      </c>
      <c r="X590" s="212" t="s">
        <v>39</v>
      </c>
      <c r="Z590" s="187" t="s">
        <v>44</v>
      </c>
      <c r="AB590" s="188"/>
      <c r="AC590" s="188"/>
      <c r="AD590" s="188"/>
      <c r="AE590" s="187" t="s">
        <v>39</v>
      </c>
      <c r="AF590" s="187" t="s">
        <v>39</v>
      </c>
      <c r="AG590" s="187" t="s">
        <v>39</v>
      </c>
      <c r="AH590" s="188"/>
      <c r="AI590" s="187" t="str">
        <f t="shared" ca="1" si="25"/>
        <v/>
      </c>
      <c r="AJ590" s="187">
        <f>1</f>
        <v>1</v>
      </c>
    </row>
    <row r="591" spans="1:36" ht="30" x14ac:dyDescent="0.25">
      <c r="A591" s="188"/>
      <c r="C591" s="187" t="s">
        <v>2584</v>
      </c>
      <c r="E591" s="187" t="str">
        <f t="shared" ca="1" si="26"/>
        <v>Ativo</v>
      </c>
      <c r="F591" s="192">
        <v>9</v>
      </c>
      <c r="G591" s="191">
        <v>20</v>
      </c>
      <c r="H591" s="187" t="s">
        <v>274</v>
      </c>
      <c r="I591" s="187" t="s">
        <v>704</v>
      </c>
      <c r="J591" s="187" t="s">
        <v>705</v>
      </c>
      <c r="K591" s="187" t="s">
        <v>2582</v>
      </c>
      <c r="L591" s="187" t="s">
        <v>2583</v>
      </c>
      <c r="M591" s="187" t="s">
        <v>2362</v>
      </c>
      <c r="N591" s="187" t="s">
        <v>39</v>
      </c>
      <c r="O591" s="188"/>
      <c r="P591" s="188"/>
      <c r="Q591" s="188"/>
      <c r="R591" s="188">
        <v>43929</v>
      </c>
      <c r="S591" s="188">
        <v>43939</v>
      </c>
      <c r="T591" s="188">
        <v>43903</v>
      </c>
      <c r="U591" s="188">
        <v>45728</v>
      </c>
      <c r="V591" s="188"/>
      <c r="W591" s="212" t="s">
        <v>39</v>
      </c>
      <c r="X591" s="212" t="s">
        <v>39</v>
      </c>
      <c r="Z591" s="187" t="s">
        <v>44</v>
      </c>
      <c r="AB591" s="188"/>
      <c r="AC591" s="188"/>
      <c r="AD591" s="188"/>
      <c r="AE591" s="187" t="s">
        <v>39</v>
      </c>
      <c r="AF591" s="187" t="s">
        <v>39</v>
      </c>
      <c r="AG591" s="187" t="s">
        <v>39</v>
      </c>
      <c r="AH591" s="188"/>
      <c r="AI591" s="187" t="str">
        <f t="shared" ca="1" si="25"/>
        <v/>
      </c>
      <c r="AJ591" s="187">
        <f>1</f>
        <v>1</v>
      </c>
    </row>
    <row r="592" spans="1:36" ht="30" x14ac:dyDescent="0.25">
      <c r="A592" s="188"/>
      <c r="C592" s="187" t="s">
        <v>2456</v>
      </c>
      <c r="D592" s="187" t="s">
        <v>3163</v>
      </c>
      <c r="E592" s="187" t="str">
        <f t="shared" ca="1" si="26"/>
        <v>Concluído</v>
      </c>
      <c r="F592" s="192">
        <v>10</v>
      </c>
      <c r="G592" s="191">
        <v>20</v>
      </c>
      <c r="H592" s="187" t="s">
        <v>274</v>
      </c>
      <c r="I592" s="187" t="s">
        <v>704</v>
      </c>
      <c r="J592" s="187" t="s">
        <v>705</v>
      </c>
      <c r="K592" s="187" t="s">
        <v>2586</v>
      </c>
      <c r="L592" s="187" t="s">
        <v>2587</v>
      </c>
      <c r="M592" s="187" t="s">
        <v>2588</v>
      </c>
      <c r="N592" s="187" t="s">
        <v>39</v>
      </c>
      <c r="O592" s="188"/>
      <c r="P592" s="188"/>
      <c r="Q592" s="188"/>
      <c r="R592" s="188">
        <v>43899</v>
      </c>
      <c r="S592" s="188">
        <v>43903</v>
      </c>
      <c r="T592" s="188">
        <v>43865</v>
      </c>
      <c r="U592" s="188">
        <v>44195</v>
      </c>
      <c r="V592" s="188"/>
      <c r="W592" s="212" t="s">
        <v>39</v>
      </c>
      <c r="X592" s="212" t="s">
        <v>39</v>
      </c>
      <c r="Z592" s="187" t="s">
        <v>44</v>
      </c>
      <c r="AB592" s="188"/>
      <c r="AC592" s="188"/>
      <c r="AD592" s="188"/>
      <c r="AE592" s="187" t="s">
        <v>39</v>
      </c>
      <c r="AF592" s="187" t="s">
        <v>39</v>
      </c>
      <c r="AG592" s="187" t="s">
        <v>39</v>
      </c>
      <c r="AH592" s="188"/>
      <c r="AI592" s="187" t="str">
        <f t="shared" ca="1" si="25"/>
        <v/>
      </c>
      <c r="AJ592" s="187">
        <f>1</f>
        <v>1</v>
      </c>
    </row>
    <row r="593" spans="1:36" x14ac:dyDescent="0.25">
      <c r="A593" s="188"/>
      <c r="C593" s="187" t="s">
        <v>2456</v>
      </c>
      <c r="D593" s="187" t="s">
        <v>2589</v>
      </c>
      <c r="E593" s="187" t="str">
        <f t="shared" ca="1" si="26"/>
        <v>Ativo</v>
      </c>
      <c r="F593" s="192">
        <v>11</v>
      </c>
      <c r="G593" s="191">
        <v>20</v>
      </c>
      <c r="H593" s="187" t="s">
        <v>274</v>
      </c>
      <c r="I593" s="187" t="s">
        <v>704</v>
      </c>
      <c r="J593" s="187" t="s">
        <v>705</v>
      </c>
      <c r="K593" s="187" t="s">
        <v>2590</v>
      </c>
      <c r="L593" s="187" t="s">
        <v>2591</v>
      </c>
      <c r="M593" s="187" t="s">
        <v>2592</v>
      </c>
      <c r="N593" s="187" t="s">
        <v>39</v>
      </c>
      <c r="O593" s="188"/>
      <c r="P593" s="188"/>
      <c r="Q593" s="188"/>
      <c r="R593" s="188">
        <v>43892</v>
      </c>
      <c r="S593" s="188">
        <v>43986</v>
      </c>
      <c r="T593" s="188">
        <v>43915</v>
      </c>
      <c r="U593" s="188">
        <v>45740</v>
      </c>
      <c r="V593" s="188"/>
      <c r="W593" s="212" t="s">
        <v>39</v>
      </c>
      <c r="X593" s="212" t="s">
        <v>39</v>
      </c>
      <c r="Z593" s="187" t="s">
        <v>44</v>
      </c>
      <c r="AB593" s="188"/>
      <c r="AC593" s="188"/>
      <c r="AD593" s="188"/>
      <c r="AE593" s="187" t="s">
        <v>39</v>
      </c>
      <c r="AF593" s="187" t="s">
        <v>39</v>
      </c>
      <c r="AG593" s="187" t="s">
        <v>39</v>
      </c>
      <c r="AH593" s="188"/>
      <c r="AI593" s="187" t="str">
        <f t="shared" ca="1" si="25"/>
        <v/>
      </c>
      <c r="AJ593" s="187">
        <f>1</f>
        <v>1</v>
      </c>
    </row>
    <row r="594" spans="1:36" ht="60" x14ac:dyDescent="0.25">
      <c r="A594" s="188"/>
      <c r="C594" s="187" t="s">
        <v>2536</v>
      </c>
      <c r="D594" s="187" t="s">
        <v>2593</v>
      </c>
      <c r="E594" s="187" t="str">
        <f t="shared" ca="1" si="26"/>
        <v>Ativo</v>
      </c>
      <c r="F594" s="192">
        <v>12</v>
      </c>
      <c r="G594" s="191">
        <v>20</v>
      </c>
      <c r="H594" s="187" t="s">
        <v>274</v>
      </c>
      <c r="I594" s="187" t="s">
        <v>704</v>
      </c>
      <c r="J594" s="187" t="s">
        <v>705</v>
      </c>
      <c r="K594" s="187" t="s">
        <v>2594</v>
      </c>
      <c r="L594" s="187" t="s">
        <v>2595</v>
      </c>
      <c r="M594" s="187" t="s">
        <v>2596</v>
      </c>
      <c r="N594" s="187" t="s">
        <v>39</v>
      </c>
      <c r="O594" s="188"/>
      <c r="P594" s="188"/>
      <c r="Q594" s="188"/>
      <c r="R594" s="188">
        <v>43929</v>
      </c>
      <c r="S594" s="188">
        <v>43939</v>
      </c>
      <c r="T594" s="188">
        <v>43867</v>
      </c>
      <c r="U594" s="188">
        <v>45693</v>
      </c>
      <c r="V594" s="188"/>
      <c r="W594" s="212" t="s">
        <v>39</v>
      </c>
      <c r="X594" s="212" t="s">
        <v>39</v>
      </c>
      <c r="Z594" s="187" t="s">
        <v>44</v>
      </c>
      <c r="AB594" s="188"/>
      <c r="AC594" s="188"/>
      <c r="AD594" s="188"/>
      <c r="AE594" s="187" t="s">
        <v>39</v>
      </c>
      <c r="AF594" s="187" t="s">
        <v>39</v>
      </c>
      <c r="AG594" s="187" t="s">
        <v>39</v>
      </c>
      <c r="AH594" s="188"/>
      <c r="AI594" s="187" t="str">
        <f t="shared" ca="1" si="25"/>
        <v/>
      </c>
      <c r="AJ594" s="187">
        <f>1</f>
        <v>1</v>
      </c>
    </row>
    <row r="595" spans="1:36" ht="75" x14ac:dyDescent="0.25">
      <c r="A595" s="188"/>
      <c r="B595" s="195"/>
      <c r="C595" s="187" t="s">
        <v>2600</v>
      </c>
      <c r="D595" s="195"/>
      <c r="E595" s="187" t="str">
        <f t="shared" ca="1" si="26"/>
        <v>Ativo</v>
      </c>
      <c r="F595" s="192">
        <v>13</v>
      </c>
      <c r="G595" s="191">
        <v>20</v>
      </c>
      <c r="H595" s="187" t="s">
        <v>274</v>
      </c>
      <c r="I595" s="187" t="s">
        <v>704</v>
      </c>
      <c r="J595" s="187" t="s">
        <v>705</v>
      </c>
      <c r="K595" s="187" t="s">
        <v>2597</v>
      </c>
      <c r="L595" s="187" t="s">
        <v>2598</v>
      </c>
      <c r="M595" s="187" t="s">
        <v>2599</v>
      </c>
      <c r="N595" s="187" t="s">
        <v>39</v>
      </c>
      <c r="O595" s="188"/>
      <c r="P595" s="188"/>
      <c r="Q595" s="188"/>
      <c r="R595" s="188">
        <v>43875</v>
      </c>
      <c r="S595" s="188">
        <v>43896</v>
      </c>
      <c r="T595" s="188">
        <v>43875</v>
      </c>
      <c r="U595" s="188">
        <v>45701</v>
      </c>
      <c r="V595" s="188"/>
      <c r="W595" s="212" t="s">
        <v>39</v>
      </c>
      <c r="X595" s="212" t="s">
        <v>39</v>
      </c>
      <c r="Z595" s="188" t="s">
        <v>44</v>
      </c>
      <c r="AA595" s="188"/>
      <c r="AB595" s="188"/>
      <c r="AC595" s="188"/>
      <c r="AD595" s="188"/>
      <c r="AE595" s="189" t="s">
        <v>39</v>
      </c>
      <c r="AF595" s="187" t="s">
        <v>39</v>
      </c>
      <c r="AG595" s="187" t="s">
        <v>39</v>
      </c>
      <c r="AH595" s="188"/>
      <c r="AI595" s="187" t="str">
        <f t="shared" ca="1" si="25"/>
        <v/>
      </c>
      <c r="AJ595" s="187">
        <f>1</f>
        <v>1</v>
      </c>
    </row>
    <row r="596" spans="1:36" ht="165" hidden="1" x14ac:dyDescent="0.25">
      <c r="A596" s="188"/>
      <c r="C596" s="187" t="s">
        <v>2311</v>
      </c>
      <c r="D596" s="187" t="s">
        <v>2601</v>
      </c>
      <c r="E596" s="187" t="str">
        <f t="shared" ca="1" si="26"/>
        <v/>
      </c>
      <c r="F596" s="192">
        <v>14</v>
      </c>
      <c r="G596" s="191">
        <v>20</v>
      </c>
      <c r="H596" s="187" t="s">
        <v>2602</v>
      </c>
      <c r="I596" s="187" t="s">
        <v>37</v>
      </c>
      <c r="J596" s="187" t="s">
        <v>2603</v>
      </c>
      <c r="K596" s="187" t="s">
        <v>2604</v>
      </c>
      <c r="L596" s="187" t="s">
        <v>2605</v>
      </c>
      <c r="N596" s="187" t="s">
        <v>2606</v>
      </c>
      <c r="O596" s="188"/>
      <c r="P596" s="188"/>
      <c r="Q596" s="188"/>
      <c r="R596" s="188"/>
      <c r="S596" s="188"/>
      <c r="T596" s="188"/>
      <c r="U596" s="188"/>
      <c r="V596" s="188"/>
      <c r="W596" s="212" t="s">
        <v>39</v>
      </c>
      <c r="X596" s="212" t="s">
        <v>39</v>
      </c>
      <c r="Z596" s="187" t="s">
        <v>44</v>
      </c>
      <c r="AB596" s="188"/>
      <c r="AC596" s="188"/>
      <c r="AD596" s="188"/>
      <c r="AE596" s="187" t="s">
        <v>39</v>
      </c>
      <c r="AF596" s="187" t="s">
        <v>39</v>
      </c>
      <c r="AG596" s="187" t="s">
        <v>39</v>
      </c>
      <c r="AH596" s="188"/>
      <c r="AI596" s="187" t="str">
        <f t="shared" ca="1" si="25"/>
        <v/>
      </c>
      <c r="AJ596" s="187">
        <f>1</f>
        <v>1</v>
      </c>
    </row>
    <row r="597" spans="1:36" ht="75" x14ac:dyDescent="0.25">
      <c r="A597" s="188"/>
      <c r="B597" s="195"/>
      <c r="C597" s="187" t="s">
        <v>2600</v>
      </c>
      <c r="D597" s="195"/>
      <c r="E597" s="187" t="str">
        <f t="shared" ca="1" si="26"/>
        <v>Ativo</v>
      </c>
      <c r="F597" s="192">
        <v>15</v>
      </c>
      <c r="G597" s="191">
        <v>20</v>
      </c>
      <c r="H597" s="187" t="s">
        <v>274</v>
      </c>
      <c r="I597" s="187" t="s">
        <v>704</v>
      </c>
      <c r="J597" s="187" t="s">
        <v>705</v>
      </c>
      <c r="K597" s="187" t="s">
        <v>2607</v>
      </c>
      <c r="L597" s="187" t="s">
        <v>2608</v>
      </c>
      <c r="M597" s="187" t="s">
        <v>2609</v>
      </c>
      <c r="N597" s="188" t="s">
        <v>39</v>
      </c>
      <c r="O597" s="188"/>
      <c r="P597" s="188"/>
      <c r="Q597" s="188"/>
      <c r="R597" s="188">
        <v>43871</v>
      </c>
      <c r="S597" s="188">
        <v>43893</v>
      </c>
      <c r="T597" s="188">
        <v>43896</v>
      </c>
      <c r="U597" s="188">
        <v>45721</v>
      </c>
      <c r="V597" s="188"/>
      <c r="W597" s="212" t="s">
        <v>39</v>
      </c>
      <c r="X597" s="212" t="s">
        <v>39</v>
      </c>
      <c r="Z597" s="188" t="s">
        <v>44</v>
      </c>
      <c r="AA597" s="188"/>
      <c r="AB597" s="188"/>
      <c r="AC597" s="188"/>
      <c r="AD597" s="188"/>
      <c r="AE597" s="189" t="s">
        <v>39</v>
      </c>
      <c r="AF597" s="188" t="s">
        <v>39</v>
      </c>
      <c r="AG597" s="188" t="s">
        <v>39</v>
      </c>
      <c r="AH597" s="188"/>
      <c r="AI597" s="187" t="str">
        <f t="shared" ca="1" si="25"/>
        <v/>
      </c>
      <c r="AJ597" s="187">
        <f>1</f>
        <v>1</v>
      </c>
    </row>
    <row r="598" spans="1:36" ht="75" x14ac:dyDescent="0.25">
      <c r="A598" s="188"/>
      <c r="B598" s="195"/>
      <c r="C598" s="187" t="s">
        <v>2600</v>
      </c>
      <c r="D598" s="195"/>
      <c r="E598" s="187" t="str">
        <f t="shared" ca="1" si="26"/>
        <v>Ativo</v>
      </c>
      <c r="F598" s="192">
        <v>16</v>
      </c>
      <c r="G598" s="191">
        <v>20</v>
      </c>
      <c r="H598" s="187" t="s">
        <v>274</v>
      </c>
      <c r="I598" s="187" t="s">
        <v>704</v>
      </c>
      <c r="J598" s="187" t="s">
        <v>705</v>
      </c>
      <c r="K598" s="187" t="s">
        <v>2610</v>
      </c>
      <c r="L598" s="187" t="s">
        <v>2611</v>
      </c>
      <c r="M598" s="187" t="s">
        <v>2612</v>
      </c>
      <c r="N598" s="188" t="s">
        <v>39</v>
      </c>
      <c r="O598" s="188"/>
      <c r="P598" s="188"/>
      <c r="Q598" s="188"/>
      <c r="R598" s="188">
        <v>43867</v>
      </c>
      <c r="S598" s="188">
        <v>43896</v>
      </c>
      <c r="T598" s="188">
        <v>43867</v>
      </c>
      <c r="U598" s="188">
        <v>45693</v>
      </c>
      <c r="V598" s="188"/>
      <c r="W598" s="212" t="s">
        <v>39</v>
      </c>
      <c r="X598" s="212" t="s">
        <v>39</v>
      </c>
      <c r="Z598" s="188" t="s">
        <v>44</v>
      </c>
      <c r="AA598" s="188"/>
      <c r="AB598" s="188"/>
      <c r="AC598" s="188"/>
      <c r="AD598" s="188"/>
      <c r="AE598" s="189" t="s">
        <v>39</v>
      </c>
      <c r="AF598" s="188" t="s">
        <v>39</v>
      </c>
      <c r="AG598" s="188" t="s">
        <v>39</v>
      </c>
      <c r="AH598" s="188"/>
      <c r="AI598" s="187" t="str">
        <f t="shared" ca="1" si="25"/>
        <v/>
      </c>
      <c r="AJ598" s="187">
        <f>1</f>
        <v>1</v>
      </c>
    </row>
    <row r="599" spans="1:36" ht="60" x14ac:dyDescent="0.25">
      <c r="A599" s="188"/>
      <c r="C599" s="187" t="s">
        <v>2616</v>
      </c>
      <c r="D599" s="187" t="s">
        <v>2613</v>
      </c>
      <c r="E599" s="187" t="str">
        <f t="shared" ca="1" si="26"/>
        <v>Ativo</v>
      </c>
      <c r="F599" s="192">
        <v>17</v>
      </c>
      <c r="G599" s="191">
        <v>20</v>
      </c>
      <c r="H599" s="187" t="s">
        <v>2602</v>
      </c>
      <c r="I599" s="187" t="s">
        <v>37</v>
      </c>
      <c r="J599" s="187" t="s">
        <v>2614</v>
      </c>
      <c r="K599" s="187" t="s">
        <v>1906</v>
      </c>
      <c r="L599" s="187" t="s">
        <v>1907</v>
      </c>
      <c r="M599" s="187" t="s">
        <v>2615</v>
      </c>
      <c r="N599" s="187" t="s">
        <v>1350</v>
      </c>
      <c r="O599" s="188"/>
      <c r="P599" s="188"/>
      <c r="Q599" s="188"/>
      <c r="R599" s="188">
        <v>43894</v>
      </c>
      <c r="S599" s="188">
        <v>43896</v>
      </c>
      <c r="T599" s="188">
        <v>43894</v>
      </c>
      <c r="U599" s="188">
        <v>45719</v>
      </c>
      <c r="V599" s="188"/>
      <c r="W599" s="212" t="s">
        <v>39</v>
      </c>
      <c r="X599" s="212" t="s">
        <v>39</v>
      </c>
      <c r="Z599" s="187" t="s">
        <v>44</v>
      </c>
      <c r="AB599" s="188"/>
      <c r="AC599" s="188"/>
      <c r="AD599" s="188"/>
      <c r="AE599" s="187" t="s">
        <v>39</v>
      </c>
      <c r="AF599" s="187" t="s">
        <v>39</v>
      </c>
      <c r="AG599" s="187" t="s">
        <v>39</v>
      </c>
      <c r="AH599" s="188"/>
      <c r="AI599" s="187" t="str">
        <f t="shared" ca="1" si="25"/>
        <v/>
      </c>
      <c r="AJ599" s="187">
        <f>1</f>
        <v>1</v>
      </c>
    </row>
    <row r="600" spans="1:36" x14ac:dyDescent="0.25">
      <c r="A600" s="188"/>
      <c r="C600" s="187" t="s">
        <v>2621</v>
      </c>
      <c r="D600" s="187" t="s">
        <v>2617</v>
      </c>
      <c r="E600" s="187" t="str">
        <f t="shared" ca="1" si="26"/>
        <v>Ativo</v>
      </c>
      <c r="F600" s="192">
        <v>18</v>
      </c>
      <c r="G600" s="191">
        <v>20</v>
      </c>
      <c r="H600" s="187" t="s">
        <v>274</v>
      </c>
      <c r="I600" s="187" t="s">
        <v>704</v>
      </c>
      <c r="J600" s="187" t="s">
        <v>705</v>
      </c>
      <c r="K600" s="187" t="s">
        <v>2618</v>
      </c>
      <c r="L600" s="187" t="s">
        <v>2619</v>
      </c>
      <c r="M600" s="187" t="s">
        <v>2620</v>
      </c>
      <c r="N600" s="187" t="s">
        <v>39</v>
      </c>
      <c r="O600" s="188"/>
      <c r="P600" s="188"/>
      <c r="Q600" s="188"/>
      <c r="R600" s="188">
        <v>43892</v>
      </c>
      <c r="S600" s="188">
        <v>43902</v>
      </c>
      <c r="T600" s="188">
        <v>43896</v>
      </c>
      <c r="U600" s="188">
        <v>45721</v>
      </c>
      <c r="V600" s="188"/>
      <c r="W600" s="212" t="s">
        <v>39</v>
      </c>
      <c r="X600" s="212" t="s">
        <v>39</v>
      </c>
      <c r="Z600" s="187" t="s">
        <v>44</v>
      </c>
      <c r="AB600" s="188"/>
      <c r="AC600" s="188"/>
      <c r="AD600" s="188"/>
      <c r="AE600" s="187" t="s">
        <v>39</v>
      </c>
      <c r="AF600" s="187" t="s">
        <v>39</v>
      </c>
      <c r="AG600" s="187" t="s">
        <v>39</v>
      </c>
      <c r="AH600" s="188"/>
      <c r="AI600" s="187" t="str">
        <f t="shared" ca="1" si="25"/>
        <v/>
      </c>
      <c r="AJ600" s="187">
        <f>1</f>
        <v>1</v>
      </c>
    </row>
    <row r="601" spans="1:36" ht="30" x14ac:dyDescent="0.25">
      <c r="A601" s="188"/>
      <c r="C601" s="187" t="s">
        <v>2621</v>
      </c>
      <c r="D601" s="187" t="s">
        <v>2622</v>
      </c>
      <c r="E601" s="187" t="str">
        <f t="shared" ca="1" si="26"/>
        <v>Ativo</v>
      </c>
      <c r="F601" s="192">
        <v>19</v>
      </c>
      <c r="G601" s="191">
        <v>20</v>
      </c>
      <c r="H601" s="187" t="s">
        <v>274</v>
      </c>
      <c r="I601" s="187" t="s">
        <v>704</v>
      </c>
      <c r="J601" s="187" t="s">
        <v>705</v>
      </c>
      <c r="K601" s="187" t="s">
        <v>2623</v>
      </c>
      <c r="L601" s="187" t="s">
        <v>2624</v>
      </c>
      <c r="M601" s="187" t="s">
        <v>2625</v>
      </c>
      <c r="N601" s="187" t="s">
        <v>39</v>
      </c>
      <c r="O601" s="188"/>
      <c r="P601" s="188"/>
      <c r="Q601" s="188"/>
      <c r="R601" s="188">
        <v>43938</v>
      </c>
      <c r="S601" s="188">
        <v>43939</v>
      </c>
      <c r="T601" s="188">
        <v>43910</v>
      </c>
      <c r="U601" s="188">
        <v>45735</v>
      </c>
      <c r="V601" s="188"/>
      <c r="W601" s="212" t="s">
        <v>39</v>
      </c>
      <c r="X601" s="212" t="s">
        <v>39</v>
      </c>
      <c r="Z601" s="187" t="s">
        <v>44</v>
      </c>
      <c r="AB601" s="188"/>
      <c r="AC601" s="188"/>
      <c r="AD601" s="188"/>
      <c r="AE601" s="187" t="s">
        <v>39</v>
      </c>
      <c r="AF601" s="187" t="s">
        <v>39</v>
      </c>
      <c r="AG601" s="187" t="s">
        <v>39</v>
      </c>
      <c r="AH601" s="188"/>
      <c r="AI601" s="187" t="str">
        <f t="shared" ca="1" si="25"/>
        <v/>
      </c>
      <c r="AJ601" s="187">
        <f>1</f>
        <v>1</v>
      </c>
    </row>
    <row r="602" spans="1:36" ht="75" x14ac:dyDescent="0.25">
      <c r="A602" s="188"/>
      <c r="B602" s="188">
        <v>43837</v>
      </c>
      <c r="C602" s="187" t="s">
        <v>271</v>
      </c>
      <c r="D602" s="187" t="s">
        <v>2626</v>
      </c>
      <c r="E602" s="187" t="str">
        <f t="shared" ca="1" si="26"/>
        <v>Ativo</v>
      </c>
      <c r="F602" s="192">
        <v>20</v>
      </c>
      <c r="G602" s="191">
        <v>20</v>
      </c>
      <c r="H602" s="187" t="s">
        <v>2602</v>
      </c>
      <c r="I602" s="187" t="s">
        <v>37</v>
      </c>
      <c r="J602" s="187" t="s">
        <v>2627</v>
      </c>
      <c r="K602" s="187" t="s">
        <v>2628</v>
      </c>
      <c r="L602" s="187" t="s">
        <v>2629</v>
      </c>
      <c r="M602" s="187" t="s">
        <v>2630</v>
      </c>
      <c r="N602" s="187" t="s">
        <v>2631</v>
      </c>
      <c r="O602" s="188"/>
      <c r="P602" s="188"/>
      <c r="Q602" s="188"/>
      <c r="R602" s="188">
        <v>43992</v>
      </c>
      <c r="S602" s="188">
        <v>43998</v>
      </c>
      <c r="T602" s="188">
        <v>43992</v>
      </c>
      <c r="U602" s="188">
        <v>45086</v>
      </c>
      <c r="V602" s="188"/>
      <c r="W602" s="212" t="s">
        <v>39</v>
      </c>
      <c r="X602" s="212" t="s">
        <v>39</v>
      </c>
      <c r="Z602" s="187" t="s">
        <v>44</v>
      </c>
      <c r="AB602" s="188"/>
      <c r="AC602" s="188"/>
      <c r="AD602" s="188"/>
      <c r="AE602" s="187" t="s">
        <v>39</v>
      </c>
      <c r="AF602" s="187" t="s">
        <v>39</v>
      </c>
      <c r="AG602" s="187" t="s">
        <v>39</v>
      </c>
      <c r="AH602" s="188">
        <v>43999</v>
      </c>
      <c r="AI602" s="187" t="str">
        <f t="shared" ca="1" si="25"/>
        <v/>
      </c>
      <c r="AJ602" s="187">
        <f>1</f>
        <v>1</v>
      </c>
    </row>
    <row r="603" spans="1:36" ht="165" x14ac:dyDescent="0.25">
      <c r="A603" s="188"/>
      <c r="C603" s="187" t="s">
        <v>271</v>
      </c>
      <c r="D603" s="187" t="s">
        <v>2632</v>
      </c>
      <c r="E603" s="187" t="str">
        <f t="shared" ca="1" si="26"/>
        <v>Ativo</v>
      </c>
      <c r="F603" s="192">
        <v>21</v>
      </c>
      <c r="G603" s="191">
        <v>20</v>
      </c>
      <c r="H603" s="187" t="s">
        <v>2602</v>
      </c>
      <c r="I603" s="187" t="s">
        <v>37</v>
      </c>
      <c r="J603" s="187" t="s">
        <v>2633</v>
      </c>
      <c r="K603" s="187" t="s">
        <v>2634</v>
      </c>
      <c r="L603" s="187" t="s">
        <v>2635</v>
      </c>
      <c r="M603" s="187" t="s">
        <v>2636</v>
      </c>
      <c r="N603" s="187" t="s">
        <v>2637</v>
      </c>
      <c r="O603" s="188"/>
      <c r="P603" s="188"/>
      <c r="Q603" s="188"/>
      <c r="R603" s="188">
        <v>43889</v>
      </c>
      <c r="S603" s="188">
        <v>43890</v>
      </c>
      <c r="T603" s="188">
        <v>43889</v>
      </c>
      <c r="U603" s="188">
        <v>45715</v>
      </c>
      <c r="V603" s="188"/>
      <c r="W603" s="212" t="s">
        <v>39</v>
      </c>
      <c r="X603" s="212" t="s">
        <v>39</v>
      </c>
      <c r="Z603" s="187" t="s">
        <v>44</v>
      </c>
      <c r="AB603" s="188"/>
      <c r="AC603" s="188"/>
      <c r="AD603" s="188"/>
      <c r="AE603" s="187" t="s">
        <v>39</v>
      </c>
      <c r="AF603" s="187" t="s">
        <v>39</v>
      </c>
      <c r="AG603" s="187" t="s">
        <v>39</v>
      </c>
      <c r="AH603" s="188"/>
      <c r="AI603" s="187" t="str">
        <f t="shared" ca="1" si="25"/>
        <v/>
      </c>
      <c r="AJ603" s="187">
        <f>1</f>
        <v>1</v>
      </c>
    </row>
    <row r="604" spans="1:36" ht="30" x14ac:dyDescent="0.25">
      <c r="A604" s="188"/>
      <c r="C604" s="187" t="s">
        <v>2641</v>
      </c>
      <c r="D604" s="187" t="s">
        <v>3164</v>
      </c>
      <c r="E604" s="187" t="str">
        <f t="shared" ca="1" si="26"/>
        <v>Ativo</v>
      </c>
      <c r="F604" s="192">
        <v>22</v>
      </c>
      <c r="G604" s="191">
        <v>20</v>
      </c>
      <c r="H604" s="187" t="s">
        <v>274</v>
      </c>
      <c r="I604" s="187" t="s">
        <v>704</v>
      </c>
      <c r="J604" s="187" t="s">
        <v>705</v>
      </c>
      <c r="K604" s="187" t="s">
        <v>2638</v>
      </c>
      <c r="L604" s="187" t="s">
        <v>2639</v>
      </c>
      <c r="M604" s="187" t="s">
        <v>2640</v>
      </c>
      <c r="N604" s="187" t="s">
        <v>39</v>
      </c>
      <c r="O604" s="188"/>
      <c r="P604" s="188"/>
      <c r="Q604" s="188"/>
      <c r="R604" s="188">
        <v>43938</v>
      </c>
      <c r="S604" s="188">
        <v>43939</v>
      </c>
      <c r="T604" s="188">
        <v>43872</v>
      </c>
      <c r="U604" s="188">
        <v>45698</v>
      </c>
      <c r="V604" s="188"/>
      <c r="W604" s="212" t="s">
        <v>39</v>
      </c>
      <c r="X604" s="212" t="s">
        <v>39</v>
      </c>
      <c r="Z604" s="187" t="s">
        <v>44</v>
      </c>
      <c r="AB604" s="188"/>
      <c r="AC604" s="188"/>
      <c r="AD604" s="188"/>
      <c r="AE604" s="187" t="s">
        <v>39</v>
      </c>
      <c r="AF604" s="187" t="s">
        <v>39</v>
      </c>
      <c r="AG604" s="187" t="s">
        <v>39</v>
      </c>
      <c r="AH604" s="188"/>
      <c r="AI604" s="187" t="str">
        <f t="shared" ca="1" si="25"/>
        <v/>
      </c>
      <c r="AJ604" s="187">
        <f>1</f>
        <v>1</v>
      </c>
    </row>
    <row r="605" spans="1:36" ht="315" x14ac:dyDescent="0.25">
      <c r="A605" s="188"/>
      <c r="C605" s="187" t="s">
        <v>2645</v>
      </c>
      <c r="D605" s="187" t="s">
        <v>3165</v>
      </c>
      <c r="E605" s="187" t="str">
        <f t="shared" ca="1" si="26"/>
        <v>Ativo</v>
      </c>
      <c r="F605" s="192">
        <v>23</v>
      </c>
      <c r="G605" s="191">
        <v>20</v>
      </c>
      <c r="H605" s="187" t="s">
        <v>2602</v>
      </c>
      <c r="I605" s="187" t="s">
        <v>37</v>
      </c>
      <c r="J605" s="187" t="s">
        <v>2642</v>
      </c>
      <c r="K605" s="187" t="s">
        <v>2643</v>
      </c>
      <c r="L605" s="187" t="s">
        <v>1541</v>
      </c>
      <c r="M605" s="187" t="s">
        <v>2644</v>
      </c>
      <c r="N605" s="187" t="s">
        <v>2646</v>
      </c>
      <c r="O605" s="188"/>
      <c r="P605" s="188"/>
      <c r="Q605" s="188"/>
      <c r="R605" s="188">
        <v>43783</v>
      </c>
      <c r="S605" s="188">
        <v>43894</v>
      </c>
      <c r="T605" s="188">
        <v>43789</v>
      </c>
      <c r="U605" s="188">
        <v>45615</v>
      </c>
      <c r="V605" s="188"/>
      <c r="W605" s="212" t="s">
        <v>39</v>
      </c>
      <c r="X605" s="212" t="s">
        <v>39</v>
      </c>
      <c r="Z605" s="187" t="s">
        <v>44</v>
      </c>
      <c r="AB605" s="188"/>
      <c r="AC605" s="188"/>
      <c r="AD605" s="188"/>
      <c r="AE605" s="187" t="s">
        <v>39</v>
      </c>
      <c r="AF605" s="187" t="s">
        <v>39</v>
      </c>
      <c r="AG605" s="187" t="s">
        <v>39</v>
      </c>
      <c r="AH605" s="188"/>
      <c r="AI605" s="187" t="str">
        <f t="shared" ca="1" si="25"/>
        <v/>
      </c>
      <c r="AJ605" s="187">
        <f>1</f>
        <v>1</v>
      </c>
    </row>
    <row r="606" spans="1:36" ht="30" x14ac:dyDescent="0.25">
      <c r="A606" s="188"/>
      <c r="C606" s="187" t="s">
        <v>2649</v>
      </c>
      <c r="D606" s="187" t="s">
        <v>39</v>
      </c>
      <c r="E606" s="187" t="str">
        <f t="shared" ca="1" si="26"/>
        <v>Ativo</v>
      </c>
      <c r="F606" s="192">
        <v>24</v>
      </c>
      <c r="G606" s="191">
        <v>20</v>
      </c>
      <c r="H606" s="187" t="s">
        <v>831</v>
      </c>
      <c r="I606" s="187" t="s">
        <v>826</v>
      </c>
      <c r="J606" s="187" t="s">
        <v>705</v>
      </c>
      <c r="K606" s="187" t="s">
        <v>2647</v>
      </c>
      <c r="L606" s="187" t="s">
        <v>2648</v>
      </c>
      <c r="M606" s="187" t="s">
        <v>2126</v>
      </c>
      <c r="N606" s="187" t="s">
        <v>39</v>
      </c>
      <c r="O606" s="188"/>
      <c r="P606" s="188"/>
      <c r="Q606" s="188"/>
      <c r="R606" s="188">
        <v>43893</v>
      </c>
      <c r="S606" s="188">
        <v>43902</v>
      </c>
      <c r="T606" s="188">
        <v>43893</v>
      </c>
      <c r="U606" s="188">
        <v>45718</v>
      </c>
      <c r="V606" s="188"/>
      <c r="W606" s="212" t="s">
        <v>39</v>
      </c>
      <c r="X606" s="212" t="s">
        <v>39</v>
      </c>
      <c r="Z606" s="187" t="s">
        <v>44</v>
      </c>
      <c r="AB606" s="188"/>
      <c r="AC606" s="188"/>
      <c r="AD606" s="188"/>
      <c r="AE606" s="187" t="s">
        <v>39</v>
      </c>
      <c r="AF606" s="187" t="s">
        <v>39</v>
      </c>
      <c r="AG606" s="187" t="s">
        <v>39</v>
      </c>
      <c r="AH606" s="188"/>
      <c r="AI606" s="187" t="str">
        <f t="shared" ca="1" si="25"/>
        <v/>
      </c>
      <c r="AJ606" s="187">
        <f>1</f>
        <v>1</v>
      </c>
    </row>
    <row r="607" spans="1:36" ht="45" x14ac:dyDescent="0.25">
      <c r="A607" s="188"/>
      <c r="C607" s="187" t="s">
        <v>2649</v>
      </c>
      <c r="D607" s="187" t="s">
        <v>39</v>
      </c>
      <c r="E607" s="187" t="str">
        <f t="shared" ca="1" si="26"/>
        <v>Ativo</v>
      </c>
      <c r="F607" s="192">
        <v>25</v>
      </c>
      <c r="G607" s="191">
        <v>20</v>
      </c>
      <c r="H607" s="187" t="s">
        <v>274</v>
      </c>
      <c r="I607" s="187" t="s">
        <v>826</v>
      </c>
      <c r="J607" s="187" t="s">
        <v>705</v>
      </c>
      <c r="K607" s="187" t="s">
        <v>2650</v>
      </c>
      <c r="L607" s="187" t="s">
        <v>2651</v>
      </c>
      <c r="M607" s="187" t="s">
        <v>2652</v>
      </c>
      <c r="N607" s="187" t="s">
        <v>39</v>
      </c>
      <c r="O607" s="188"/>
      <c r="P607" s="188"/>
      <c r="Q607" s="188"/>
      <c r="R607" s="188">
        <v>43893</v>
      </c>
      <c r="S607" s="188">
        <v>43902</v>
      </c>
      <c r="T607" s="188">
        <v>43895</v>
      </c>
      <c r="U607" s="188">
        <v>45720</v>
      </c>
      <c r="V607" s="188"/>
      <c r="W607" s="212" t="s">
        <v>39</v>
      </c>
      <c r="X607" s="212" t="s">
        <v>39</v>
      </c>
      <c r="Z607" s="187" t="s">
        <v>44</v>
      </c>
      <c r="AB607" s="188"/>
      <c r="AC607" s="188"/>
      <c r="AD607" s="188"/>
      <c r="AE607" s="187" t="s">
        <v>39</v>
      </c>
      <c r="AF607" s="187" t="s">
        <v>39</v>
      </c>
      <c r="AG607" s="187" t="s">
        <v>39</v>
      </c>
      <c r="AH607" s="188"/>
      <c r="AI607" s="187" t="str">
        <f t="shared" ca="1" si="25"/>
        <v/>
      </c>
      <c r="AJ607" s="187">
        <f>1</f>
        <v>1</v>
      </c>
    </row>
    <row r="608" spans="1:36" ht="409.5" x14ac:dyDescent="0.25">
      <c r="A608" s="188"/>
      <c r="C608" s="187" t="s">
        <v>2616</v>
      </c>
      <c r="D608" s="187" t="s">
        <v>2653</v>
      </c>
      <c r="E608" s="187" t="str">
        <f t="shared" ca="1" si="26"/>
        <v>Ativo</v>
      </c>
      <c r="F608" s="192">
        <v>26</v>
      </c>
      <c r="G608" s="191">
        <v>20</v>
      </c>
      <c r="H608" s="187" t="s">
        <v>2602</v>
      </c>
      <c r="I608" s="187" t="s">
        <v>37</v>
      </c>
      <c r="J608" s="187" t="s">
        <v>3166</v>
      </c>
      <c r="K608" s="187" t="s">
        <v>2655</v>
      </c>
      <c r="L608" s="187" t="s">
        <v>2656</v>
      </c>
      <c r="M608" s="187" t="s">
        <v>2657</v>
      </c>
      <c r="N608" s="187" t="s">
        <v>39</v>
      </c>
      <c r="O608" s="188"/>
      <c r="P608" s="188"/>
      <c r="Q608" s="188"/>
      <c r="R608" s="188">
        <v>43801</v>
      </c>
      <c r="S608" s="188">
        <v>43894</v>
      </c>
      <c r="T608" s="188">
        <v>43801</v>
      </c>
      <c r="U608" s="188">
        <v>45467</v>
      </c>
      <c r="V608" s="188"/>
      <c r="W608" s="212" t="s">
        <v>39</v>
      </c>
      <c r="X608" s="212" t="s">
        <v>39</v>
      </c>
      <c r="Z608" s="187" t="s">
        <v>44</v>
      </c>
      <c r="AB608" s="188"/>
      <c r="AC608" s="188"/>
      <c r="AD608" s="188"/>
      <c r="AE608" s="187" t="s">
        <v>39</v>
      </c>
      <c r="AF608" s="187" t="s">
        <v>39</v>
      </c>
      <c r="AG608" s="187" t="s">
        <v>39</v>
      </c>
      <c r="AH608" s="188"/>
      <c r="AI608" s="187" t="str">
        <f t="shared" ca="1" si="25"/>
        <v/>
      </c>
      <c r="AJ608" s="187">
        <f>1</f>
        <v>1</v>
      </c>
    </row>
    <row r="609" spans="1:36" ht="105" x14ac:dyDescent="0.25">
      <c r="A609" s="188"/>
      <c r="C609" s="187" t="s">
        <v>259</v>
      </c>
      <c r="D609" s="187" t="s">
        <v>2658</v>
      </c>
      <c r="E609" s="187" t="str">
        <f t="shared" ca="1" si="26"/>
        <v>Ativo</v>
      </c>
      <c r="F609" s="192">
        <v>27</v>
      </c>
      <c r="G609" s="191">
        <v>20</v>
      </c>
      <c r="H609" s="187" t="s">
        <v>2602</v>
      </c>
      <c r="I609" s="187" t="s">
        <v>37</v>
      </c>
      <c r="J609" s="187" t="s">
        <v>2659</v>
      </c>
      <c r="K609" s="187" t="s">
        <v>2660</v>
      </c>
      <c r="L609" s="187" t="s">
        <v>2661</v>
      </c>
      <c r="M609" s="187" t="s">
        <v>2662</v>
      </c>
      <c r="N609" s="187" t="s">
        <v>2663</v>
      </c>
      <c r="O609" s="188"/>
      <c r="P609" s="188"/>
      <c r="Q609" s="188"/>
      <c r="R609" s="188">
        <v>43900</v>
      </c>
      <c r="S609" s="188">
        <v>43902</v>
      </c>
      <c r="T609" s="188">
        <v>43900</v>
      </c>
      <c r="U609" s="188">
        <v>45725</v>
      </c>
      <c r="V609" s="188"/>
      <c r="W609" s="212" t="s">
        <v>39</v>
      </c>
      <c r="X609" s="212" t="s">
        <v>39</v>
      </c>
      <c r="Z609" s="187" t="s">
        <v>44</v>
      </c>
      <c r="AB609" s="188"/>
      <c r="AC609" s="188"/>
      <c r="AD609" s="188"/>
      <c r="AE609" s="187" t="s">
        <v>39</v>
      </c>
      <c r="AF609" s="187" t="s">
        <v>39</v>
      </c>
      <c r="AG609" s="187" t="s">
        <v>39</v>
      </c>
      <c r="AH609" s="188"/>
      <c r="AI609" s="187" t="str">
        <f t="shared" ca="1" si="25"/>
        <v/>
      </c>
      <c r="AJ609" s="187">
        <f>1</f>
        <v>1</v>
      </c>
    </row>
    <row r="610" spans="1:36" ht="90" x14ac:dyDescent="0.25">
      <c r="A610" s="188"/>
      <c r="C610" s="187" t="s">
        <v>2311</v>
      </c>
      <c r="D610" s="187" t="s">
        <v>2664</v>
      </c>
      <c r="E610" s="187" t="str">
        <f t="shared" ca="1" si="26"/>
        <v>Ativo</v>
      </c>
      <c r="F610" s="192">
        <v>28</v>
      </c>
      <c r="G610" s="191">
        <v>20</v>
      </c>
      <c r="H610" s="187" t="s">
        <v>2602</v>
      </c>
      <c r="I610" s="187" t="s">
        <v>37</v>
      </c>
      <c r="J610" s="187" t="s">
        <v>2665</v>
      </c>
      <c r="K610" s="187" t="s">
        <v>2666</v>
      </c>
      <c r="L610" s="187" t="s">
        <v>2667</v>
      </c>
      <c r="M610" s="187" t="s">
        <v>1882</v>
      </c>
      <c r="N610" s="187" t="s">
        <v>2046</v>
      </c>
      <c r="O610" s="188"/>
      <c r="P610" s="188"/>
      <c r="Q610" s="188"/>
      <c r="R610" s="188">
        <v>43909</v>
      </c>
      <c r="S610" s="188">
        <v>43911</v>
      </c>
      <c r="T610" s="188">
        <v>43909</v>
      </c>
      <c r="U610" s="188">
        <f>'Convênios e TCTs'!$T610+1825</f>
        <v>45734</v>
      </c>
      <c r="V610" s="188" t="s">
        <v>65</v>
      </c>
      <c r="W610" s="212" t="s">
        <v>39</v>
      </c>
      <c r="X610" s="212" t="s">
        <v>39</v>
      </c>
      <c r="Z610" s="187" t="s">
        <v>65</v>
      </c>
      <c r="AB610" s="188"/>
      <c r="AC610" s="188"/>
      <c r="AD610" s="188"/>
      <c r="AE610" s="187" t="s">
        <v>39</v>
      </c>
      <c r="AF610" s="187" t="s">
        <v>39</v>
      </c>
      <c r="AG610" s="187" t="s">
        <v>39</v>
      </c>
      <c r="AH610" s="188"/>
      <c r="AI610" s="187" t="str">
        <f t="shared" ca="1" si="25"/>
        <v/>
      </c>
      <c r="AJ610" s="187">
        <f>1</f>
        <v>1</v>
      </c>
    </row>
    <row r="611" spans="1:36" ht="30" x14ac:dyDescent="0.25">
      <c r="A611" s="188"/>
      <c r="C611" s="187" t="s">
        <v>2649</v>
      </c>
      <c r="D611" s="187" t="s">
        <v>3167</v>
      </c>
      <c r="E611" s="187" t="str">
        <f t="shared" ca="1" si="26"/>
        <v>Ativo</v>
      </c>
      <c r="F611" s="192">
        <v>29</v>
      </c>
      <c r="G611" s="191">
        <v>20</v>
      </c>
      <c r="H611" s="187" t="s">
        <v>274</v>
      </c>
      <c r="I611" s="187" t="s">
        <v>704</v>
      </c>
      <c r="J611" s="187" t="s">
        <v>705</v>
      </c>
      <c r="K611" s="187" t="s">
        <v>2668</v>
      </c>
      <c r="L611" s="187" t="s">
        <v>2669</v>
      </c>
      <c r="M611" s="187" t="s">
        <v>2670</v>
      </c>
      <c r="N611" s="187" t="s">
        <v>39</v>
      </c>
      <c r="O611" s="188"/>
      <c r="P611" s="188"/>
      <c r="Q611" s="188"/>
      <c r="R611" s="188">
        <v>44086</v>
      </c>
      <c r="S611" s="188">
        <v>44140</v>
      </c>
      <c r="T611" s="188">
        <v>44086</v>
      </c>
      <c r="U611" s="188">
        <v>45911</v>
      </c>
      <c r="V611" s="188"/>
      <c r="W611" s="212" t="s">
        <v>39</v>
      </c>
      <c r="X611" s="212" t="s">
        <v>39</v>
      </c>
      <c r="Z611" s="187" t="s">
        <v>1320</v>
      </c>
      <c r="AB611" s="188"/>
      <c r="AC611" s="188"/>
      <c r="AD611" s="188"/>
      <c r="AE611" s="187" t="s">
        <v>39</v>
      </c>
      <c r="AF611" s="187" t="s">
        <v>39</v>
      </c>
      <c r="AG611" s="187" t="s">
        <v>39</v>
      </c>
      <c r="AH611" s="188"/>
      <c r="AI611" s="187" t="str">
        <f t="shared" ca="1" si="25"/>
        <v/>
      </c>
      <c r="AJ611" s="187">
        <f>1</f>
        <v>1</v>
      </c>
    </row>
    <row r="612" spans="1:36" ht="135" x14ac:dyDescent="0.25">
      <c r="A612" s="188"/>
      <c r="B612" s="188">
        <v>43906</v>
      </c>
      <c r="C612" s="187" t="s">
        <v>2406</v>
      </c>
      <c r="D612" s="187" t="s">
        <v>2671</v>
      </c>
      <c r="E612" s="187" t="str">
        <f t="shared" ca="1" si="26"/>
        <v>Ativo</v>
      </c>
      <c r="F612" s="192">
        <v>30</v>
      </c>
      <c r="G612" s="191">
        <v>20</v>
      </c>
      <c r="H612" s="187" t="s">
        <v>2602</v>
      </c>
      <c r="I612" s="187" t="s">
        <v>327</v>
      </c>
      <c r="J612" s="187" t="s">
        <v>975</v>
      </c>
      <c r="K612" s="187" t="s">
        <v>2672</v>
      </c>
      <c r="L612" s="187" t="s">
        <v>2673</v>
      </c>
      <c r="M612" s="187" t="s">
        <v>2674</v>
      </c>
      <c r="N612" s="187" t="s">
        <v>2675</v>
      </c>
      <c r="O612" s="188"/>
      <c r="P612" s="188"/>
      <c r="Q612" s="188"/>
      <c r="R612" s="188">
        <v>43938</v>
      </c>
      <c r="S612" s="188">
        <v>43939</v>
      </c>
      <c r="T612" s="188">
        <v>43938</v>
      </c>
      <c r="U612" s="188">
        <f>'Convênios e TCTs'!$T612+1825</f>
        <v>45763</v>
      </c>
      <c r="V612" s="188" t="s">
        <v>65</v>
      </c>
      <c r="W612" s="212" t="s">
        <v>39</v>
      </c>
      <c r="X612" s="212" t="s">
        <v>39</v>
      </c>
      <c r="Z612" s="187" t="s">
        <v>44</v>
      </c>
      <c r="AB612" s="188"/>
      <c r="AC612" s="188"/>
      <c r="AD612" s="188"/>
      <c r="AE612" s="187" t="s">
        <v>39</v>
      </c>
      <c r="AF612" s="187" t="s">
        <v>39</v>
      </c>
      <c r="AG612" s="187" t="s">
        <v>39</v>
      </c>
      <c r="AH612" s="188">
        <v>43957</v>
      </c>
      <c r="AI612" s="187" t="str">
        <f t="shared" ca="1" si="25"/>
        <v/>
      </c>
      <c r="AJ612" s="187">
        <f>1</f>
        <v>1</v>
      </c>
    </row>
    <row r="613" spans="1:36" ht="30" x14ac:dyDescent="0.25">
      <c r="A613" s="188"/>
      <c r="C613" s="187" t="s">
        <v>2679</v>
      </c>
      <c r="D613" s="187" t="s">
        <v>39</v>
      </c>
      <c r="E613" s="187" t="str">
        <f t="shared" ref="E613:E644" ca="1" si="27">IF(U613="","",IF(U613="cancelado","Cancelado",IF(U613="prazo indeterminado","Ativo",IF(TODAY()-U613&gt;0,"Concluído","Ativo"))))</f>
        <v>Ativo</v>
      </c>
      <c r="F613" s="192">
        <v>31</v>
      </c>
      <c r="G613" s="191">
        <v>20</v>
      </c>
      <c r="H613" s="187" t="s">
        <v>274</v>
      </c>
      <c r="I613" s="187" t="s">
        <v>704</v>
      </c>
      <c r="J613" s="187" t="s">
        <v>705</v>
      </c>
      <c r="K613" s="187" t="s">
        <v>2676</v>
      </c>
      <c r="L613" s="187" t="s">
        <v>2677</v>
      </c>
      <c r="M613" s="187" t="s">
        <v>2678</v>
      </c>
      <c r="N613" s="187" t="s">
        <v>39</v>
      </c>
      <c r="O613" s="188"/>
      <c r="P613" s="188"/>
      <c r="Q613" s="188"/>
      <c r="R613" s="188">
        <v>43957</v>
      </c>
      <c r="S613" s="188">
        <v>43963</v>
      </c>
      <c r="T613" s="188">
        <v>43936</v>
      </c>
      <c r="U613" s="188">
        <v>45761</v>
      </c>
      <c r="V613" s="188"/>
      <c r="W613" s="212" t="s">
        <v>39</v>
      </c>
      <c r="X613" s="212" t="s">
        <v>39</v>
      </c>
      <c r="Z613" s="187" t="s">
        <v>44</v>
      </c>
      <c r="AB613" s="188"/>
      <c r="AC613" s="188"/>
      <c r="AD613" s="188"/>
      <c r="AE613" s="187" t="s">
        <v>39</v>
      </c>
      <c r="AF613" s="187" t="s">
        <v>39</v>
      </c>
      <c r="AG613" s="187" t="s">
        <v>39</v>
      </c>
      <c r="AH613" s="188"/>
      <c r="AI613" s="187" t="str">
        <f t="shared" ca="1" si="25"/>
        <v/>
      </c>
      <c r="AJ613" s="187">
        <f>1</f>
        <v>1</v>
      </c>
    </row>
    <row r="614" spans="1:36" ht="30" x14ac:dyDescent="0.25">
      <c r="A614" s="188"/>
      <c r="C614" s="187" t="s">
        <v>2679</v>
      </c>
      <c r="D614" s="187" t="s">
        <v>39</v>
      </c>
      <c r="E614" s="187" t="str">
        <f t="shared" ca="1" si="27"/>
        <v>Ativo</v>
      </c>
      <c r="F614" s="192">
        <v>32</v>
      </c>
      <c r="G614" s="191">
        <v>20</v>
      </c>
      <c r="H614" s="187" t="s">
        <v>274</v>
      </c>
      <c r="I614" s="187" t="s">
        <v>704</v>
      </c>
      <c r="J614" s="187" t="s">
        <v>705</v>
      </c>
      <c r="K614" s="187" t="s">
        <v>2680</v>
      </c>
      <c r="L614" s="187" t="s">
        <v>2681</v>
      </c>
      <c r="M614" s="187" t="s">
        <v>2682</v>
      </c>
      <c r="N614" s="187" t="s">
        <v>39</v>
      </c>
      <c r="O614" s="188"/>
      <c r="P614" s="188"/>
      <c r="Q614" s="188"/>
      <c r="R614" s="188">
        <v>43972</v>
      </c>
      <c r="S614" s="188">
        <v>43974</v>
      </c>
      <c r="T614" s="188">
        <v>43941</v>
      </c>
      <c r="U614" s="188">
        <v>45766</v>
      </c>
      <c r="V614" s="188"/>
      <c r="W614" s="212" t="s">
        <v>39</v>
      </c>
      <c r="X614" s="212" t="s">
        <v>39</v>
      </c>
      <c r="Z614" s="187" t="s">
        <v>44</v>
      </c>
      <c r="AB614" s="188"/>
      <c r="AC614" s="188"/>
      <c r="AD614" s="188"/>
      <c r="AE614" s="187" t="s">
        <v>39</v>
      </c>
      <c r="AF614" s="187" t="s">
        <v>39</v>
      </c>
      <c r="AG614" s="187" t="s">
        <v>39</v>
      </c>
      <c r="AH614" s="188"/>
      <c r="AI614" s="187" t="str">
        <f t="shared" ca="1" si="25"/>
        <v/>
      </c>
      <c r="AJ614" s="187">
        <f>1</f>
        <v>1</v>
      </c>
    </row>
    <row r="615" spans="1:36" ht="30" x14ac:dyDescent="0.25">
      <c r="A615" s="188"/>
      <c r="C615" s="187" t="s">
        <v>2679</v>
      </c>
      <c r="D615" s="187" t="s">
        <v>39</v>
      </c>
      <c r="E615" s="187" t="str">
        <f t="shared" ca="1" si="27"/>
        <v>Ativo</v>
      </c>
      <c r="F615" s="192">
        <v>33</v>
      </c>
      <c r="G615" s="191">
        <v>20</v>
      </c>
      <c r="H615" s="187" t="s">
        <v>274</v>
      </c>
      <c r="I615" s="187" t="s">
        <v>704</v>
      </c>
      <c r="J615" s="187" t="s">
        <v>705</v>
      </c>
      <c r="K615" s="187" t="s">
        <v>2683</v>
      </c>
      <c r="L615" s="187" t="s">
        <v>2684</v>
      </c>
      <c r="M615" s="187" t="s">
        <v>2685</v>
      </c>
      <c r="N615" s="187" t="s">
        <v>39</v>
      </c>
      <c r="O615" s="188"/>
      <c r="P615" s="188"/>
      <c r="Q615" s="188"/>
      <c r="R615" s="188">
        <v>43949</v>
      </c>
      <c r="S615" s="188">
        <v>43963</v>
      </c>
      <c r="T615" s="188">
        <v>43936</v>
      </c>
      <c r="U615" s="188">
        <v>45761</v>
      </c>
      <c r="V615" s="188"/>
      <c r="W615" s="212" t="s">
        <v>39</v>
      </c>
      <c r="X615" s="212" t="s">
        <v>39</v>
      </c>
      <c r="Z615" s="187" t="s">
        <v>44</v>
      </c>
      <c r="AB615" s="188"/>
      <c r="AC615" s="188"/>
      <c r="AD615" s="188"/>
      <c r="AE615" s="187" t="s">
        <v>39</v>
      </c>
      <c r="AF615" s="187" t="s">
        <v>39</v>
      </c>
      <c r="AG615" s="187" t="s">
        <v>39</v>
      </c>
      <c r="AH615" s="188"/>
      <c r="AI615" s="187" t="str">
        <f t="shared" ca="1" si="25"/>
        <v/>
      </c>
      <c r="AJ615" s="187">
        <f>1</f>
        <v>1</v>
      </c>
    </row>
    <row r="616" spans="1:36" x14ac:dyDescent="0.25">
      <c r="A616" s="188"/>
      <c r="C616" s="187" t="s">
        <v>2679</v>
      </c>
      <c r="D616" s="187" t="s">
        <v>39</v>
      </c>
      <c r="E616" s="187" t="str">
        <f t="shared" ca="1" si="27"/>
        <v>Ativo</v>
      </c>
      <c r="F616" s="192">
        <v>34</v>
      </c>
      <c r="G616" s="191">
        <v>20</v>
      </c>
      <c r="H616" s="187" t="s">
        <v>274</v>
      </c>
      <c r="I616" s="187" t="s">
        <v>704</v>
      </c>
      <c r="J616" s="187" t="s">
        <v>705</v>
      </c>
      <c r="K616" s="187" t="s">
        <v>2686</v>
      </c>
      <c r="L616" s="187" t="s">
        <v>2687</v>
      </c>
      <c r="M616" s="187" t="s">
        <v>2688</v>
      </c>
      <c r="N616" s="187" t="s">
        <v>39</v>
      </c>
      <c r="O616" s="188"/>
      <c r="P616" s="188"/>
      <c r="Q616" s="188"/>
      <c r="R616" s="188">
        <v>43970</v>
      </c>
      <c r="S616" s="188">
        <v>43972</v>
      </c>
      <c r="T616" s="188">
        <v>43950</v>
      </c>
      <c r="U616" s="188">
        <v>45775</v>
      </c>
      <c r="V616" s="188"/>
      <c r="W616" s="212" t="s">
        <v>39</v>
      </c>
      <c r="X616" s="212" t="s">
        <v>39</v>
      </c>
      <c r="Z616" s="187" t="s">
        <v>44</v>
      </c>
      <c r="AB616" s="188"/>
      <c r="AC616" s="188"/>
      <c r="AD616" s="188"/>
      <c r="AE616" s="187" t="s">
        <v>39</v>
      </c>
      <c r="AF616" s="187" t="s">
        <v>39</v>
      </c>
      <c r="AG616" s="187" t="s">
        <v>39</v>
      </c>
      <c r="AH616" s="188"/>
      <c r="AI616" s="187" t="str">
        <f t="shared" ca="1" si="25"/>
        <v/>
      </c>
      <c r="AJ616" s="187">
        <f>1</f>
        <v>1</v>
      </c>
    </row>
    <row r="617" spans="1:36" ht="165" x14ac:dyDescent="0.25">
      <c r="A617" s="188"/>
      <c r="C617" s="187" t="s">
        <v>2693</v>
      </c>
      <c r="D617" s="187" t="s">
        <v>2689</v>
      </c>
      <c r="E617" s="187" t="str">
        <f t="shared" ca="1" si="27"/>
        <v>Concluído</v>
      </c>
      <c r="F617" s="192">
        <v>35</v>
      </c>
      <c r="G617" s="191">
        <v>20</v>
      </c>
      <c r="H617" s="187" t="s">
        <v>2602</v>
      </c>
      <c r="I617" s="187" t="s">
        <v>37</v>
      </c>
      <c r="J617" s="187" t="s">
        <v>900</v>
      </c>
      <c r="K617" s="187" t="s">
        <v>2690</v>
      </c>
      <c r="L617" s="187" t="s">
        <v>2691</v>
      </c>
      <c r="M617" s="187" t="s">
        <v>2692</v>
      </c>
      <c r="N617" s="187" t="s">
        <v>39</v>
      </c>
      <c r="O617" s="188"/>
      <c r="P617" s="188"/>
      <c r="Q617" s="188"/>
      <c r="R617" s="188">
        <v>43901</v>
      </c>
      <c r="S617" s="188">
        <v>43910</v>
      </c>
      <c r="T617" s="188">
        <v>43901</v>
      </c>
      <c r="U617" s="188">
        <v>44184</v>
      </c>
      <c r="V617" s="188"/>
      <c r="W617" s="212" t="s">
        <v>39</v>
      </c>
      <c r="X617" s="212" t="s">
        <v>39</v>
      </c>
      <c r="Z617" s="187" t="s">
        <v>44</v>
      </c>
      <c r="AB617" s="188"/>
      <c r="AC617" s="188"/>
      <c r="AD617" s="188"/>
      <c r="AE617" s="187" t="s">
        <v>39</v>
      </c>
      <c r="AF617" s="187" t="s">
        <v>39</v>
      </c>
      <c r="AG617" s="187" t="s">
        <v>39</v>
      </c>
      <c r="AH617" s="188"/>
      <c r="AI617" s="187" t="str">
        <f t="shared" ca="1" si="25"/>
        <v/>
      </c>
      <c r="AJ617" s="187">
        <f>1</f>
        <v>1</v>
      </c>
    </row>
    <row r="618" spans="1:36" ht="30" x14ac:dyDescent="0.25">
      <c r="A618" s="188"/>
      <c r="C618" s="187" t="s">
        <v>2641</v>
      </c>
      <c r="D618" s="187" t="s">
        <v>39</v>
      </c>
      <c r="E618" s="187" t="str">
        <f t="shared" ca="1" si="27"/>
        <v>Ativo</v>
      </c>
      <c r="F618" s="192">
        <v>36</v>
      </c>
      <c r="G618" s="191">
        <v>20</v>
      </c>
      <c r="H618" s="187" t="s">
        <v>274</v>
      </c>
      <c r="I618" s="187" t="s">
        <v>704</v>
      </c>
      <c r="J618" s="187" t="s">
        <v>2694</v>
      </c>
      <c r="K618" s="187" t="s">
        <v>2695</v>
      </c>
      <c r="L618" s="187" t="s">
        <v>2696</v>
      </c>
      <c r="M618" s="187" t="s">
        <v>2697</v>
      </c>
      <c r="N618" s="187" t="s">
        <v>39</v>
      </c>
      <c r="O618" s="188"/>
      <c r="P618" s="188"/>
      <c r="Q618" s="188"/>
      <c r="R618" s="188">
        <v>44004</v>
      </c>
      <c r="S618" s="188">
        <v>44006</v>
      </c>
      <c r="T618" s="188">
        <v>43909</v>
      </c>
      <c r="U618" s="188">
        <v>45734</v>
      </c>
      <c r="V618" s="188"/>
      <c r="W618" s="212" t="s">
        <v>39</v>
      </c>
      <c r="X618" s="212" t="s">
        <v>39</v>
      </c>
      <c r="Z618" s="187" t="s">
        <v>44</v>
      </c>
      <c r="AB618" s="188"/>
      <c r="AC618" s="188"/>
      <c r="AD618" s="188"/>
      <c r="AE618" s="187" t="s">
        <v>39</v>
      </c>
      <c r="AF618" s="187" t="s">
        <v>39</v>
      </c>
      <c r="AG618" s="187" t="s">
        <v>39</v>
      </c>
      <c r="AH618" s="188"/>
      <c r="AI618" s="187" t="str">
        <f t="shared" ca="1" si="25"/>
        <v/>
      </c>
      <c r="AJ618" s="187">
        <f>1</f>
        <v>1</v>
      </c>
    </row>
    <row r="619" spans="1:36" x14ac:dyDescent="0.25">
      <c r="A619" s="188"/>
      <c r="C619" s="187" t="s">
        <v>2702</v>
      </c>
      <c r="D619" s="187" t="s">
        <v>2698</v>
      </c>
      <c r="E619" s="187" t="str">
        <f t="shared" ca="1" si="27"/>
        <v>Concluído</v>
      </c>
      <c r="F619" s="192">
        <v>37</v>
      </c>
      <c r="G619" s="191">
        <v>20</v>
      </c>
      <c r="H619" s="187" t="s">
        <v>274</v>
      </c>
      <c r="I619" s="187" t="s">
        <v>704</v>
      </c>
      <c r="J619" s="187" t="s">
        <v>705</v>
      </c>
      <c r="K619" s="187" t="s">
        <v>2699</v>
      </c>
      <c r="L619" s="187" t="s">
        <v>2700</v>
      </c>
      <c r="M619" s="187" t="s">
        <v>2701</v>
      </c>
      <c r="N619" s="187" t="s">
        <v>39</v>
      </c>
      <c r="O619" s="188"/>
      <c r="P619" s="188"/>
      <c r="Q619" s="188"/>
      <c r="R619" s="188">
        <v>43962</v>
      </c>
      <c r="S619" s="188">
        <v>43967</v>
      </c>
      <c r="T619" s="188">
        <v>43950</v>
      </c>
      <c r="U619" s="188">
        <v>44196</v>
      </c>
      <c r="V619" s="188"/>
      <c r="W619" s="212" t="s">
        <v>39</v>
      </c>
      <c r="X619" s="212" t="s">
        <v>39</v>
      </c>
      <c r="Z619" s="187" t="s">
        <v>44</v>
      </c>
      <c r="AB619" s="188"/>
      <c r="AC619" s="188"/>
      <c r="AD619" s="188"/>
      <c r="AE619" s="187" t="s">
        <v>39</v>
      </c>
      <c r="AF619" s="187" t="s">
        <v>39</v>
      </c>
      <c r="AG619" s="187" t="s">
        <v>39</v>
      </c>
      <c r="AH619" s="188"/>
      <c r="AI619" s="187" t="str">
        <f t="shared" ca="1" si="25"/>
        <v/>
      </c>
      <c r="AJ619" s="187">
        <f>1</f>
        <v>1</v>
      </c>
    </row>
    <row r="620" spans="1:36" x14ac:dyDescent="0.25">
      <c r="A620" s="188"/>
      <c r="C620" s="187" t="s">
        <v>2702</v>
      </c>
      <c r="D620" s="187" t="s">
        <v>2703</v>
      </c>
      <c r="E620" s="187" t="str">
        <f t="shared" ca="1" si="27"/>
        <v>Ativo</v>
      </c>
      <c r="F620" s="192">
        <v>38</v>
      </c>
      <c r="G620" s="191">
        <v>20</v>
      </c>
      <c r="H620" s="187" t="s">
        <v>274</v>
      </c>
      <c r="I620" s="187" t="s">
        <v>704</v>
      </c>
      <c r="J620" s="187" t="s">
        <v>705</v>
      </c>
      <c r="K620" s="187" t="s">
        <v>2704</v>
      </c>
      <c r="L620" s="187" t="s">
        <v>2705</v>
      </c>
      <c r="M620" s="187" t="s">
        <v>2706</v>
      </c>
      <c r="N620" s="187" t="s">
        <v>39</v>
      </c>
      <c r="O620" s="188"/>
      <c r="P620" s="188"/>
      <c r="Q620" s="188"/>
      <c r="R620" s="188">
        <v>43991</v>
      </c>
      <c r="S620" s="188">
        <v>44006</v>
      </c>
      <c r="T620" s="188">
        <v>43991</v>
      </c>
      <c r="U620" s="188">
        <v>45816</v>
      </c>
      <c r="V620" s="188"/>
      <c r="W620" s="212" t="s">
        <v>39</v>
      </c>
      <c r="X620" s="212" t="s">
        <v>39</v>
      </c>
      <c r="Z620" s="187" t="s">
        <v>44</v>
      </c>
      <c r="AB620" s="188"/>
      <c r="AC620" s="188"/>
      <c r="AD620" s="188"/>
      <c r="AE620" s="187" t="s">
        <v>39</v>
      </c>
      <c r="AF620" s="187" t="s">
        <v>39</v>
      </c>
      <c r="AG620" s="187" t="s">
        <v>39</v>
      </c>
      <c r="AH620" s="188"/>
      <c r="AI620" s="187" t="str">
        <f t="shared" ca="1" si="25"/>
        <v/>
      </c>
      <c r="AJ620" s="187">
        <f>1</f>
        <v>1</v>
      </c>
    </row>
    <row r="621" spans="1:36" ht="30" x14ac:dyDescent="0.25">
      <c r="A621" s="188"/>
      <c r="C621" s="187" t="s">
        <v>2621</v>
      </c>
      <c r="D621" s="187" t="s">
        <v>2707</v>
      </c>
      <c r="E621" s="187" t="str">
        <f t="shared" ca="1" si="27"/>
        <v>Ativo</v>
      </c>
      <c r="F621" s="192">
        <v>39</v>
      </c>
      <c r="G621" s="191">
        <v>20</v>
      </c>
      <c r="H621" s="187" t="s">
        <v>274</v>
      </c>
      <c r="I621" s="187" t="s">
        <v>704</v>
      </c>
      <c r="J621" s="187" t="s">
        <v>705</v>
      </c>
      <c r="K621" s="187" t="s">
        <v>2708</v>
      </c>
      <c r="L621" s="187" t="s">
        <v>2709</v>
      </c>
      <c r="M621" s="187" t="s">
        <v>2710</v>
      </c>
      <c r="N621" s="187" t="s">
        <v>39</v>
      </c>
      <c r="O621" s="188"/>
      <c r="P621" s="188"/>
      <c r="Q621" s="188"/>
      <c r="R621" s="188">
        <v>43972</v>
      </c>
      <c r="S621" s="188">
        <v>43974</v>
      </c>
      <c r="T621" s="188">
        <v>43936</v>
      </c>
      <c r="U621" s="188">
        <v>45761</v>
      </c>
      <c r="V621" s="188"/>
      <c r="W621" s="212" t="s">
        <v>39</v>
      </c>
      <c r="X621" s="212" t="s">
        <v>39</v>
      </c>
      <c r="Z621" s="187" t="s">
        <v>44</v>
      </c>
      <c r="AB621" s="188"/>
      <c r="AC621" s="188"/>
      <c r="AD621" s="188"/>
      <c r="AE621" s="187" t="s">
        <v>39</v>
      </c>
      <c r="AF621" s="187" t="s">
        <v>39</v>
      </c>
      <c r="AG621" s="187" t="s">
        <v>39</v>
      </c>
      <c r="AH621" s="188"/>
      <c r="AI621" s="187" t="str">
        <f t="shared" ca="1" si="25"/>
        <v/>
      </c>
      <c r="AJ621" s="187">
        <f>1</f>
        <v>1</v>
      </c>
    </row>
    <row r="622" spans="1:36" ht="30" x14ac:dyDescent="0.25">
      <c r="A622" s="188"/>
      <c r="C622" s="187" t="s">
        <v>2621</v>
      </c>
      <c r="D622" s="187" t="s">
        <v>2711</v>
      </c>
      <c r="E622" s="187" t="str">
        <f t="shared" ca="1" si="27"/>
        <v>Ativo</v>
      </c>
      <c r="F622" s="192">
        <v>40</v>
      </c>
      <c r="G622" s="191">
        <v>20</v>
      </c>
      <c r="H622" s="187" t="s">
        <v>274</v>
      </c>
      <c r="I622" s="187" t="s">
        <v>704</v>
      </c>
      <c r="J622" s="187" t="s">
        <v>705</v>
      </c>
      <c r="K622" s="187" t="s">
        <v>2712</v>
      </c>
      <c r="L622" s="187" t="s">
        <v>2713</v>
      </c>
      <c r="M622" s="187" t="s">
        <v>2714</v>
      </c>
      <c r="N622" s="187" t="s">
        <v>39</v>
      </c>
      <c r="O622" s="188"/>
      <c r="P622" s="188"/>
      <c r="Q622" s="188"/>
      <c r="R622" s="188">
        <v>43970</v>
      </c>
      <c r="S622" s="188">
        <v>43972</v>
      </c>
      <c r="T622" s="188">
        <v>43936</v>
      </c>
      <c r="U622" s="188">
        <v>45761</v>
      </c>
      <c r="V622" s="188"/>
      <c r="W622" s="212" t="s">
        <v>39</v>
      </c>
      <c r="X622" s="212" t="s">
        <v>39</v>
      </c>
      <c r="Z622" s="187" t="s">
        <v>44</v>
      </c>
      <c r="AB622" s="188"/>
      <c r="AC622" s="188"/>
      <c r="AD622" s="188"/>
      <c r="AE622" s="187" t="s">
        <v>39</v>
      </c>
      <c r="AF622" s="187" t="s">
        <v>39</v>
      </c>
      <c r="AG622" s="187" t="s">
        <v>39</v>
      </c>
      <c r="AH622" s="188"/>
      <c r="AI622" s="187" t="str">
        <f t="shared" ca="1" si="25"/>
        <v/>
      </c>
      <c r="AJ622" s="187">
        <f>1</f>
        <v>1</v>
      </c>
    </row>
    <row r="623" spans="1:36" ht="30" x14ac:dyDescent="0.25">
      <c r="A623" s="188"/>
      <c r="C623" s="187" t="s">
        <v>2679</v>
      </c>
      <c r="D623" s="187" t="s">
        <v>39</v>
      </c>
      <c r="E623" s="187" t="str">
        <f t="shared" ca="1" si="27"/>
        <v>Ativo</v>
      </c>
      <c r="F623" s="192">
        <v>41</v>
      </c>
      <c r="G623" s="191">
        <v>20</v>
      </c>
      <c r="H623" s="187" t="s">
        <v>274</v>
      </c>
      <c r="I623" s="187" t="s">
        <v>704</v>
      </c>
      <c r="J623" s="187" t="s">
        <v>705</v>
      </c>
      <c r="K623" s="187" t="s">
        <v>2715</v>
      </c>
      <c r="L623" s="187" t="s">
        <v>1495</v>
      </c>
      <c r="M623" s="187" t="s">
        <v>2716</v>
      </c>
      <c r="N623" s="187" t="s">
        <v>39</v>
      </c>
      <c r="O623" s="188"/>
      <c r="P623" s="188"/>
      <c r="Q623" s="188"/>
      <c r="R623" s="188">
        <v>43957</v>
      </c>
      <c r="S623" s="188">
        <v>43963</v>
      </c>
      <c r="T623" s="188">
        <v>43931</v>
      </c>
      <c r="U623" s="188">
        <v>45756</v>
      </c>
      <c r="V623" s="188"/>
      <c r="W623" s="212" t="s">
        <v>39</v>
      </c>
      <c r="X623" s="212" t="s">
        <v>39</v>
      </c>
      <c r="Z623" s="187" t="s">
        <v>44</v>
      </c>
      <c r="AB623" s="188"/>
      <c r="AC623" s="188"/>
      <c r="AD623" s="188"/>
      <c r="AE623" s="187" t="s">
        <v>39</v>
      </c>
      <c r="AF623" s="187" t="s">
        <v>39</v>
      </c>
      <c r="AG623" s="187" t="s">
        <v>39</v>
      </c>
      <c r="AH623" s="188"/>
      <c r="AI623" s="187" t="str">
        <f t="shared" ca="1" si="25"/>
        <v/>
      </c>
      <c r="AJ623" s="187">
        <f>1</f>
        <v>1</v>
      </c>
    </row>
    <row r="624" spans="1:36" ht="75" x14ac:dyDescent="0.25">
      <c r="A624" s="188"/>
      <c r="C624" s="187" t="s">
        <v>187</v>
      </c>
      <c r="D624" s="187" t="s">
        <v>2717</v>
      </c>
      <c r="E624" s="187" t="str">
        <f t="shared" ca="1" si="27"/>
        <v>Concluído</v>
      </c>
      <c r="F624" s="192">
        <v>42</v>
      </c>
      <c r="G624" s="191">
        <v>20</v>
      </c>
      <c r="H624" s="187" t="s">
        <v>1614</v>
      </c>
      <c r="I624" s="187" t="s">
        <v>37</v>
      </c>
      <c r="J624" s="187" t="s">
        <v>2718</v>
      </c>
      <c r="K624" s="187" t="s">
        <v>2719</v>
      </c>
      <c r="L624" s="187" t="s">
        <v>2720</v>
      </c>
      <c r="M624" s="187" t="s">
        <v>2721</v>
      </c>
      <c r="N624" s="187" t="s">
        <v>2516</v>
      </c>
      <c r="O624" s="188"/>
      <c r="P624" s="188"/>
      <c r="Q624" s="188"/>
      <c r="R624" s="188">
        <v>44049</v>
      </c>
      <c r="S624" s="188">
        <v>44051</v>
      </c>
      <c r="T624" s="188">
        <v>44049</v>
      </c>
      <c r="U624" s="188">
        <v>44474</v>
      </c>
      <c r="V624" s="188"/>
      <c r="W624" s="212">
        <v>464200</v>
      </c>
      <c r="X624" s="212" t="s">
        <v>39</v>
      </c>
      <c r="Z624" s="187" t="s">
        <v>44</v>
      </c>
      <c r="AB624" s="188"/>
      <c r="AC624" s="188"/>
      <c r="AD624" s="188"/>
      <c r="AE624" s="187" t="s">
        <v>39</v>
      </c>
      <c r="AF624" s="187" t="s">
        <v>39</v>
      </c>
      <c r="AG624" s="187" t="s">
        <v>39</v>
      </c>
      <c r="AH624" s="188"/>
      <c r="AI624" s="187" t="str">
        <f t="shared" ca="1" si="25"/>
        <v/>
      </c>
      <c r="AJ624" s="187">
        <f>1</f>
        <v>1</v>
      </c>
    </row>
    <row r="625" spans="1:36" ht="30" x14ac:dyDescent="0.25">
      <c r="A625" s="188"/>
      <c r="C625" s="187" t="s">
        <v>2536</v>
      </c>
      <c r="D625" s="187" t="s">
        <v>2723</v>
      </c>
      <c r="E625" s="187" t="str">
        <f t="shared" ca="1" si="27"/>
        <v>Ativo</v>
      </c>
      <c r="F625" s="192">
        <v>43</v>
      </c>
      <c r="G625" s="191">
        <v>20</v>
      </c>
      <c r="H625" s="188" t="s">
        <v>274</v>
      </c>
      <c r="I625" s="188" t="s">
        <v>704</v>
      </c>
      <c r="J625" s="187" t="s">
        <v>705</v>
      </c>
      <c r="K625" s="187" t="s">
        <v>2724</v>
      </c>
      <c r="L625" s="187" t="s">
        <v>2443</v>
      </c>
      <c r="M625" s="187" t="s">
        <v>2725</v>
      </c>
      <c r="N625" s="187" t="s">
        <v>39</v>
      </c>
      <c r="O625" s="188"/>
      <c r="P625" s="188"/>
      <c r="Q625" s="188"/>
      <c r="R625" s="188">
        <v>43972</v>
      </c>
      <c r="S625" s="188">
        <v>43974</v>
      </c>
      <c r="T625" s="188">
        <v>43941</v>
      </c>
      <c r="U625" s="188">
        <v>45766</v>
      </c>
      <c r="V625" s="188"/>
      <c r="W625" s="212" t="s">
        <v>39</v>
      </c>
      <c r="X625" s="212" t="s">
        <v>39</v>
      </c>
      <c r="Z625" s="187" t="s">
        <v>44</v>
      </c>
      <c r="AB625" s="188"/>
      <c r="AC625" s="188"/>
      <c r="AD625" s="188"/>
      <c r="AE625" s="187" t="s">
        <v>39</v>
      </c>
      <c r="AF625" s="187" t="s">
        <v>39</v>
      </c>
      <c r="AG625" s="187" t="s">
        <v>39</v>
      </c>
      <c r="AH625" s="188"/>
      <c r="AI625" s="187" t="str">
        <f t="shared" ca="1" si="25"/>
        <v/>
      </c>
      <c r="AJ625" s="187">
        <f>1</f>
        <v>1</v>
      </c>
    </row>
    <row r="626" spans="1:36" x14ac:dyDescent="0.25">
      <c r="A626" s="188"/>
      <c r="C626" s="187" t="s">
        <v>2536</v>
      </c>
      <c r="D626" s="187" t="s">
        <v>2726</v>
      </c>
      <c r="E626" s="187" t="str">
        <f t="shared" ca="1" si="27"/>
        <v>Ativo</v>
      </c>
      <c r="F626" s="192">
        <v>44</v>
      </c>
      <c r="G626" s="191">
        <v>20</v>
      </c>
      <c r="H626" s="188" t="s">
        <v>274</v>
      </c>
      <c r="I626" s="188" t="s">
        <v>704</v>
      </c>
      <c r="J626" s="187" t="s">
        <v>705</v>
      </c>
      <c r="K626" s="187" t="s">
        <v>2727</v>
      </c>
      <c r="L626" s="187" t="s">
        <v>2728</v>
      </c>
      <c r="M626" s="187" t="s">
        <v>2729</v>
      </c>
      <c r="N626" s="187" t="s">
        <v>39</v>
      </c>
      <c r="O626" s="188"/>
      <c r="P626" s="188"/>
      <c r="Q626" s="188"/>
      <c r="R626" s="188">
        <v>43979</v>
      </c>
      <c r="S626" s="188">
        <v>43986</v>
      </c>
      <c r="T626" s="188">
        <v>43936</v>
      </c>
      <c r="U626" s="188">
        <v>45761</v>
      </c>
      <c r="V626" s="188"/>
      <c r="W626" s="212" t="s">
        <v>39</v>
      </c>
      <c r="X626" s="212" t="s">
        <v>39</v>
      </c>
      <c r="Z626" s="187" t="s">
        <v>44</v>
      </c>
      <c r="AB626" s="188"/>
      <c r="AC626" s="188"/>
      <c r="AD626" s="188"/>
      <c r="AE626" s="187" t="s">
        <v>39</v>
      </c>
      <c r="AF626" s="187" t="s">
        <v>39</v>
      </c>
      <c r="AG626" s="187" t="s">
        <v>39</v>
      </c>
      <c r="AH626" s="188"/>
      <c r="AI626" s="187" t="str">
        <f t="shared" ca="1" si="25"/>
        <v/>
      </c>
      <c r="AJ626" s="187">
        <f>1</f>
        <v>1</v>
      </c>
    </row>
    <row r="627" spans="1:36" ht="30" x14ac:dyDescent="0.25">
      <c r="A627" s="188"/>
      <c r="C627" s="187" t="s">
        <v>2536</v>
      </c>
      <c r="D627" s="187" t="s">
        <v>2730</v>
      </c>
      <c r="E627" s="187" t="str">
        <f t="shared" ca="1" si="27"/>
        <v>Ativo</v>
      </c>
      <c r="F627" s="192">
        <v>45</v>
      </c>
      <c r="G627" s="191">
        <v>20</v>
      </c>
      <c r="H627" s="188" t="s">
        <v>274</v>
      </c>
      <c r="I627" s="188" t="s">
        <v>704</v>
      </c>
      <c r="J627" s="187" t="s">
        <v>705</v>
      </c>
      <c r="K627" s="187" t="s">
        <v>2731</v>
      </c>
      <c r="L627" s="187" t="s">
        <v>2732</v>
      </c>
      <c r="M627" s="187" t="s">
        <v>1538</v>
      </c>
      <c r="N627" s="187" t="s">
        <v>39</v>
      </c>
      <c r="O627" s="188"/>
      <c r="P627" s="188"/>
      <c r="Q627" s="188"/>
      <c r="R627" s="188">
        <v>43979</v>
      </c>
      <c r="S627" s="188">
        <v>43986</v>
      </c>
      <c r="T627" s="188">
        <v>43979</v>
      </c>
      <c r="U627" s="188">
        <v>45804</v>
      </c>
      <c r="V627" s="188"/>
      <c r="W627" s="212" t="s">
        <v>39</v>
      </c>
      <c r="X627" s="212" t="s">
        <v>39</v>
      </c>
      <c r="Z627" s="187" t="s">
        <v>44</v>
      </c>
      <c r="AB627" s="188"/>
      <c r="AC627" s="188"/>
      <c r="AD627" s="188"/>
      <c r="AE627" s="187" t="s">
        <v>39</v>
      </c>
      <c r="AF627" s="187" t="s">
        <v>39</v>
      </c>
      <c r="AG627" s="187" t="s">
        <v>39</v>
      </c>
      <c r="AH627" s="188"/>
      <c r="AI627" s="187" t="str">
        <f t="shared" ca="1" si="25"/>
        <v/>
      </c>
      <c r="AJ627" s="187">
        <f>1</f>
        <v>1</v>
      </c>
    </row>
    <row r="628" spans="1:36" ht="30" hidden="1" x14ac:dyDescent="0.25">
      <c r="A628" s="188"/>
      <c r="C628" s="187" t="s">
        <v>2641</v>
      </c>
      <c r="D628" s="187" t="s">
        <v>39</v>
      </c>
      <c r="E628" s="187" t="str">
        <f t="shared" ca="1" si="27"/>
        <v>Ativo</v>
      </c>
      <c r="F628" s="192">
        <v>46</v>
      </c>
      <c r="G628" s="191">
        <v>20</v>
      </c>
      <c r="H628" s="187" t="s">
        <v>274</v>
      </c>
      <c r="I628" s="187" t="s">
        <v>704</v>
      </c>
      <c r="J628" s="187" t="s">
        <v>705</v>
      </c>
      <c r="K628" s="187" t="s">
        <v>2733</v>
      </c>
      <c r="L628" s="187" t="s">
        <v>2734</v>
      </c>
      <c r="M628" s="187" t="s">
        <v>2735</v>
      </c>
      <c r="N628" s="187" t="s">
        <v>39</v>
      </c>
      <c r="O628" s="188"/>
      <c r="P628" s="188"/>
      <c r="Q628" s="188"/>
      <c r="R628" s="188"/>
      <c r="S628" s="188"/>
      <c r="T628" s="188">
        <v>43930</v>
      </c>
      <c r="U628" s="188">
        <v>45757</v>
      </c>
      <c r="V628" s="188"/>
      <c r="W628" s="212" t="s">
        <v>39</v>
      </c>
      <c r="X628" s="212" t="s">
        <v>39</v>
      </c>
      <c r="Z628" s="187" t="s">
        <v>44</v>
      </c>
      <c r="AB628" s="188"/>
      <c r="AC628" s="188"/>
      <c r="AD628" s="188"/>
      <c r="AE628" s="187" t="s">
        <v>39</v>
      </c>
      <c r="AF628" s="187" t="s">
        <v>39</v>
      </c>
      <c r="AG628" s="187" t="s">
        <v>39</v>
      </c>
      <c r="AH628" s="188"/>
      <c r="AI628" s="187" t="str">
        <f t="shared" ca="1" si="25"/>
        <v/>
      </c>
      <c r="AJ628" s="187">
        <f>1</f>
        <v>1</v>
      </c>
    </row>
    <row r="629" spans="1:36" ht="30" x14ac:dyDescent="0.25">
      <c r="A629" s="188"/>
      <c r="C629" s="187" t="s">
        <v>2641</v>
      </c>
      <c r="D629" s="187" t="s">
        <v>39</v>
      </c>
      <c r="E629" s="187" t="str">
        <f t="shared" ca="1" si="27"/>
        <v>Ativo</v>
      </c>
      <c r="F629" s="192">
        <v>47</v>
      </c>
      <c r="G629" s="191">
        <v>20</v>
      </c>
      <c r="H629" s="187" t="s">
        <v>274</v>
      </c>
      <c r="I629" s="187" t="s">
        <v>704</v>
      </c>
      <c r="J629" s="187" t="s">
        <v>705</v>
      </c>
      <c r="K629" s="187" t="s">
        <v>2736</v>
      </c>
      <c r="L629" s="187" t="s">
        <v>2737</v>
      </c>
      <c r="M629" s="187" t="s">
        <v>2738</v>
      </c>
      <c r="N629" s="187" t="s">
        <v>39</v>
      </c>
      <c r="O629" s="188"/>
      <c r="P629" s="188"/>
      <c r="Q629" s="188"/>
      <c r="R629" s="188">
        <v>43979</v>
      </c>
      <c r="S629" s="188">
        <v>43986</v>
      </c>
      <c r="T629" s="188">
        <v>43941</v>
      </c>
      <c r="U629" s="188">
        <v>45766</v>
      </c>
      <c r="V629" s="188"/>
      <c r="W629" s="212" t="s">
        <v>39</v>
      </c>
      <c r="X629" s="212" t="s">
        <v>39</v>
      </c>
      <c r="Z629" s="187" t="s">
        <v>44</v>
      </c>
      <c r="AB629" s="188"/>
      <c r="AC629" s="188"/>
      <c r="AD629" s="188"/>
      <c r="AE629" s="187" t="s">
        <v>39</v>
      </c>
      <c r="AF629" s="187" t="s">
        <v>39</v>
      </c>
      <c r="AG629" s="187" t="s">
        <v>39</v>
      </c>
      <c r="AH629" s="188"/>
      <c r="AI629" s="187" t="str">
        <f t="shared" ca="1" si="25"/>
        <v/>
      </c>
      <c r="AJ629" s="187">
        <f>1</f>
        <v>1</v>
      </c>
    </row>
    <row r="630" spans="1:36" ht="285" x14ac:dyDescent="0.25">
      <c r="A630" s="188"/>
      <c r="C630" s="187" t="s">
        <v>187</v>
      </c>
      <c r="D630" s="187" t="s">
        <v>2739</v>
      </c>
      <c r="E630" s="187" t="str">
        <f t="shared" ca="1" si="27"/>
        <v>Ativo</v>
      </c>
      <c r="F630" s="192">
        <v>48</v>
      </c>
      <c r="G630" s="191">
        <v>20</v>
      </c>
      <c r="H630" s="187" t="s">
        <v>2602</v>
      </c>
      <c r="I630" s="187" t="s">
        <v>37</v>
      </c>
      <c r="J630" s="187" t="s">
        <v>2740</v>
      </c>
      <c r="K630" s="187" t="s">
        <v>2741</v>
      </c>
      <c r="L630" s="187" t="s">
        <v>2742</v>
      </c>
      <c r="M630" s="187" t="s">
        <v>2743</v>
      </c>
      <c r="N630" s="187" t="s">
        <v>2744</v>
      </c>
      <c r="O630" s="188"/>
      <c r="P630" s="188"/>
      <c r="Q630" s="188"/>
      <c r="R630" s="188">
        <v>43910</v>
      </c>
      <c r="S630" s="188">
        <v>43949</v>
      </c>
      <c r="T630" s="188">
        <v>43910</v>
      </c>
      <c r="U630" s="188">
        <v>45735</v>
      </c>
      <c r="V630" s="188"/>
      <c r="W630" s="212" t="s">
        <v>39</v>
      </c>
      <c r="X630" s="212" t="s">
        <v>39</v>
      </c>
      <c r="Z630" s="187" t="s">
        <v>44</v>
      </c>
      <c r="AB630" s="188"/>
      <c r="AC630" s="188"/>
      <c r="AD630" s="188"/>
      <c r="AE630" s="187" t="s">
        <v>39</v>
      </c>
      <c r="AF630" s="187" t="s">
        <v>39</v>
      </c>
      <c r="AG630" s="187" t="s">
        <v>39</v>
      </c>
      <c r="AH630" s="188"/>
      <c r="AI630" s="187" t="str">
        <f t="shared" ca="1" si="25"/>
        <v/>
      </c>
      <c r="AJ630" s="187">
        <f>1</f>
        <v>1</v>
      </c>
    </row>
    <row r="631" spans="1:36" ht="60" x14ac:dyDescent="0.25">
      <c r="A631" s="188"/>
      <c r="B631" s="188">
        <v>43888</v>
      </c>
      <c r="C631" s="187" t="s">
        <v>286</v>
      </c>
      <c r="D631" s="187" t="s">
        <v>2745</v>
      </c>
      <c r="E631" s="187" t="str">
        <f t="shared" ca="1" si="27"/>
        <v>Concluído</v>
      </c>
      <c r="F631" s="192">
        <v>49</v>
      </c>
      <c r="G631" s="191">
        <v>20</v>
      </c>
      <c r="H631" s="187" t="s">
        <v>1614</v>
      </c>
      <c r="I631" s="187" t="s">
        <v>37</v>
      </c>
      <c r="J631" s="187" t="s">
        <v>2746</v>
      </c>
      <c r="K631" s="187" t="s">
        <v>2747</v>
      </c>
      <c r="L631" s="187" t="s">
        <v>2748</v>
      </c>
      <c r="M631" s="187" t="s">
        <v>2749</v>
      </c>
      <c r="N631" s="187" t="s">
        <v>2752</v>
      </c>
      <c r="O631" s="188"/>
      <c r="P631" s="188"/>
      <c r="Q631" s="188"/>
      <c r="R631" s="188">
        <v>43962</v>
      </c>
      <c r="S631" s="188">
        <v>43964</v>
      </c>
      <c r="T631" s="188">
        <v>43962</v>
      </c>
      <c r="U631" s="188">
        <v>44387</v>
      </c>
      <c r="V631" s="188"/>
      <c r="W631" s="212">
        <v>88830</v>
      </c>
      <c r="X631" s="212" t="s">
        <v>39</v>
      </c>
      <c r="Z631" s="187" t="s">
        <v>44</v>
      </c>
      <c r="AB631" s="188"/>
      <c r="AC631" s="188"/>
      <c r="AD631" s="188"/>
      <c r="AE631" s="187" t="s">
        <v>39</v>
      </c>
      <c r="AF631" s="187" t="s">
        <v>39</v>
      </c>
      <c r="AG631" s="187" t="s">
        <v>39</v>
      </c>
      <c r="AH631" s="188">
        <v>43984</v>
      </c>
      <c r="AI631" s="187" t="str">
        <f t="shared" ca="1" si="25"/>
        <v/>
      </c>
      <c r="AJ631" s="187">
        <f>1</f>
        <v>1</v>
      </c>
    </row>
    <row r="632" spans="1:36" ht="30" x14ac:dyDescent="0.25">
      <c r="A632" s="188"/>
      <c r="C632" s="187" t="s">
        <v>2649</v>
      </c>
      <c r="D632" s="187" t="s">
        <v>39</v>
      </c>
      <c r="E632" s="187" t="str">
        <f t="shared" ca="1" si="27"/>
        <v>Ativo</v>
      </c>
      <c r="F632" s="192">
        <v>51</v>
      </c>
      <c r="G632" s="191">
        <v>20</v>
      </c>
      <c r="H632" s="187" t="s">
        <v>831</v>
      </c>
      <c r="I632" s="187" t="s">
        <v>704</v>
      </c>
      <c r="J632" s="187" t="s">
        <v>705</v>
      </c>
      <c r="K632" s="187" t="s">
        <v>2753</v>
      </c>
      <c r="L632" s="187" t="s">
        <v>1440</v>
      </c>
      <c r="M632" s="187" t="s">
        <v>2754</v>
      </c>
      <c r="N632" s="187" t="s">
        <v>39</v>
      </c>
      <c r="O632" s="188"/>
      <c r="P632" s="188"/>
      <c r="Q632" s="188"/>
      <c r="R632" s="188">
        <v>43988</v>
      </c>
      <c r="S632" s="188">
        <v>43993</v>
      </c>
      <c r="T632" s="188">
        <v>43915</v>
      </c>
      <c r="U632" s="188">
        <v>45740</v>
      </c>
      <c r="V632" s="188"/>
      <c r="W632" s="212" t="s">
        <v>39</v>
      </c>
      <c r="X632" s="212" t="s">
        <v>39</v>
      </c>
      <c r="Z632" s="187" t="s">
        <v>44</v>
      </c>
      <c r="AB632" s="188"/>
      <c r="AC632" s="188"/>
      <c r="AD632" s="188"/>
      <c r="AE632" s="187" t="s">
        <v>39</v>
      </c>
      <c r="AF632" s="187" t="s">
        <v>39</v>
      </c>
      <c r="AG632" s="187" t="s">
        <v>39</v>
      </c>
      <c r="AH632" s="188"/>
      <c r="AI632" s="187" t="str">
        <f t="shared" ca="1" si="25"/>
        <v/>
      </c>
      <c r="AJ632" s="187">
        <f>1</f>
        <v>1</v>
      </c>
    </row>
    <row r="633" spans="1:36" ht="30" x14ac:dyDescent="0.25">
      <c r="A633" s="188"/>
      <c r="C633" s="187" t="s">
        <v>2679</v>
      </c>
      <c r="D633" s="187" t="s">
        <v>39</v>
      </c>
      <c r="E633" s="187" t="str">
        <f t="shared" ca="1" si="27"/>
        <v>Ativo</v>
      </c>
      <c r="F633" s="192">
        <v>52</v>
      </c>
      <c r="G633" s="191">
        <v>20</v>
      </c>
      <c r="H633" s="187" t="s">
        <v>274</v>
      </c>
      <c r="I633" s="187" t="s">
        <v>704</v>
      </c>
      <c r="J633" s="187" t="s">
        <v>2755</v>
      </c>
      <c r="K633" s="187" t="s">
        <v>2756</v>
      </c>
      <c r="L633" s="187" t="s">
        <v>2757</v>
      </c>
      <c r="M633" s="187" t="s">
        <v>2758</v>
      </c>
      <c r="N633" s="187" t="s">
        <v>39</v>
      </c>
      <c r="O633" s="188"/>
      <c r="P633" s="188"/>
      <c r="Q633" s="188"/>
      <c r="R633" s="188">
        <v>43971</v>
      </c>
      <c r="S633" s="188">
        <v>44006</v>
      </c>
      <c r="T633" s="188">
        <v>43966</v>
      </c>
      <c r="U633" s="188">
        <v>45791</v>
      </c>
      <c r="V633" s="188"/>
      <c r="W633" s="212" t="s">
        <v>39</v>
      </c>
      <c r="X633" s="212" t="s">
        <v>39</v>
      </c>
      <c r="Z633" s="187" t="s">
        <v>1320</v>
      </c>
      <c r="AB633" s="188"/>
      <c r="AC633" s="188"/>
      <c r="AD633" s="188"/>
      <c r="AE633" s="187" t="s">
        <v>39</v>
      </c>
      <c r="AF633" s="187" t="s">
        <v>39</v>
      </c>
      <c r="AG633" s="187" t="s">
        <v>39</v>
      </c>
      <c r="AH633" s="188"/>
      <c r="AI633" s="187" t="str">
        <f t="shared" ca="1" si="25"/>
        <v/>
      </c>
      <c r="AJ633" s="187">
        <f>1</f>
        <v>1</v>
      </c>
    </row>
    <row r="634" spans="1:36" ht="30" x14ac:dyDescent="0.25">
      <c r="A634" s="188"/>
      <c r="C634" s="187" t="s">
        <v>2762</v>
      </c>
      <c r="D634" s="187" t="s">
        <v>39</v>
      </c>
      <c r="E634" s="187" t="str">
        <f t="shared" ca="1" si="27"/>
        <v>Ativo</v>
      </c>
      <c r="F634" s="192">
        <v>53</v>
      </c>
      <c r="G634" s="191">
        <v>20</v>
      </c>
      <c r="H634" s="187" t="s">
        <v>274</v>
      </c>
      <c r="I634" s="187" t="s">
        <v>704</v>
      </c>
      <c r="J634" s="187" t="s">
        <v>2755</v>
      </c>
      <c r="K634" s="187" t="s">
        <v>2759</v>
      </c>
      <c r="L634" s="187" t="s">
        <v>2760</v>
      </c>
      <c r="M634" s="187" t="s">
        <v>2761</v>
      </c>
      <c r="O634" s="188"/>
      <c r="P634" s="188"/>
      <c r="Q634" s="188"/>
      <c r="R634" s="188">
        <v>43973</v>
      </c>
      <c r="S634" s="188">
        <v>44006</v>
      </c>
      <c r="T634" s="188">
        <v>43956</v>
      </c>
      <c r="U634" s="188">
        <v>45781</v>
      </c>
      <c r="V634" s="188"/>
      <c r="W634" s="212" t="s">
        <v>39</v>
      </c>
      <c r="X634" s="212" t="s">
        <v>39</v>
      </c>
      <c r="Z634" s="187" t="s">
        <v>1320</v>
      </c>
      <c r="AB634" s="188"/>
      <c r="AC634" s="188"/>
      <c r="AD634" s="188"/>
      <c r="AE634" s="187" t="s">
        <v>39</v>
      </c>
      <c r="AF634" s="187" t="s">
        <v>39</v>
      </c>
      <c r="AG634" s="187" t="s">
        <v>39</v>
      </c>
      <c r="AH634" s="188"/>
      <c r="AI634" s="187" t="str">
        <f t="shared" ca="1" si="25"/>
        <v/>
      </c>
      <c r="AJ634" s="187">
        <f>1</f>
        <v>1</v>
      </c>
    </row>
    <row r="635" spans="1:36" ht="45" x14ac:dyDescent="0.25">
      <c r="A635" s="188"/>
      <c r="C635" s="187" t="s">
        <v>2762</v>
      </c>
      <c r="D635" s="187" t="s">
        <v>39</v>
      </c>
      <c r="E635" s="187" t="str">
        <f t="shared" ca="1" si="27"/>
        <v>Ativo</v>
      </c>
      <c r="F635" s="192">
        <v>54</v>
      </c>
      <c r="G635" s="191">
        <v>20</v>
      </c>
      <c r="H635" s="187" t="s">
        <v>274</v>
      </c>
      <c r="I635" s="187" t="s">
        <v>704</v>
      </c>
      <c r="J635" s="187" t="s">
        <v>2755</v>
      </c>
      <c r="K635" s="187" t="s">
        <v>2763</v>
      </c>
      <c r="L635" s="187" t="s">
        <v>2764</v>
      </c>
      <c r="M635" s="187" t="s">
        <v>2765</v>
      </c>
      <c r="N635" s="187" t="s">
        <v>39</v>
      </c>
      <c r="O635" s="188"/>
      <c r="P635" s="188"/>
      <c r="Q635" s="188"/>
      <c r="R635" s="188">
        <v>43984</v>
      </c>
      <c r="S635" s="188">
        <v>43988</v>
      </c>
      <c r="T635" s="188">
        <v>43990</v>
      </c>
      <c r="U635" s="188">
        <v>45815</v>
      </c>
      <c r="V635" s="188"/>
      <c r="W635" s="212" t="s">
        <v>39</v>
      </c>
      <c r="X635" s="212" t="s">
        <v>39</v>
      </c>
      <c r="Z635" s="187" t="s">
        <v>44</v>
      </c>
      <c r="AB635" s="188"/>
      <c r="AC635" s="188"/>
      <c r="AD635" s="188"/>
      <c r="AE635" s="187" t="s">
        <v>39</v>
      </c>
      <c r="AF635" s="187" t="s">
        <v>39</v>
      </c>
      <c r="AG635" s="187" t="s">
        <v>39</v>
      </c>
      <c r="AH635" s="188"/>
      <c r="AI635" s="187" t="str">
        <f t="shared" ca="1" si="25"/>
        <v/>
      </c>
      <c r="AJ635" s="187">
        <f>1</f>
        <v>1</v>
      </c>
    </row>
    <row r="636" spans="1:36" ht="105" x14ac:dyDescent="0.25">
      <c r="A636" s="188"/>
      <c r="B636" s="188">
        <v>43896</v>
      </c>
      <c r="C636" s="187" t="s">
        <v>259</v>
      </c>
      <c r="D636" s="187" t="s">
        <v>2766</v>
      </c>
      <c r="E636" s="187" t="str">
        <f t="shared" ca="1" si="27"/>
        <v>Ativo</v>
      </c>
      <c r="F636" s="192">
        <v>55</v>
      </c>
      <c r="G636" s="191">
        <v>20</v>
      </c>
      <c r="H636" s="187" t="s">
        <v>2602</v>
      </c>
      <c r="I636" s="187" t="s">
        <v>37</v>
      </c>
      <c r="J636" s="187" t="s">
        <v>2767</v>
      </c>
      <c r="K636" s="187" t="s">
        <v>2768</v>
      </c>
      <c r="L636" s="187" t="s">
        <v>2769</v>
      </c>
      <c r="M636" s="187" t="s">
        <v>2770</v>
      </c>
      <c r="N636" s="187" t="s">
        <v>78</v>
      </c>
      <c r="O636" s="188"/>
      <c r="P636" s="188"/>
      <c r="Q636" s="188"/>
      <c r="R636" s="188">
        <v>43988</v>
      </c>
      <c r="S636" s="188">
        <v>43991</v>
      </c>
      <c r="T636" s="188">
        <v>43988</v>
      </c>
      <c r="U636" s="188">
        <v>45813</v>
      </c>
      <c r="V636" s="188"/>
      <c r="W636" s="212" t="s">
        <v>39</v>
      </c>
      <c r="X636" s="212" t="s">
        <v>39</v>
      </c>
      <c r="Z636" s="187" t="s">
        <v>44</v>
      </c>
      <c r="AB636" s="188"/>
      <c r="AC636" s="188"/>
      <c r="AD636" s="188"/>
      <c r="AE636" s="187" t="s">
        <v>39</v>
      </c>
      <c r="AF636" s="187" t="s">
        <v>39</v>
      </c>
      <c r="AG636" s="187" t="s">
        <v>39</v>
      </c>
      <c r="AH636" s="188">
        <v>44055</v>
      </c>
      <c r="AI636" s="187" t="str">
        <f t="shared" ca="1" si="25"/>
        <v/>
      </c>
      <c r="AJ636" s="187">
        <f>1</f>
        <v>1</v>
      </c>
    </row>
    <row r="637" spans="1:36" ht="45" x14ac:dyDescent="0.25">
      <c r="A637" s="188"/>
      <c r="C637" s="187" t="s">
        <v>2580</v>
      </c>
      <c r="E637" s="187" t="str">
        <f t="shared" ca="1" si="27"/>
        <v>Ativo</v>
      </c>
      <c r="F637" s="192">
        <v>56</v>
      </c>
      <c r="G637" s="191">
        <v>20</v>
      </c>
      <c r="H637" s="187" t="s">
        <v>274</v>
      </c>
      <c r="I637" s="187" t="s">
        <v>704</v>
      </c>
      <c r="J637" s="187" t="s">
        <v>2771</v>
      </c>
      <c r="K637" s="187" t="s">
        <v>2772</v>
      </c>
      <c r="L637" s="187" t="s">
        <v>2773</v>
      </c>
      <c r="M637" s="187" t="s">
        <v>2774</v>
      </c>
      <c r="N637" s="187" t="s">
        <v>39</v>
      </c>
      <c r="O637" s="188"/>
      <c r="P637" s="188"/>
      <c r="Q637" s="188"/>
      <c r="R637" s="188">
        <v>43980</v>
      </c>
      <c r="S637" s="188">
        <v>43986</v>
      </c>
      <c r="T637" s="188">
        <v>43987</v>
      </c>
      <c r="U637" s="188">
        <v>45812</v>
      </c>
      <c r="V637" s="188"/>
      <c r="W637" s="212" t="s">
        <v>39</v>
      </c>
      <c r="X637" s="212" t="s">
        <v>39</v>
      </c>
      <c r="Z637" s="187" t="s">
        <v>44</v>
      </c>
      <c r="AB637" s="188"/>
      <c r="AC637" s="188"/>
      <c r="AD637" s="188"/>
      <c r="AE637" s="187" t="s">
        <v>39</v>
      </c>
      <c r="AF637" s="187" t="s">
        <v>39</v>
      </c>
      <c r="AG637" s="187" t="s">
        <v>39</v>
      </c>
      <c r="AH637" s="188"/>
      <c r="AI637" s="187" t="str">
        <f t="shared" ca="1" si="25"/>
        <v/>
      </c>
      <c r="AJ637" s="187">
        <f>1</f>
        <v>1</v>
      </c>
    </row>
    <row r="638" spans="1:36" ht="30" x14ac:dyDescent="0.25">
      <c r="A638" s="188"/>
      <c r="C638" s="187" t="s">
        <v>2536</v>
      </c>
      <c r="D638" s="187" t="s">
        <v>2775</v>
      </c>
      <c r="E638" s="187" t="str">
        <f t="shared" ca="1" si="27"/>
        <v>Ativo</v>
      </c>
      <c r="F638" s="192">
        <v>57</v>
      </c>
      <c r="G638" s="191">
        <v>20</v>
      </c>
      <c r="H638" s="187" t="s">
        <v>274</v>
      </c>
      <c r="I638" s="187" t="s">
        <v>704</v>
      </c>
      <c r="J638" s="187" t="s">
        <v>2771</v>
      </c>
      <c r="K638" s="187" t="s">
        <v>2776</v>
      </c>
      <c r="L638" s="187" t="s">
        <v>2777</v>
      </c>
      <c r="M638" s="187" t="s">
        <v>2778</v>
      </c>
      <c r="N638" s="187" t="s">
        <v>39</v>
      </c>
      <c r="O638" s="188"/>
      <c r="P638" s="188"/>
      <c r="Q638" s="188"/>
      <c r="R638" s="188">
        <v>43976</v>
      </c>
      <c r="S638" s="188">
        <v>44026</v>
      </c>
      <c r="T638" s="188">
        <v>43971</v>
      </c>
      <c r="U638" s="188">
        <v>45796</v>
      </c>
      <c r="V638" s="188"/>
      <c r="W638" s="212" t="s">
        <v>39</v>
      </c>
      <c r="X638" s="212" t="s">
        <v>39</v>
      </c>
      <c r="Z638" s="187" t="s">
        <v>44</v>
      </c>
      <c r="AB638" s="188"/>
      <c r="AC638" s="188"/>
      <c r="AD638" s="188"/>
      <c r="AE638" s="187" t="s">
        <v>39</v>
      </c>
      <c r="AF638" s="187" t="s">
        <v>39</v>
      </c>
      <c r="AG638" s="187" t="s">
        <v>39</v>
      </c>
      <c r="AH638" s="188"/>
      <c r="AI638" s="187" t="str">
        <f t="shared" ca="1" si="25"/>
        <v/>
      </c>
      <c r="AJ638" s="187">
        <f>1</f>
        <v>1</v>
      </c>
    </row>
    <row r="639" spans="1:36" ht="30" x14ac:dyDescent="0.25">
      <c r="A639" s="188"/>
      <c r="C639" s="187" t="s">
        <v>2782</v>
      </c>
      <c r="D639" s="187" t="s">
        <v>39</v>
      </c>
      <c r="E639" s="187" t="str">
        <f t="shared" ca="1" si="27"/>
        <v>Ativo</v>
      </c>
      <c r="F639" s="192">
        <v>58</v>
      </c>
      <c r="G639" s="191">
        <v>20</v>
      </c>
      <c r="H639" s="187" t="s">
        <v>831</v>
      </c>
      <c r="I639" s="187" t="s">
        <v>704</v>
      </c>
      <c r="J639" s="187" t="s">
        <v>2771</v>
      </c>
      <c r="K639" s="187" t="s">
        <v>2779</v>
      </c>
      <c r="L639" s="187" t="s">
        <v>2780</v>
      </c>
      <c r="M639" s="187" t="s">
        <v>2781</v>
      </c>
      <c r="N639" s="187" t="s">
        <v>39</v>
      </c>
      <c r="O639" s="188"/>
      <c r="P639" s="188"/>
      <c r="Q639" s="188"/>
      <c r="R639" s="188">
        <v>44011</v>
      </c>
      <c r="S639" s="188">
        <v>44015</v>
      </c>
      <c r="T639" s="188">
        <v>44011</v>
      </c>
      <c r="U639" s="188">
        <v>45836</v>
      </c>
      <c r="V639" s="188"/>
      <c r="W639" s="212" t="s">
        <v>39</v>
      </c>
      <c r="X639" s="212" t="s">
        <v>39</v>
      </c>
      <c r="Z639" s="187" t="s">
        <v>44</v>
      </c>
      <c r="AB639" s="188"/>
      <c r="AC639" s="188"/>
      <c r="AD639" s="188"/>
      <c r="AE639" s="187" t="s">
        <v>39</v>
      </c>
      <c r="AF639" s="187" t="s">
        <v>39</v>
      </c>
      <c r="AG639" s="187" t="s">
        <v>39</v>
      </c>
      <c r="AH639" s="188"/>
      <c r="AI639" s="187" t="str">
        <f t="shared" ca="1" si="25"/>
        <v/>
      </c>
      <c r="AJ639" s="187">
        <f>1</f>
        <v>1</v>
      </c>
    </row>
    <row r="640" spans="1:36" ht="30" x14ac:dyDescent="0.25">
      <c r="A640" s="188"/>
      <c r="C640" s="187" t="s">
        <v>2456</v>
      </c>
      <c r="D640" s="187" t="s">
        <v>2783</v>
      </c>
      <c r="E640" s="187" t="str">
        <f t="shared" ca="1" si="27"/>
        <v>Ativo</v>
      </c>
      <c r="F640" s="192">
        <v>59</v>
      </c>
      <c r="G640" s="191">
        <v>20</v>
      </c>
      <c r="H640" s="187" t="s">
        <v>831</v>
      </c>
      <c r="I640" s="187" t="s">
        <v>704</v>
      </c>
      <c r="J640" s="187" t="s">
        <v>2771</v>
      </c>
      <c r="K640" s="187" t="s">
        <v>2784</v>
      </c>
      <c r="L640" s="187" t="s">
        <v>2785</v>
      </c>
      <c r="M640" s="187" t="s">
        <v>2786</v>
      </c>
      <c r="N640" s="187" t="s">
        <v>39</v>
      </c>
      <c r="O640" s="188"/>
      <c r="P640" s="188"/>
      <c r="Q640" s="188"/>
      <c r="R640" s="188">
        <v>43979</v>
      </c>
      <c r="S640" s="188">
        <v>44015</v>
      </c>
      <c r="T640" s="188">
        <v>43979</v>
      </c>
      <c r="U640" s="188">
        <v>45804</v>
      </c>
      <c r="V640" s="188"/>
      <c r="W640" s="212" t="s">
        <v>39</v>
      </c>
      <c r="X640" s="212" t="s">
        <v>39</v>
      </c>
      <c r="Z640" s="187" t="s">
        <v>44</v>
      </c>
      <c r="AB640" s="188"/>
      <c r="AC640" s="188"/>
      <c r="AD640" s="188"/>
      <c r="AE640" s="187" t="s">
        <v>39</v>
      </c>
      <c r="AF640" s="187" t="s">
        <v>39</v>
      </c>
      <c r="AG640" s="187" t="s">
        <v>39</v>
      </c>
      <c r="AH640" s="188"/>
      <c r="AI640" s="187" t="str">
        <f t="shared" ca="1" si="25"/>
        <v/>
      </c>
      <c r="AJ640" s="187">
        <f>1</f>
        <v>1</v>
      </c>
    </row>
    <row r="641" spans="1:36" ht="60" x14ac:dyDescent="0.25">
      <c r="A641" s="188"/>
      <c r="B641" s="188">
        <v>43976</v>
      </c>
      <c r="C641" s="187" t="s">
        <v>206</v>
      </c>
      <c r="D641" s="187" t="s">
        <v>2787</v>
      </c>
      <c r="E641" s="187" t="str">
        <f t="shared" ca="1" si="27"/>
        <v>Concluído</v>
      </c>
      <c r="F641" s="192">
        <v>60</v>
      </c>
      <c r="G641" s="191">
        <v>20</v>
      </c>
      <c r="H641" s="187" t="s">
        <v>1614</v>
      </c>
      <c r="I641" s="187" t="s">
        <v>37</v>
      </c>
      <c r="J641" s="187" t="s">
        <v>2789</v>
      </c>
      <c r="K641" s="187" t="s">
        <v>2790</v>
      </c>
      <c r="L641" s="187" t="s">
        <v>1518</v>
      </c>
      <c r="M641" s="187" t="s">
        <v>2791</v>
      </c>
      <c r="N641" s="187" t="s">
        <v>2793</v>
      </c>
      <c r="O641" s="188"/>
      <c r="P641" s="188"/>
      <c r="Q641" s="188"/>
      <c r="R641" s="188">
        <v>43984</v>
      </c>
      <c r="S641" s="188">
        <v>43986</v>
      </c>
      <c r="T641" s="188">
        <v>43984</v>
      </c>
      <c r="U641" s="188">
        <v>44409</v>
      </c>
      <c r="V641" s="188"/>
      <c r="W641" s="212">
        <v>30800000</v>
      </c>
      <c r="X641" s="212" t="s">
        <v>39</v>
      </c>
      <c r="Z641" s="187" t="s">
        <v>44</v>
      </c>
      <c r="AB641" s="188"/>
      <c r="AC641" s="188"/>
      <c r="AD641" s="188"/>
      <c r="AE641" s="187" t="s">
        <v>39</v>
      </c>
      <c r="AF641" s="187" t="s">
        <v>39</v>
      </c>
      <c r="AG641" s="187" t="s">
        <v>39</v>
      </c>
      <c r="AH641" s="188">
        <v>44018</v>
      </c>
      <c r="AI641" s="187" t="str">
        <f t="shared" ca="1" si="25"/>
        <v/>
      </c>
      <c r="AJ641" s="187">
        <f>1</f>
        <v>1</v>
      </c>
    </row>
    <row r="642" spans="1:36" ht="45" x14ac:dyDescent="0.25">
      <c r="A642" s="188"/>
      <c r="C642" s="187" t="s">
        <v>2641</v>
      </c>
      <c r="E642" s="187" t="str">
        <f t="shared" ca="1" si="27"/>
        <v>Ativo</v>
      </c>
      <c r="F642" s="192">
        <v>61</v>
      </c>
      <c r="G642" s="191">
        <v>20</v>
      </c>
      <c r="H642" s="187" t="s">
        <v>274</v>
      </c>
      <c r="I642" s="187" t="s">
        <v>704</v>
      </c>
      <c r="J642" s="187" t="s">
        <v>2755</v>
      </c>
      <c r="K642" s="187" t="s">
        <v>2794</v>
      </c>
      <c r="L642" s="187" t="s">
        <v>289</v>
      </c>
      <c r="M642" s="187" t="s">
        <v>290</v>
      </c>
      <c r="N642" s="187" t="s">
        <v>39</v>
      </c>
      <c r="O642" s="188"/>
      <c r="P642" s="188"/>
      <c r="Q642" s="188"/>
      <c r="R642" s="188">
        <v>44013</v>
      </c>
      <c r="S642" s="188">
        <v>44015</v>
      </c>
      <c r="T642" s="188">
        <v>44022</v>
      </c>
      <c r="U642" s="188">
        <v>45847</v>
      </c>
      <c r="V642" s="188"/>
      <c r="W642" s="212" t="s">
        <v>39</v>
      </c>
      <c r="X642" s="212" t="s">
        <v>39</v>
      </c>
      <c r="Z642" s="187" t="s">
        <v>44</v>
      </c>
      <c r="AB642" s="188"/>
      <c r="AC642" s="188"/>
      <c r="AD642" s="188"/>
      <c r="AE642" s="187" t="s">
        <v>39</v>
      </c>
      <c r="AF642" s="187" t="s">
        <v>39</v>
      </c>
      <c r="AG642" s="187" t="s">
        <v>39</v>
      </c>
      <c r="AH642" s="188"/>
      <c r="AI642" s="187" t="str">
        <f t="shared" ref="AI642:AI705" ca="1" si="28">IF(A642="","",IF(S642="",_xlfn.DAYS(TODAY(),A642),_xlfn.DAYS(S642,A642)))</f>
        <v/>
      </c>
      <c r="AJ642" s="187">
        <f>1</f>
        <v>1</v>
      </c>
    </row>
    <row r="643" spans="1:36" ht="30" x14ac:dyDescent="0.25">
      <c r="A643" s="188"/>
      <c r="C643" s="187" t="s">
        <v>2641</v>
      </c>
      <c r="D643" s="187" t="s">
        <v>2795</v>
      </c>
      <c r="E643" s="187" t="str">
        <f t="shared" ca="1" si="27"/>
        <v>Ativo</v>
      </c>
      <c r="F643" s="192">
        <v>62</v>
      </c>
      <c r="G643" s="191">
        <v>20</v>
      </c>
      <c r="H643" s="187" t="s">
        <v>274</v>
      </c>
      <c r="I643" s="187" t="s">
        <v>704</v>
      </c>
      <c r="J643" s="187" t="s">
        <v>2755</v>
      </c>
      <c r="K643" s="187" t="s">
        <v>1112</v>
      </c>
      <c r="L643" s="187" t="s">
        <v>1113</v>
      </c>
      <c r="M643" s="187" t="s">
        <v>1114</v>
      </c>
      <c r="N643" s="187" t="s">
        <v>39</v>
      </c>
      <c r="O643" s="188"/>
      <c r="P643" s="188"/>
      <c r="Q643" s="188"/>
      <c r="R643" s="188">
        <v>44027</v>
      </c>
      <c r="S643" s="188">
        <v>44029</v>
      </c>
      <c r="T643" s="188">
        <v>44058</v>
      </c>
      <c r="U643" s="188">
        <v>45883</v>
      </c>
      <c r="V643" s="188"/>
      <c r="W643" s="212" t="s">
        <v>39</v>
      </c>
      <c r="X643" s="212" t="s">
        <v>39</v>
      </c>
      <c r="Z643" s="187" t="s">
        <v>44</v>
      </c>
      <c r="AB643" s="188"/>
      <c r="AC643" s="188"/>
      <c r="AD643" s="188"/>
      <c r="AE643" s="187" t="s">
        <v>39</v>
      </c>
      <c r="AF643" s="187" t="s">
        <v>39</v>
      </c>
      <c r="AG643" s="187" t="s">
        <v>39</v>
      </c>
      <c r="AH643" s="188"/>
      <c r="AI643" s="187" t="str">
        <f t="shared" ca="1" si="28"/>
        <v/>
      </c>
      <c r="AJ643" s="187">
        <f>1</f>
        <v>1</v>
      </c>
    </row>
    <row r="644" spans="1:36" x14ac:dyDescent="0.25">
      <c r="A644" s="188"/>
      <c r="C644" s="187" t="s">
        <v>2679</v>
      </c>
      <c r="D644" s="187" t="s">
        <v>39</v>
      </c>
      <c r="E644" s="187" t="str">
        <f t="shared" ca="1" si="27"/>
        <v>Ativo</v>
      </c>
      <c r="F644" s="192">
        <v>63</v>
      </c>
      <c r="G644" s="191">
        <v>20</v>
      </c>
      <c r="H644" s="187" t="s">
        <v>274</v>
      </c>
      <c r="I644" s="187" t="s">
        <v>704</v>
      </c>
      <c r="J644" s="187" t="s">
        <v>2755</v>
      </c>
      <c r="K644" s="187" t="s">
        <v>2519</v>
      </c>
      <c r="L644" s="187" t="s">
        <v>2520</v>
      </c>
      <c r="M644" s="187" t="s">
        <v>2796</v>
      </c>
      <c r="N644" s="187" t="s">
        <v>39</v>
      </c>
      <c r="O644" s="188"/>
      <c r="P644" s="188"/>
      <c r="Q644" s="188"/>
      <c r="R644" s="188">
        <v>44013</v>
      </c>
      <c r="S644" s="188">
        <v>44015</v>
      </c>
      <c r="T644" s="188">
        <v>43997</v>
      </c>
      <c r="U644" s="188">
        <v>45822</v>
      </c>
      <c r="V644" s="188"/>
      <c r="W644" s="212" t="s">
        <v>39</v>
      </c>
      <c r="X644" s="212" t="s">
        <v>39</v>
      </c>
      <c r="Z644" s="187" t="s">
        <v>44</v>
      </c>
      <c r="AB644" s="188"/>
      <c r="AC644" s="188"/>
      <c r="AD644" s="188"/>
      <c r="AE644" s="187" t="s">
        <v>39</v>
      </c>
      <c r="AF644" s="187" t="s">
        <v>39</v>
      </c>
      <c r="AG644" s="187" t="s">
        <v>39</v>
      </c>
      <c r="AH644" s="188"/>
      <c r="AI644" s="187" t="str">
        <f t="shared" ca="1" si="28"/>
        <v/>
      </c>
      <c r="AJ644" s="187">
        <f>1</f>
        <v>1</v>
      </c>
    </row>
    <row r="645" spans="1:36" ht="30" x14ac:dyDescent="0.25">
      <c r="A645" s="188"/>
      <c r="C645" s="187" t="s">
        <v>2679</v>
      </c>
      <c r="D645" s="187" t="s">
        <v>39</v>
      </c>
      <c r="E645" s="187" t="str">
        <f t="shared" ref="E645:E673" ca="1" si="29">IF(U645="","",IF(U645="cancelado","Cancelado",IF(U645="prazo indeterminado","Ativo",IF(TODAY()-U645&gt;0,"Concluído","Ativo"))))</f>
        <v>Ativo</v>
      </c>
      <c r="F645" s="192">
        <v>64</v>
      </c>
      <c r="G645" s="191">
        <v>20</v>
      </c>
      <c r="H645" s="187" t="s">
        <v>274</v>
      </c>
      <c r="I645" s="187" t="s">
        <v>704</v>
      </c>
      <c r="J645" s="187" t="s">
        <v>2755</v>
      </c>
      <c r="K645" s="187" t="s">
        <v>2797</v>
      </c>
      <c r="L645" s="187" t="s">
        <v>2798</v>
      </c>
      <c r="M645" s="187" t="s">
        <v>2799</v>
      </c>
      <c r="N645" s="187" t="s">
        <v>39</v>
      </c>
      <c r="O645" s="188"/>
      <c r="P645" s="188"/>
      <c r="Q645" s="188"/>
      <c r="R645" s="188">
        <v>43990</v>
      </c>
      <c r="S645" s="188">
        <v>44015</v>
      </c>
      <c r="T645" s="188">
        <v>43990</v>
      </c>
      <c r="U645" s="188">
        <v>45815</v>
      </c>
      <c r="V645" s="188"/>
      <c r="W645" s="212" t="s">
        <v>39</v>
      </c>
      <c r="X645" s="212" t="s">
        <v>39</v>
      </c>
      <c r="Z645" s="187" t="s">
        <v>44</v>
      </c>
      <c r="AB645" s="188"/>
      <c r="AC645" s="188"/>
      <c r="AD645" s="188"/>
      <c r="AE645" s="187" t="s">
        <v>39</v>
      </c>
      <c r="AF645" s="187" t="s">
        <v>39</v>
      </c>
      <c r="AG645" s="187" t="s">
        <v>39</v>
      </c>
      <c r="AH645" s="188"/>
      <c r="AI645" s="187" t="str">
        <f t="shared" ca="1" si="28"/>
        <v/>
      </c>
      <c r="AJ645" s="187">
        <f>1</f>
        <v>1</v>
      </c>
    </row>
    <row r="646" spans="1:36" ht="30" x14ac:dyDescent="0.25">
      <c r="A646" s="188"/>
      <c r="C646" s="187" t="s">
        <v>2580</v>
      </c>
      <c r="D646" s="187" t="s">
        <v>39</v>
      </c>
      <c r="E646" s="187" t="str">
        <f t="shared" ca="1" si="29"/>
        <v>Ativo</v>
      </c>
      <c r="F646" s="192">
        <v>65</v>
      </c>
      <c r="G646" s="191">
        <v>20</v>
      </c>
      <c r="H646" s="187" t="s">
        <v>274</v>
      </c>
      <c r="I646" s="187" t="s">
        <v>704</v>
      </c>
      <c r="J646" s="187" t="s">
        <v>705</v>
      </c>
      <c r="K646" s="187" t="s">
        <v>2800</v>
      </c>
      <c r="L646" s="187" t="s">
        <v>2801</v>
      </c>
      <c r="M646" s="187" t="s">
        <v>2799</v>
      </c>
      <c r="N646" s="187" t="s">
        <v>39</v>
      </c>
      <c r="O646" s="188"/>
      <c r="P646" s="188"/>
      <c r="Q646" s="188"/>
      <c r="R646" s="188">
        <v>43997</v>
      </c>
      <c r="S646" s="188">
        <v>44015</v>
      </c>
      <c r="T646" s="188">
        <v>43997</v>
      </c>
      <c r="U646" s="188">
        <v>45822</v>
      </c>
      <c r="V646" s="188"/>
      <c r="W646" s="212" t="s">
        <v>39</v>
      </c>
      <c r="X646" s="212" t="s">
        <v>39</v>
      </c>
      <c r="Z646" s="187" t="s">
        <v>44</v>
      </c>
      <c r="AB646" s="188"/>
      <c r="AC646" s="188"/>
      <c r="AD646" s="188"/>
      <c r="AE646" s="187" t="s">
        <v>39</v>
      </c>
      <c r="AF646" s="187" t="s">
        <v>39</v>
      </c>
      <c r="AG646" s="187" t="s">
        <v>39</v>
      </c>
      <c r="AH646" s="188"/>
      <c r="AI646" s="187" t="str">
        <f t="shared" ca="1" si="28"/>
        <v/>
      </c>
      <c r="AJ646" s="187">
        <f>1</f>
        <v>1</v>
      </c>
    </row>
    <row r="647" spans="1:36" ht="30" x14ac:dyDescent="0.25">
      <c r="A647" s="188"/>
      <c r="C647" s="187" t="s">
        <v>2536</v>
      </c>
      <c r="D647" s="187" t="s">
        <v>2802</v>
      </c>
      <c r="E647" s="187" t="str">
        <f t="shared" ca="1" si="29"/>
        <v>Ativo</v>
      </c>
      <c r="F647" s="192">
        <v>66</v>
      </c>
      <c r="G647" s="191">
        <v>20</v>
      </c>
      <c r="H647" s="187" t="s">
        <v>274</v>
      </c>
      <c r="I647" s="187" t="s">
        <v>704</v>
      </c>
      <c r="J647" s="187" t="s">
        <v>705</v>
      </c>
      <c r="K647" s="187" t="s">
        <v>2803</v>
      </c>
      <c r="L647" s="187" t="s">
        <v>2804</v>
      </c>
      <c r="M647" s="187" t="s">
        <v>2805</v>
      </c>
      <c r="N647" s="187" t="s">
        <v>39</v>
      </c>
      <c r="O647" s="188"/>
      <c r="P647" s="188"/>
      <c r="Q647" s="188"/>
      <c r="R647" s="188">
        <v>44000</v>
      </c>
      <c r="S647" s="188">
        <v>44040</v>
      </c>
      <c r="T647" s="188">
        <v>44004</v>
      </c>
      <c r="U647" s="188">
        <v>45829</v>
      </c>
      <c r="V647" s="188"/>
      <c r="W647" s="212" t="s">
        <v>39</v>
      </c>
      <c r="X647" s="212" t="s">
        <v>39</v>
      </c>
      <c r="Z647" s="187" t="s">
        <v>44</v>
      </c>
      <c r="AB647" s="188"/>
      <c r="AC647" s="188"/>
      <c r="AD647" s="188"/>
      <c r="AE647" s="187" t="s">
        <v>39</v>
      </c>
      <c r="AF647" s="187" t="s">
        <v>39</v>
      </c>
      <c r="AG647" s="187" t="s">
        <v>39</v>
      </c>
      <c r="AH647" s="188"/>
      <c r="AI647" s="187" t="str">
        <f t="shared" ca="1" si="28"/>
        <v/>
      </c>
      <c r="AJ647" s="187">
        <f>1</f>
        <v>1</v>
      </c>
    </row>
    <row r="648" spans="1:36" ht="45" x14ac:dyDescent="0.25">
      <c r="A648" s="188"/>
      <c r="C648" s="187" t="s">
        <v>2809</v>
      </c>
      <c r="D648" s="187" t="s">
        <v>39</v>
      </c>
      <c r="E648" s="187" t="str">
        <f t="shared" ca="1" si="29"/>
        <v>Ativo</v>
      </c>
      <c r="F648" s="192">
        <v>67</v>
      </c>
      <c r="G648" s="191">
        <v>20</v>
      </c>
      <c r="H648" s="187" t="s">
        <v>274</v>
      </c>
      <c r="I648" s="187" t="s">
        <v>704</v>
      </c>
      <c r="J648" s="187" t="s">
        <v>705</v>
      </c>
      <c r="K648" s="187" t="s">
        <v>2806</v>
      </c>
      <c r="L648" s="187" t="s">
        <v>2807</v>
      </c>
      <c r="M648" s="187" t="s">
        <v>2808</v>
      </c>
      <c r="N648" s="187" t="s">
        <v>39</v>
      </c>
      <c r="O648" s="188"/>
      <c r="P648" s="188"/>
      <c r="Q648" s="188"/>
      <c r="R648" s="188">
        <v>44011</v>
      </c>
      <c r="S648" s="188">
        <v>44015</v>
      </c>
      <c r="T648" s="188">
        <v>44011</v>
      </c>
      <c r="U648" s="188">
        <v>45836</v>
      </c>
      <c r="V648" s="188"/>
      <c r="W648" s="212" t="s">
        <v>39</v>
      </c>
      <c r="X648" s="212" t="s">
        <v>39</v>
      </c>
      <c r="Z648" s="187" t="s">
        <v>1320</v>
      </c>
      <c r="AB648" s="188"/>
      <c r="AC648" s="188"/>
      <c r="AD648" s="188"/>
      <c r="AE648" s="187" t="s">
        <v>39</v>
      </c>
      <c r="AF648" s="187" t="s">
        <v>39</v>
      </c>
      <c r="AG648" s="187" t="s">
        <v>39</v>
      </c>
      <c r="AH648" s="188"/>
      <c r="AI648" s="187" t="str">
        <f t="shared" ca="1" si="28"/>
        <v/>
      </c>
      <c r="AJ648" s="187">
        <f>1</f>
        <v>1</v>
      </c>
    </row>
    <row r="649" spans="1:36" x14ac:dyDescent="0.25">
      <c r="A649" s="188"/>
      <c r="B649" s="188">
        <v>44006</v>
      </c>
      <c r="C649" s="187" t="s">
        <v>2814</v>
      </c>
      <c r="D649" s="187" t="s">
        <v>2810</v>
      </c>
      <c r="E649" s="187" t="str">
        <f t="shared" ca="1" si="29"/>
        <v>Ativo</v>
      </c>
      <c r="F649" s="192">
        <v>68</v>
      </c>
      <c r="G649" s="191">
        <v>20</v>
      </c>
      <c r="H649" s="187" t="s">
        <v>831</v>
      </c>
      <c r="I649" s="187" t="s">
        <v>704</v>
      </c>
      <c r="J649" s="187" t="s">
        <v>2755</v>
      </c>
      <c r="K649" s="187" t="s">
        <v>2811</v>
      </c>
      <c r="L649" s="187" t="s">
        <v>2812</v>
      </c>
      <c r="M649" s="187" t="s">
        <v>2813</v>
      </c>
      <c r="N649" s="187" t="s">
        <v>39</v>
      </c>
      <c r="O649" s="188"/>
      <c r="P649" s="188"/>
      <c r="Q649" s="188"/>
      <c r="R649" s="188">
        <v>44095</v>
      </c>
      <c r="S649" s="188">
        <v>44120</v>
      </c>
      <c r="T649" s="188">
        <v>44095</v>
      </c>
      <c r="U649" s="188">
        <v>45920</v>
      </c>
      <c r="V649" s="188"/>
      <c r="W649" s="212" t="s">
        <v>39</v>
      </c>
      <c r="X649" s="212" t="s">
        <v>39</v>
      </c>
      <c r="Z649" s="187" t="s">
        <v>1320</v>
      </c>
      <c r="AB649" s="188"/>
      <c r="AC649" s="188"/>
      <c r="AD649" s="188"/>
      <c r="AE649" s="187" t="s">
        <v>39</v>
      </c>
      <c r="AF649" s="187" t="s">
        <v>39</v>
      </c>
      <c r="AG649" s="187" t="s">
        <v>39</v>
      </c>
      <c r="AH649" s="188">
        <v>44123</v>
      </c>
      <c r="AI649" s="187" t="str">
        <f t="shared" ca="1" si="28"/>
        <v/>
      </c>
      <c r="AJ649" s="187">
        <f>1</f>
        <v>1</v>
      </c>
    </row>
    <row r="650" spans="1:36" ht="60" x14ac:dyDescent="0.25">
      <c r="A650" s="188"/>
      <c r="B650" s="188">
        <v>44006</v>
      </c>
      <c r="C650" s="187" t="s">
        <v>2645</v>
      </c>
      <c r="D650" s="187" t="s">
        <v>2815</v>
      </c>
      <c r="E650" s="187" t="str">
        <f t="shared" ca="1" si="29"/>
        <v>Ativo</v>
      </c>
      <c r="F650" s="192">
        <v>69</v>
      </c>
      <c r="G650" s="191">
        <v>20</v>
      </c>
      <c r="H650" s="187" t="s">
        <v>2816</v>
      </c>
      <c r="I650" s="187" t="s">
        <v>37</v>
      </c>
      <c r="J650" s="187" t="s">
        <v>2817</v>
      </c>
      <c r="K650" s="187" t="s">
        <v>2818</v>
      </c>
      <c r="L650" s="187" t="s">
        <v>1270</v>
      </c>
      <c r="M650" s="187" t="s">
        <v>39</v>
      </c>
      <c r="N650" s="187" t="s">
        <v>2819</v>
      </c>
      <c r="O650" s="188"/>
      <c r="P650" s="188"/>
      <c r="Q650" s="188"/>
      <c r="R650" s="188">
        <v>44015</v>
      </c>
      <c r="S650" s="188">
        <v>44019</v>
      </c>
      <c r="T650" s="188">
        <v>44015</v>
      </c>
      <c r="U650" s="188">
        <f>'Convênios e TCTs'!$T650+1825</f>
        <v>45840</v>
      </c>
      <c r="V650" s="188" t="s">
        <v>65</v>
      </c>
      <c r="W650" s="212" t="s">
        <v>39</v>
      </c>
      <c r="X650" s="212" t="s">
        <v>39</v>
      </c>
      <c r="Z650" s="187" t="s">
        <v>44</v>
      </c>
      <c r="AB650" s="188"/>
      <c r="AC650" s="188"/>
      <c r="AD650" s="188"/>
      <c r="AE650" s="187" t="s">
        <v>39</v>
      </c>
      <c r="AF650" s="187" t="s">
        <v>39</v>
      </c>
      <c r="AG650" s="187" t="s">
        <v>39</v>
      </c>
      <c r="AH650" s="188">
        <v>44082</v>
      </c>
      <c r="AI650" s="187" t="str">
        <f t="shared" ca="1" si="28"/>
        <v/>
      </c>
      <c r="AJ650" s="187">
        <f>1</f>
        <v>1</v>
      </c>
    </row>
    <row r="651" spans="1:36" ht="30" x14ac:dyDescent="0.25">
      <c r="A651" s="188"/>
      <c r="C651" s="187" t="s">
        <v>2809</v>
      </c>
      <c r="D651" s="187" t="s">
        <v>2820</v>
      </c>
      <c r="E651" s="187" t="str">
        <f t="shared" ca="1" si="29"/>
        <v>Ativo</v>
      </c>
      <c r="F651" s="192">
        <v>70</v>
      </c>
      <c r="G651" s="191">
        <v>20</v>
      </c>
      <c r="H651" s="187" t="s">
        <v>274</v>
      </c>
      <c r="I651" s="187" t="s">
        <v>826</v>
      </c>
      <c r="J651" s="187" t="s">
        <v>705</v>
      </c>
      <c r="K651" s="187" t="s">
        <v>2821</v>
      </c>
      <c r="L651" s="187" t="s">
        <v>2822</v>
      </c>
      <c r="M651" s="187" t="s">
        <v>2823</v>
      </c>
      <c r="N651" s="187" t="s">
        <v>39</v>
      </c>
      <c r="O651" s="188"/>
      <c r="P651" s="188"/>
      <c r="Q651" s="188"/>
      <c r="R651" s="188">
        <v>44021</v>
      </c>
      <c r="S651" s="188">
        <v>44051</v>
      </c>
      <c r="T651" s="188">
        <v>44053</v>
      </c>
      <c r="U651" s="188">
        <v>45878</v>
      </c>
      <c r="V651" s="188"/>
      <c r="W651" s="212" t="s">
        <v>39</v>
      </c>
      <c r="X651" s="212" t="s">
        <v>39</v>
      </c>
      <c r="Z651" s="187" t="s">
        <v>44</v>
      </c>
      <c r="AB651" s="188"/>
      <c r="AC651" s="188"/>
      <c r="AD651" s="188"/>
      <c r="AE651" s="187" t="s">
        <v>39</v>
      </c>
      <c r="AF651" s="187" t="s">
        <v>39</v>
      </c>
      <c r="AG651" s="187" t="s">
        <v>39</v>
      </c>
      <c r="AH651" s="188"/>
      <c r="AI651" s="187" t="str">
        <f t="shared" ca="1" si="28"/>
        <v/>
      </c>
      <c r="AJ651" s="187">
        <f>1</f>
        <v>1</v>
      </c>
    </row>
    <row r="652" spans="1:36" ht="30" x14ac:dyDescent="0.25">
      <c r="A652" s="188"/>
      <c r="C652" s="187" t="s">
        <v>2814</v>
      </c>
      <c r="D652" s="187" t="s">
        <v>2824</v>
      </c>
      <c r="E652" s="187" t="str">
        <f t="shared" ca="1" si="29"/>
        <v>Ativo</v>
      </c>
      <c r="F652" s="192">
        <v>71</v>
      </c>
      <c r="G652" s="191">
        <v>20</v>
      </c>
      <c r="H652" s="187" t="s">
        <v>274</v>
      </c>
      <c r="I652" s="187" t="s">
        <v>826</v>
      </c>
      <c r="J652" s="187" t="s">
        <v>705</v>
      </c>
      <c r="K652" s="187" t="s">
        <v>2825</v>
      </c>
      <c r="L652" s="187" t="s">
        <v>2826</v>
      </c>
      <c r="M652" s="187" t="s">
        <v>2827</v>
      </c>
      <c r="N652" s="187" t="s">
        <v>39</v>
      </c>
      <c r="O652" s="188"/>
      <c r="P652" s="188"/>
      <c r="Q652" s="188"/>
      <c r="R652" s="188">
        <v>44027</v>
      </c>
      <c r="S652" s="188">
        <v>44029</v>
      </c>
      <c r="T652" s="188">
        <v>44027</v>
      </c>
      <c r="U652" s="188">
        <v>45847</v>
      </c>
      <c r="V652" s="188"/>
      <c r="W652" s="212" t="s">
        <v>39</v>
      </c>
      <c r="X652" s="212" t="s">
        <v>39</v>
      </c>
      <c r="Z652" s="187" t="s">
        <v>65</v>
      </c>
      <c r="AB652" s="188"/>
      <c r="AC652" s="188"/>
      <c r="AD652" s="188"/>
      <c r="AE652" s="187" t="s">
        <v>39</v>
      </c>
      <c r="AF652" s="187" t="s">
        <v>39</v>
      </c>
      <c r="AG652" s="187" t="s">
        <v>39</v>
      </c>
      <c r="AH652" s="188"/>
      <c r="AI652" s="187" t="str">
        <f t="shared" ca="1" si="28"/>
        <v/>
      </c>
      <c r="AJ652" s="187">
        <f>1</f>
        <v>1</v>
      </c>
    </row>
    <row r="653" spans="1:36" ht="30" x14ac:dyDescent="0.25">
      <c r="A653" s="188">
        <v>44019</v>
      </c>
      <c r="B653" s="188">
        <v>44019</v>
      </c>
      <c r="C653" s="187" t="s">
        <v>2830</v>
      </c>
      <c r="D653" s="187" t="s">
        <v>2828</v>
      </c>
      <c r="E653" s="187" t="str">
        <f t="shared" ca="1" si="29"/>
        <v>Ativo</v>
      </c>
      <c r="F653" s="192">
        <v>72</v>
      </c>
      <c r="G653" s="191">
        <v>20</v>
      </c>
      <c r="H653" s="187" t="s">
        <v>274</v>
      </c>
      <c r="I653" s="187" t="s">
        <v>826</v>
      </c>
      <c r="J653" s="187" t="s">
        <v>705</v>
      </c>
      <c r="K653" s="187" t="s">
        <v>2073</v>
      </c>
      <c r="L653" s="187" t="s">
        <v>2829</v>
      </c>
      <c r="M653" s="187" t="s">
        <v>2075</v>
      </c>
      <c r="N653" s="187" t="s">
        <v>39</v>
      </c>
      <c r="O653" s="188"/>
      <c r="P653" s="188"/>
      <c r="Q653" s="188"/>
      <c r="R653" s="188">
        <v>44032</v>
      </c>
      <c r="S653" s="188">
        <v>44040</v>
      </c>
      <c r="T653" s="188">
        <v>44032</v>
      </c>
      <c r="U653" s="188">
        <v>45857</v>
      </c>
      <c r="V653" s="188"/>
      <c r="W653" s="212" t="s">
        <v>39</v>
      </c>
      <c r="X653" s="212" t="s">
        <v>39</v>
      </c>
      <c r="Z653" s="187" t="s">
        <v>65</v>
      </c>
      <c r="AB653" s="188"/>
      <c r="AC653" s="188"/>
      <c r="AD653" s="188"/>
      <c r="AE653" s="187" t="s">
        <v>39</v>
      </c>
      <c r="AF653" s="187" t="s">
        <v>39</v>
      </c>
      <c r="AG653" s="187" t="s">
        <v>39</v>
      </c>
      <c r="AH653" s="188">
        <v>44147</v>
      </c>
      <c r="AI653" s="187">
        <f t="shared" ca="1" si="28"/>
        <v>21</v>
      </c>
      <c r="AJ653" s="187">
        <f>1</f>
        <v>1</v>
      </c>
    </row>
    <row r="654" spans="1:36" ht="135" x14ac:dyDescent="0.25">
      <c r="A654" s="188"/>
      <c r="C654" s="187" t="s">
        <v>187</v>
      </c>
      <c r="D654" s="187" t="s">
        <v>2831</v>
      </c>
      <c r="E654" s="187" t="str">
        <f t="shared" ca="1" si="29"/>
        <v>Ativo</v>
      </c>
      <c r="F654" s="192">
        <v>73</v>
      </c>
      <c r="G654" s="191">
        <v>20</v>
      </c>
      <c r="H654" s="187" t="s">
        <v>2602</v>
      </c>
      <c r="I654" s="187" t="s">
        <v>327</v>
      </c>
      <c r="J654" s="187" t="s">
        <v>975</v>
      </c>
      <c r="K654" s="187" t="s">
        <v>2832</v>
      </c>
      <c r="L654" s="187" t="s">
        <v>2833</v>
      </c>
      <c r="M654" s="187" t="s">
        <v>2834</v>
      </c>
      <c r="N654" s="187" t="s">
        <v>2835</v>
      </c>
      <c r="O654" s="188"/>
      <c r="P654" s="188"/>
      <c r="Q654" s="188"/>
      <c r="R654" s="188">
        <v>44063</v>
      </c>
      <c r="S654" s="188">
        <v>44065</v>
      </c>
      <c r="T654" s="188">
        <v>44063</v>
      </c>
      <c r="U654" s="188">
        <f>'Convênios e TCTs'!$T654+1825</f>
        <v>45888</v>
      </c>
      <c r="V654" s="188" t="s">
        <v>65</v>
      </c>
      <c r="W654" s="212" t="s">
        <v>39</v>
      </c>
      <c r="X654" s="212" t="s">
        <v>39</v>
      </c>
      <c r="Z654" s="187" t="s">
        <v>44</v>
      </c>
      <c r="AB654" s="188"/>
      <c r="AC654" s="188"/>
      <c r="AD654" s="188"/>
      <c r="AE654" s="187" t="s">
        <v>39</v>
      </c>
      <c r="AF654" s="187" t="s">
        <v>39</v>
      </c>
      <c r="AG654" s="187" t="s">
        <v>39</v>
      </c>
      <c r="AH654" s="188"/>
      <c r="AI654" s="187" t="str">
        <f t="shared" ca="1" si="28"/>
        <v/>
      </c>
      <c r="AJ654" s="187">
        <f>1</f>
        <v>1</v>
      </c>
    </row>
    <row r="655" spans="1:36" ht="30" x14ac:dyDescent="0.25">
      <c r="A655" s="188"/>
      <c r="C655" s="187" t="s">
        <v>2693</v>
      </c>
      <c r="D655" s="187" t="s">
        <v>2836</v>
      </c>
      <c r="E655" s="187" t="str">
        <f t="shared" ca="1" si="29"/>
        <v>Ativo</v>
      </c>
      <c r="F655" s="192">
        <v>74</v>
      </c>
      <c r="G655" s="191">
        <v>20</v>
      </c>
      <c r="H655" s="187" t="s">
        <v>274</v>
      </c>
      <c r="I655" s="187" t="s">
        <v>704</v>
      </c>
      <c r="J655" s="187" t="s">
        <v>705</v>
      </c>
      <c r="K655" s="187" t="s">
        <v>2837</v>
      </c>
      <c r="L655" s="187" t="s">
        <v>2838</v>
      </c>
      <c r="M655" s="187" t="s">
        <v>2839</v>
      </c>
      <c r="O655" s="188"/>
      <c r="P655" s="188"/>
      <c r="Q655" s="188"/>
      <c r="R655" s="188">
        <v>44035</v>
      </c>
      <c r="S655" s="188">
        <v>44069</v>
      </c>
      <c r="T655" s="188">
        <v>44035</v>
      </c>
      <c r="U655" s="188">
        <v>45860</v>
      </c>
      <c r="V655" s="188"/>
      <c r="W655" s="212" t="s">
        <v>39</v>
      </c>
      <c r="X655" s="212" t="s">
        <v>39</v>
      </c>
      <c r="Z655" s="187" t="s">
        <v>44</v>
      </c>
      <c r="AB655" s="188"/>
      <c r="AC655" s="188"/>
      <c r="AD655" s="188"/>
      <c r="AE655" s="187" t="s">
        <v>39</v>
      </c>
      <c r="AF655" s="187" t="s">
        <v>39</v>
      </c>
      <c r="AG655" s="187" t="s">
        <v>39</v>
      </c>
      <c r="AH655" s="188"/>
      <c r="AI655" s="187" t="str">
        <f t="shared" ca="1" si="28"/>
        <v/>
      </c>
      <c r="AJ655" s="187">
        <f>1</f>
        <v>1</v>
      </c>
    </row>
    <row r="656" spans="1:36" ht="135" x14ac:dyDescent="0.25">
      <c r="A656" s="188"/>
      <c r="C656" s="187" t="s">
        <v>2318</v>
      </c>
      <c r="D656" s="187" t="s">
        <v>2840</v>
      </c>
      <c r="E656" s="187" t="str">
        <f t="shared" ca="1" si="29"/>
        <v>Ativo</v>
      </c>
      <c r="F656" s="192">
        <v>75</v>
      </c>
      <c r="G656" s="191">
        <v>20</v>
      </c>
      <c r="H656" s="187" t="s">
        <v>2602</v>
      </c>
      <c r="I656" s="187" t="s">
        <v>327</v>
      </c>
      <c r="J656" s="187" t="s">
        <v>2314</v>
      </c>
      <c r="K656" s="187" t="s">
        <v>2842</v>
      </c>
      <c r="L656" s="187" t="s">
        <v>2843</v>
      </c>
      <c r="M656" s="187" t="s">
        <v>2844</v>
      </c>
      <c r="N656" s="187" t="s">
        <v>2835</v>
      </c>
      <c r="O656" s="188"/>
      <c r="P656" s="188"/>
      <c r="Q656" s="188"/>
      <c r="R656" s="188">
        <v>44063</v>
      </c>
      <c r="S656" s="188">
        <v>44064</v>
      </c>
      <c r="T656" s="188">
        <v>44063</v>
      </c>
      <c r="U656" s="188">
        <f>'Convênios e TCTs'!$T656+1825</f>
        <v>45888</v>
      </c>
      <c r="V656" s="188" t="s">
        <v>65</v>
      </c>
      <c r="W656" s="212" t="s">
        <v>39</v>
      </c>
      <c r="X656" s="212" t="s">
        <v>39</v>
      </c>
      <c r="Z656" s="187" t="s">
        <v>44</v>
      </c>
      <c r="AB656" s="188"/>
      <c r="AC656" s="188"/>
      <c r="AD656" s="188"/>
      <c r="AE656" s="187" t="s">
        <v>39</v>
      </c>
      <c r="AF656" s="187" t="s">
        <v>39</v>
      </c>
      <c r="AG656" s="187" t="s">
        <v>39</v>
      </c>
      <c r="AH656" s="188"/>
      <c r="AI656" s="187" t="str">
        <f t="shared" ca="1" si="28"/>
        <v/>
      </c>
      <c r="AJ656" s="187">
        <f>1</f>
        <v>1</v>
      </c>
    </row>
    <row r="657" spans="1:36" ht="195" x14ac:dyDescent="0.25">
      <c r="A657" s="188"/>
      <c r="B657" s="188">
        <v>43444</v>
      </c>
      <c r="C657" s="187" t="s">
        <v>2850</v>
      </c>
      <c r="D657" s="187" t="s">
        <v>2845</v>
      </c>
      <c r="E657" s="187" t="str">
        <f t="shared" ca="1" si="29"/>
        <v>Ativo</v>
      </c>
      <c r="F657" s="192">
        <v>76</v>
      </c>
      <c r="G657" s="191">
        <v>20</v>
      </c>
      <c r="H657" s="187" t="s">
        <v>2602</v>
      </c>
      <c r="I657" s="187" t="s">
        <v>37</v>
      </c>
      <c r="J657" s="187" t="s">
        <v>2846</v>
      </c>
      <c r="K657" s="187" t="s">
        <v>2847</v>
      </c>
      <c r="L657" s="187" t="s">
        <v>2848</v>
      </c>
      <c r="M657" s="187" t="s">
        <v>2849</v>
      </c>
      <c r="N657" s="187" t="s">
        <v>444</v>
      </c>
      <c r="O657" s="188"/>
      <c r="P657" s="188"/>
      <c r="Q657" s="188"/>
      <c r="R657" s="188">
        <v>44001</v>
      </c>
      <c r="S657" s="188">
        <v>44040</v>
      </c>
      <c r="T657" s="188">
        <v>44001</v>
      </c>
      <c r="U657" s="188">
        <v>45826</v>
      </c>
      <c r="V657" s="188"/>
      <c r="W657" s="212" t="s">
        <v>39</v>
      </c>
      <c r="X657" s="212" t="s">
        <v>39</v>
      </c>
      <c r="Z657" s="188" t="s">
        <v>44</v>
      </c>
      <c r="AA657" s="188"/>
      <c r="AB657" s="188"/>
      <c r="AC657" s="188"/>
      <c r="AD657" s="188"/>
      <c r="AE657" s="189" t="s">
        <v>39</v>
      </c>
      <c r="AF657" s="187" t="s">
        <v>39</v>
      </c>
      <c r="AG657" s="187" t="s">
        <v>39</v>
      </c>
      <c r="AH657" s="188">
        <v>44063</v>
      </c>
      <c r="AI657" s="187" t="str">
        <f t="shared" ca="1" si="28"/>
        <v/>
      </c>
      <c r="AJ657" s="187">
        <f>1</f>
        <v>1</v>
      </c>
    </row>
    <row r="658" spans="1:36" ht="30" x14ac:dyDescent="0.25">
      <c r="A658" s="188"/>
      <c r="C658" s="187" t="s">
        <v>2693</v>
      </c>
      <c r="D658" s="187" t="s">
        <v>2851</v>
      </c>
      <c r="E658" s="187" t="str">
        <f t="shared" ca="1" si="29"/>
        <v>Concluído</v>
      </c>
      <c r="F658" s="192">
        <v>77</v>
      </c>
      <c r="G658" s="191">
        <v>20</v>
      </c>
      <c r="H658" s="187" t="s">
        <v>274</v>
      </c>
      <c r="I658" s="187" t="s">
        <v>704</v>
      </c>
      <c r="J658" s="187" t="s">
        <v>705</v>
      </c>
      <c r="K658" s="187" t="s">
        <v>2852</v>
      </c>
      <c r="L658" s="187" t="s">
        <v>591</v>
      </c>
      <c r="M658" s="187" t="s">
        <v>592</v>
      </c>
      <c r="N658" s="187" t="s">
        <v>39</v>
      </c>
      <c r="O658" s="188"/>
      <c r="P658" s="188"/>
      <c r="Q658" s="188"/>
      <c r="R658" s="188">
        <v>44042</v>
      </c>
      <c r="S658" s="188">
        <v>44093</v>
      </c>
      <c r="T658" s="188">
        <v>44046</v>
      </c>
      <c r="U658" s="188">
        <v>44410</v>
      </c>
      <c r="V658" s="188"/>
      <c r="W658" s="212" t="s">
        <v>39</v>
      </c>
      <c r="X658" s="212" t="s">
        <v>39</v>
      </c>
      <c r="Z658" s="187" t="s">
        <v>44</v>
      </c>
      <c r="AB658" s="188"/>
      <c r="AC658" s="188"/>
      <c r="AD658" s="188"/>
      <c r="AE658" s="187" t="s">
        <v>39</v>
      </c>
      <c r="AF658" s="187" t="s">
        <v>39</v>
      </c>
      <c r="AG658" s="187" t="s">
        <v>39</v>
      </c>
      <c r="AH658" s="188"/>
      <c r="AI658" s="187" t="str">
        <f t="shared" ca="1" si="28"/>
        <v/>
      </c>
      <c r="AJ658" s="187">
        <f>1</f>
        <v>1</v>
      </c>
    </row>
    <row r="659" spans="1:36" ht="30" x14ac:dyDescent="0.25">
      <c r="A659" s="188"/>
      <c r="C659" s="187" t="s">
        <v>2580</v>
      </c>
      <c r="D659" s="187" t="s">
        <v>2853</v>
      </c>
      <c r="E659" s="187" t="str">
        <f t="shared" ca="1" si="29"/>
        <v>Ativo</v>
      </c>
      <c r="F659" s="192">
        <v>78</v>
      </c>
      <c r="G659" s="191">
        <v>20</v>
      </c>
      <c r="H659" s="187" t="s">
        <v>274</v>
      </c>
      <c r="I659" s="187" t="s">
        <v>704</v>
      </c>
      <c r="J659" s="187" t="s">
        <v>2694</v>
      </c>
      <c r="K659" s="187" t="s">
        <v>2854</v>
      </c>
      <c r="L659" s="187" t="s">
        <v>2855</v>
      </c>
      <c r="M659" s="187" t="s">
        <v>2856</v>
      </c>
      <c r="N659" s="187" t="s">
        <v>39</v>
      </c>
      <c r="O659" s="188"/>
      <c r="P659" s="188"/>
      <c r="Q659" s="188"/>
      <c r="R659" s="188">
        <v>44042</v>
      </c>
      <c r="S659" s="188">
        <v>44072</v>
      </c>
      <c r="T659" s="188">
        <v>44075</v>
      </c>
      <c r="U659" s="188">
        <v>45900</v>
      </c>
      <c r="V659" s="188"/>
      <c r="W659" s="212" t="s">
        <v>39</v>
      </c>
      <c r="X659" s="212" t="s">
        <v>39</v>
      </c>
      <c r="Z659" s="187" t="s">
        <v>44</v>
      </c>
      <c r="AB659" s="188"/>
      <c r="AC659" s="188"/>
      <c r="AD659" s="188"/>
      <c r="AE659" s="187" t="s">
        <v>39</v>
      </c>
      <c r="AF659" s="187" t="s">
        <v>39</v>
      </c>
      <c r="AG659" s="187" t="s">
        <v>39</v>
      </c>
      <c r="AH659" s="188"/>
      <c r="AI659" s="187" t="str">
        <f t="shared" ca="1" si="28"/>
        <v/>
      </c>
      <c r="AJ659" s="187">
        <f>1</f>
        <v>1</v>
      </c>
    </row>
    <row r="660" spans="1:36" ht="27.75" customHeight="1" x14ac:dyDescent="0.25">
      <c r="A660" s="188"/>
      <c r="B660" s="188">
        <v>44048</v>
      </c>
      <c r="C660" s="187" t="s">
        <v>2782</v>
      </c>
      <c r="D660" s="187" t="s">
        <v>2857</v>
      </c>
      <c r="E660" s="187" t="str">
        <f t="shared" ca="1" si="29"/>
        <v>Ativo</v>
      </c>
      <c r="F660" s="192">
        <v>79</v>
      </c>
      <c r="G660" s="191">
        <v>20</v>
      </c>
      <c r="H660" s="187" t="s">
        <v>274</v>
      </c>
      <c r="I660" s="187" t="s">
        <v>704</v>
      </c>
      <c r="J660" s="187" t="s">
        <v>2694</v>
      </c>
      <c r="K660" s="187" t="s">
        <v>2858</v>
      </c>
      <c r="L660" s="187" t="s">
        <v>2859</v>
      </c>
      <c r="M660" s="187" t="s">
        <v>2409</v>
      </c>
      <c r="N660" s="187" t="s">
        <v>39</v>
      </c>
      <c r="O660" s="188"/>
      <c r="P660" s="188"/>
      <c r="Q660" s="188"/>
      <c r="R660" s="188">
        <v>44056</v>
      </c>
      <c r="S660" s="188">
        <v>44069</v>
      </c>
      <c r="T660" s="188">
        <v>44056</v>
      </c>
      <c r="U660" s="188">
        <v>45881</v>
      </c>
      <c r="V660" s="188"/>
      <c r="W660" s="212" t="s">
        <v>39</v>
      </c>
      <c r="X660" s="212" t="s">
        <v>39</v>
      </c>
      <c r="Z660" s="187" t="s">
        <v>44</v>
      </c>
      <c r="AB660" s="188"/>
      <c r="AC660" s="188"/>
      <c r="AD660" s="188"/>
      <c r="AE660" s="187" t="s">
        <v>39</v>
      </c>
      <c r="AF660" s="187" t="s">
        <v>39</v>
      </c>
      <c r="AG660" s="187" t="s">
        <v>39</v>
      </c>
      <c r="AH660" s="188">
        <v>44130</v>
      </c>
      <c r="AI660" s="187" t="str">
        <f t="shared" ca="1" si="28"/>
        <v/>
      </c>
      <c r="AJ660" s="187">
        <f>1</f>
        <v>1</v>
      </c>
    </row>
    <row r="661" spans="1:36" ht="30" customHeight="1" x14ac:dyDescent="0.25">
      <c r="A661" s="188"/>
      <c r="C661" s="187" t="s">
        <v>2580</v>
      </c>
      <c r="D661" s="187" t="s">
        <v>2860</v>
      </c>
      <c r="E661" s="187" t="str">
        <f t="shared" ca="1" si="29"/>
        <v>Ativo</v>
      </c>
      <c r="F661" s="192">
        <v>80</v>
      </c>
      <c r="G661" s="191">
        <v>20</v>
      </c>
      <c r="H661" s="187" t="s">
        <v>274</v>
      </c>
      <c r="I661" s="187" t="s">
        <v>704</v>
      </c>
      <c r="J661" s="187" t="s">
        <v>705</v>
      </c>
      <c r="K661" s="187" t="s">
        <v>706</v>
      </c>
      <c r="L661" s="187" t="s">
        <v>707</v>
      </c>
      <c r="M661" s="187" t="s">
        <v>708</v>
      </c>
      <c r="N661" s="187" t="s">
        <v>39</v>
      </c>
      <c r="O661" s="188"/>
      <c r="P661" s="188"/>
      <c r="Q661" s="188"/>
      <c r="R661" s="188">
        <v>44060</v>
      </c>
      <c r="S661" s="188">
        <v>44098</v>
      </c>
      <c r="T661" s="188">
        <v>44113</v>
      </c>
      <c r="U661" s="188">
        <v>45938</v>
      </c>
      <c r="V661" s="188"/>
      <c r="W661" s="212" t="s">
        <v>39</v>
      </c>
      <c r="X661" s="212" t="s">
        <v>39</v>
      </c>
      <c r="Z661" s="187" t="s">
        <v>44</v>
      </c>
      <c r="AB661" s="188"/>
      <c r="AC661" s="188"/>
      <c r="AD661" s="188"/>
      <c r="AE661" s="187" t="s">
        <v>39</v>
      </c>
      <c r="AF661" s="187" t="s">
        <v>39</v>
      </c>
      <c r="AG661" s="187" t="s">
        <v>39</v>
      </c>
      <c r="AH661" s="188"/>
      <c r="AI661" s="187" t="str">
        <f t="shared" ca="1" si="28"/>
        <v/>
      </c>
      <c r="AJ661" s="187">
        <f>1</f>
        <v>1</v>
      </c>
    </row>
    <row r="662" spans="1:36" ht="38.25" customHeight="1" x14ac:dyDescent="0.25">
      <c r="A662" s="188"/>
      <c r="C662" s="187" t="s">
        <v>2641</v>
      </c>
      <c r="D662" s="187" t="s">
        <v>2861</v>
      </c>
      <c r="E662" s="187" t="str">
        <f t="shared" ca="1" si="29"/>
        <v>Ativo</v>
      </c>
      <c r="F662" s="192">
        <v>81</v>
      </c>
      <c r="G662" s="191">
        <v>20</v>
      </c>
      <c r="H662" s="187" t="s">
        <v>274</v>
      </c>
      <c r="I662" s="187" t="s">
        <v>704</v>
      </c>
      <c r="J662" s="187" t="s">
        <v>705</v>
      </c>
      <c r="K662" s="187" t="s">
        <v>2862</v>
      </c>
      <c r="L662" s="187" t="s">
        <v>859</v>
      </c>
      <c r="M662" s="187" t="s">
        <v>2863</v>
      </c>
      <c r="N662" s="187" t="s">
        <v>39</v>
      </c>
      <c r="O662" s="188"/>
      <c r="P662" s="188"/>
      <c r="Q662" s="188"/>
      <c r="R662" s="188">
        <v>44076</v>
      </c>
      <c r="S662" s="188">
        <v>44083</v>
      </c>
      <c r="T662" s="188">
        <v>44075</v>
      </c>
      <c r="U662" s="188">
        <v>45900</v>
      </c>
      <c r="V662" s="188"/>
      <c r="W662" s="212" t="s">
        <v>39</v>
      </c>
      <c r="X662" s="212" t="s">
        <v>39</v>
      </c>
      <c r="Z662" s="187" t="s">
        <v>44</v>
      </c>
      <c r="AB662" s="188"/>
      <c r="AC662" s="188"/>
      <c r="AD662" s="188"/>
      <c r="AE662" s="187" t="s">
        <v>39</v>
      </c>
      <c r="AF662" s="187" t="s">
        <v>39</v>
      </c>
      <c r="AG662" s="187" t="s">
        <v>39</v>
      </c>
      <c r="AH662" s="188"/>
      <c r="AI662" s="187" t="str">
        <f t="shared" ca="1" si="28"/>
        <v/>
      </c>
      <c r="AJ662" s="187">
        <f>1</f>
        <v>1</v>
      </c>
    </row>
    <row r="663" spans="1:36" ht="29.25" customHeight="1" x14ac:dyDescent="0.25">
      <c r="A663" s="188"/>
      <c r="C663" s="187" t="s">
        <v>2584</v>
      </c>
      <c r="D663" s="187" t="s">
        <v>2864</v>
      </c>
      <c r="E663" s="187" t="str">
        <f t="shared" ca="1" si="29"/>
        <v>Ativo</v>
      </c>
      <c r="F663" s="192">
        <v>82</v>
      </c>
      <c r="G663" s="191">
        <v>20</v>
      </c>
      <c r="H663" s="187" t="s">
        <v>274</v>
      </c>
      <c r="I663" s="187" t="s">
        <v>704</v>
      </c>
      <c r="J663" s="187" t="s">
        <v>705</v>
      </c>
      <c r="K663" s="187" t="s">
        <v>738</v>
      </c>
      <c r="L663" s="187" t="s">
        <v>739</v>
      </c>
      <c r="M663" s="187" t="s">
        <v>740</v>
      </c>
      <c r="N663" s="187" t="s">
        <v>39</v>
      </c>
      <c r="O663" s="188"/>
      <c r="P663" s="188"/>
      <c r="Q663" s="188"/>
      <c r="R663" s="188">
        <v>44060</v>
      </c>
      <c r="S663" s="188">
        <v>44098</v>
      </c>
      <c r="T663" s="188">
        <v>44113</v>
      </c>
      <c r="U663" s="188">
        <v>45938</v>
      </c>
      <c r="V663" s="188"/>
      <c r="W663" s="212" t="s">
        <v>39</v>
      </c>
      <c r="X663" s="212" t="s">
        <v>39</v>
      </c>
      <c r="Z663" s="187" t="s">
        <v>44</v>
      </c>
      <c r="AB663" s="188"/>
      <c r="AC663" s="188"/>
      <c r="AD663" s="188"/>
      <c r="AE663" s="187" t="s">
        <v>39</v>
      </c>
      <c r="AF663" s="187" t="s">
        <v>39</v>
      </c>
      <c r="AG663" s="187" t="s">
        <v>39</v>
      </c>
      <c r="AH663" s="188"/>
      <c r="AI663" s="187" t="str">
        <f t="shared" ca="1" si="28"/>
        <v/>
      </c>
      <c r="AJ663" s="187">
        <f>1</f>
        <v>1</v>
      </c>
    </row>
    <row r="664" spans="1:36" ht="30" hidden="1" x14ac:dyDescent="0.25">
      <c r="A664" s="188"/>
      <c r="C664" s="187" t="s">
        <v>2693</v>
      </c>
      <c r="D664" s="187" t="s">
        <v>2865</v>
      </c>
      <c r="E664" s="187" t="str">
        <f t="shared" ca="1" si="29"/>
        <v>Ativo</v>
      </c>
      <c r="F664" s="192">
        <v>83</v>
      </c>
      <c r="G664" s="191">
        <v>20</v>
      </c>
      <c r="H664" s="187" t="s">
        <v>274</v>
      </c>
      <c r="I664" s="187" t="s">
        <v>704</v>
      </c>
      <c r="J664" s="187" t="s">
        <v>705</v>
      </c>
      <c r="K664" s="187" t="s">
        <v>2866</v>
      </c>
      <c r="L664" s="187" t="s">
        <v>2867</v>
      </c>
      <c r="M664" s="187" t="s">
        <v>2868</v>
      </c>
      <c r="N664" s="187" t="s">
        <v>39</v>
      </c>
      <c r="O664" s="188"/>
      <c r="P664" s="188"/>
      <c r="Q664" s="188"/>
      <c r="R664" s="188"/>
      <c r="S664" s="188"/>
      <c r="T664" s="188">
        <v>44056</v>
      </c>
      <c r="U664" s="188">
        <v>45881</v>
      </c>
      <c r="V664" s="188"/>
      <c r="W664" s="212" t="s">
        <v>39</v>
      </c>
      <c r="X664" s="212" t="s">
        <v>39</v>
      </c>
      <c r="Z664" s="187" t="s">
        <v>44</v>
      </c>
      <c r="AB664" s="188"/>
      <c r="AC664" s="188"/>
      <c r="AD664" s="188"/>
      <c r="AE664" s="187" t="s">
        <v>39</v>
      </c>
      <c r="AF664" s="187" t="s">
        <v>39</v>
      </c>
      <c r="AG664" s="187" t="s">
        <v>39</v>
      </c>
      <c r="AH664" s="188"/>
      <c r="AI664" s="187" t="str">
        <f t="shared" ca="1" si="28"/>
        <v/>
      </c>
      <c r="AJ664" s="187">
        <f>1</f>
        <v>1</v>
      </c>
    </row>
    <row r="665" spans="1:36" ht="45" x14ac:dyDescent="0.25">
      <c r="A665" s="188"/>
      <c r="B665" s="188">
        <v>44063</v>
      </c>
      <c r="C665" s="187" t="s">
        <v>2679</v>
      </c>
      <c r="D665" s="187" t="s">
        <v>2869</v>
      </c>
      <c r="E665" s="187" t="str">
        <f t="shared" ca="1" si="29"/>
        <v>Ativo</v>
      </c>
      <c r="F665" s="192">
        <v>84</v>
      </c>
      <c r="G665" s="191">
        <v>20</v>
      </c>
      <c r="H665" s="187" t="s">
        <v>274</v>
      </c>
      <c r="I665" s="187" t="s">
        <v>704</v>
      </c>
      <c r="J665" s="187" t="s">
        <v>705</v>
      </c>
      <c r="K665" s="187" t="s">
        <v>2870</v>
      </c>
      <c r="L665" s="187" t="s">
        <v>2871</v>
      </c>
      <c r="M665" s="187" t="s">
        <v>2872</v>
      </c>
      <c r="N665" s="187" t="s">
        <v>39</v>
      </c>
      <c r="O665" s="188"/>
      <c r="P665" s="188"/>
      <c r="Q665" s="188"/>
      <c r="R665" s="188">
        <v>44063</v>
      </c>
      <c r="S665" s="188">
        <v>44098</v>
      </c>
      <c r="T665" s="188">
        <v>44062</v>
      </c>
      <c r="U665" s="188">
        <v>45887</v>
      </c>
      <c r="V665" s="188"/>
      <c r="W665" s="212" t="s">
        <v>39</v>
      </c>
      <c r="X665" s="212" t="s">
        <v>39</v>
      </c>
      <c r="Z665" s="187" t="s">
        <v>44</v>
      </c>
      <c r="AB665" s="188"/>
      <c r="AC665" s="188"/>
      <c r="AD665" s="188"/>
      <c r="AE665" s="187" t="s">
        <v>39</v>
      </c>
      <c r="AF665" s="187" t="s">
        <v>39</v>
      </c>
      <c r="AG665" s="187" t="s">
        <v>39</v>
      </c>
      <c r="AH665" s="188">
        <v>44105</v>
      </c>
      <c r="AI665" s="187" t="str">
        <f t="shared" ca="1" si="28"/>
        <v/>
      </c>
      <c r="AJ665" s="187">
        <f>1</f>
        <v>1</v>
      </c>
    </row>
    <row r="666" spans="1:36" ht="30" customHeight="1" x14ac:dyDescent="0.25">
      <c r="A666" s="188"/>
      <c r="C666" s="187" t="s">
        <v>2702</v>
      </c>
      <c r="D666" s="187" t="s">
        <v>2873</v>
      </c>
      <c r="E666" s="187" t="str">
        <f t="shared" ca="1" si="29"/>
        <v>Ativo</v>
      </c>
      <c r="F666" s="192">
        <v>85</v>
      </c>
      <c r="G666" s="191">
        <v>20</v>
      </c>
      <c r="H666" s="187" t="s">
        <v>274</v>
      </c>
      <c r="I666" s="187" t="s">
        <v>704</v>
      </c>
      <c r="J666" s="187" t="s">
        <v>705</v>
      </c>
      <c r="K666" s="187" t="s">
        <v>2874</v>
      </c>
      <c r="L666" s="187" t="s">
        <v>2875</v>
      </c>
      <c r="M666" s="187" t="s">
        <v>2876</v>
      </c>
      <c r="N666" s="187" t="s">
        <v>39</v>
      </c>
      <c r="O666" s="188"/>
      <c r="P666" s="188"/>
      <c r="Q666" s="188"/>
      <c r="R666" s="188">
        <v>44078</v>
      </c>
      <c r="S666" s="188">
        <v>44086</v>
      </c>
      <c r="T666" s="188">
        <v>44078</v>
      </c>
      <c r="U666" s="188">
        <v>45903</v>
      </c>
      <c r="V666" s="188"/>
      <c r="W666" s="212" t="s">
        <v>39</v>
      </c>
      <c r="X666" s="212" t="s">
        <v>39</v>
      </c>
      <c r="Z666" s="187" t="s">
        <v>44</v>
      </c>
      <c r="AB666" s="188"/>
      <c r="AC666" s="188"/>
      <c r="AD666" s="188"/>
      <c r="AE666" s="187" t="s">
        <v>39</v>
      </c>
      <c r="AF666" s="187" t="s">
        <v>39</v>
      </c>
      <c r="AG666" s="187" t="s">
        <v>39</v>
      </c>
      <c r="AH666" s="188"/>
      <c r="AI666" s="187" t="str">
        <f t="shared" ca="1" si="28"/>
        <v/>
      </c>
      <c r="AJ666" s="187">
        <f>1</f>
        <v>1</v>
      </c>
    </row>
    <row r="667" spans="1:36" ht="30.75" customHeight="1" x14ac:dyDescent="0.25">
      <c r="A667" s="188">
        <v>44062</v>
      </c>
      <c r="B667" s="188">
        <v>44063</v>
      </c>
      <c r="C667" s="187" t="s">
        <v>2536</v>
      </c>
      <c r="D667" s="187" t="s">
        <v>2877</v>
      </c>
      <c r="E667" s="187" t="str">
        <f t="shared" ca="1" si="29"/>
        <v>Ativo</v>
      </c>
      <c r="F667" s="192">
        <v>86</v>
      </c>
      <c r="G667" s="191">
        <v>20</v>
      </c>
      <c r="H667" s="187" t="s">
        <v>274</v>
      </c>
      <c r="I667" s="187" t="s">
        <v>704</v>
      </c>
      <c r="J667" s="187" t="s">
        <v>705</v>
      </c>
      <c r="K667" s="187" t="s">
        <v>2878</v>
      </c>
      <c r="L667" s="187" t="s">
        <v>2879</v>
      </c>
      <c r="M667" s="187" t="s">
        <v>2880</v>
      </c>
      <c r="N667" s="187" t="s">
        <v>39</v>
      </c>
      <c r="O667" s="188"/>
      <c r="P667" s="188"/>
      <c r="Q667" s="188"/>
      <c r="R667" s="188">
        <v>44139</v>
      </c>
      <c r="S667" s="188">
        <v>44142</v>
      </c>
      <c r="T667" s="188">
        <v>44139</v>
      </c>
      <c r="U667" s="188">
        <v>45964</v>
      </c>
      <c r="V667" s="188"/>
      <c r="W667" s="212" t="s">
        <v>39</v>
      </c>
      <c r="X667" s="212" t="s">
        <v>39</v>
      </c>
      <c r="Z667" s="187" t="s">
        <v>44</v>
      </c>
      <c r="AB667" s="188"/>
      <c r="AC667" s="188"/>
      <c r="AD667" s="188"/>
      <c r="AE667" s="187" t="s">
        <v>39</v>
      </c>
      <c r="AF667" s="187" t="s">
        <v>39</v>
      </c>
      <c r="AG667" s="187" t="s">
        <v>39</v>
      </c>
      <c r="AH667" s="188">
        <v>44146</v>
      </c>
      <c r="AI667" s="187">
        <f t="shared" ca="1" si="28"/>
        <v>80</v>
      </c>
      <c r="AJ667" s="187">
        <f>1</f>
        <v>1</v>
      </c>
    </row>
    <row r="668" spans="1:36" ht="45" x14ac:dyDescent="0.25">
      <c r="A668" s="188"/>
      <c r="B668" s="188">
        <v>44068</v>
      </c>
      <c r="C668" s="187" t="s">
        <v>2885</v>
      </c>
      <c r="D668" s="187" t="s">
        <v>2881</v>
      </c>
      <c r="E668" s="187" t="str">
        <f t="shared" ca="1" si="29"/>
        <v>Ativo</v>
      </c>
      <c r="F668" s="192">
        <v>87</v>
      </c>
      <c r="G668" s="191">
        <v>20</v>
      </c>
      <c r="H668" s="187" t="s">
        <v>274</v>
      </c>
      <c r="I668" s="187" t="s">
        <v>704</v>
      </c>
      <c r="J668" s="187" t="s">
        <v>705</v>
      </c>
      <c r="K668" s="187" t="s">
        <v>2882</v>
      </c>
      <c r="L668" s="187" t="s">
        <v>2883</v>
      </c>
      <c r="M668" s="187" t="s">
        <v>2884</v>
      </c>
      <c r="N668" s="187" t="s">
        <v>39</v>
      </c>
      <c r="O668" s="188"/>
      <c r="P668" s="188"/>
      <c r="Q668" s="188"/>
      <c r="R668" s="188">
        <v>44111</v>
      </c>
      <c r="S668" s="188">
        <v>44118</v>
      </c>
      <c r="T668" s="188">
        <v>44111</v>
      </c>
      <c r="U668" s="188">
        <v>45936</v>
      </c>
      <c r="V668" s="188"/>
      <c r="W668" s="212" t="s">
        <v>39</v>
      </c>
      <c r="X668" s="212" t="s">
        <v>39</v>
      </c>
      <c r="Z668" s="187" t="s">
        <v>1320</v>
      </c>
      <c r="AB668" s="188"/>
      <c r="AC668" s="188"/>
      <c r="AD668" s="188"/>
      <c r="AE668" s="187" t="s">
        <v>39</v>
      </c>
      <c r="AF668" s="187" t="s">
        <v>39</v>
      </c>
      <c r="AG668" s="187" t="s">
        <v>39</v>
      </c>
      <c r="AH668" s="188">
        <v>44123</v>
      </c>
      <c r="AI668" s="187" t="str">
        <f t="shared" ca="1" si="28"/>
        <v/>
      </c>
      <c r="AJ668" s="187">
        <f>1</f>
        <v>1</v>
      </c>
    </row>
    <row r="669" spans="1:36" ht="30" hidden="1" x14ac:dyDescent="0.25">
      <c r="A669" s="188"/>
      <c r="C669" s="188"/>
      <c r="D669" s="187" t="s">
        <v>2886</v>
      </c>
      <c r="E669" s="187" t="str">
        <f t="shared" ca="1" si="29"/>
        <v>Ativo</v>
      </c>
      <c r="F669" s="192">
        <v>88</v>
      </c>
      <c r="G669" s="191">
        <v>20</v>
      </c>
      <c r="H669" s="187" t="s">
        <v>274</v>
      </c>
      <c r="I669" s="187" t="s">
        <v>704</v>
      </c>
      <c r="J669" s="187" t="s">
        <v>705</v>
      </c>
      <c r="K669" s="187" t="s">
        <v>2887</v>
      </c>
      <c r="L669" s="187" t="s">
        <v>2888</v>
      </c>
      <c r="M669" s="187" t="s">
        <v>2889</v>
      </c>
      <c r="O669" s="188"/>
      <c r="P669" s="188"/>
      <c r="Q669" s="188"/>
      <c r="R669" s="188"/>
      <c r="S669" s="188"/>
      <c r="T669" s="188">
        <v>44068</v>
      </c>
      <c r="U669" s="188">
        <v>45893</v>
      </c>
      <c r="V669" s="188"/>
      <c r="Z669" s="187" t="s">
        <v>44</v>
      </c>
      <c r="AB669" s="188"/>
      <c r="AC669" s="188"/>
      <c r="AD669" s="188"/>
      <c r="AH669" s="188"/>
      <c r="AI669" s="187" t="str">
        <f t="shared" ca="1" si="28"/>
        <v/>
      </c>
      <c r="AJ669" s="187">
        <f>1</f>
        <v>1</v>
      </c>
    </row>
    <row r="670" spans="1:36" ht="60" x14ac:dyDescent="0.25">
      <c r="A670" s="188"/>
      <c r="C670" s="187" t="s">
        <v>286</v>
      </c>
      <c r="D670" s="187" t="s">
        <v>2890</v>
      </c>
      <c r="E670" s="187" t="str">
        <f t="shared" ca="1" si="29"/>
        <v>Concluído</v>
      </c>
      <c r="F670" s="192">
        <v>89</v>
      </c>
      <c r="G670" s="191">
        <v>20</v>
      </c>
      <c r="H670" s="187" t="s">
        <v>1614</v>
      </c>
      <c r="I670" s="187" t="s">
        <v>37</v>
      </c>
      <c r="J670" s="187" t="s">
        <v>2892</v>
      </c>
      <c r="K670" s="187" t="s">
        <v>2660</v>
      </c>
      <c r="L670" s="187" t="s">
        <v>2893</v>
      </c>
      <c r="M670" s="187" t="s">
        <v>2662</v>
      </c>
      <c r="N670" s="187" t="s">
        <v>2895</v>
      </c>
      <c r="O670" s="188"/>
      <c r="P670" s="188"/>
      <c r="Q670" s="188"/>
      <c r="R670" s="188">
        <v>44083</v>
      </c>
      <c r="S670" s="188">
        <v>44085</v>
      </c>
      <c r="T670" s="188">
        <v>44083</v>
      </c>
      <c r="U670" s="188">
        <v>44508</v>
      </c>
      <c r="V670" s="188"/>
      <c r="W670" s="212">
        <v>1401887.27</v>
      </c>
      <c r="X670" s="212" t="s">
        <v>39</v>
      </c>
      <c r="Z670" s="187" t="s">
        <v>44</v>
      </c>
      <c r="AB670" s="188"/>
      <c r="AC670" s="188"/>
      <c r="AD670" s="188"/>
      <c r="AE670" s="187" t="s">
        <v>39</v>
      </c>
      <c r="AF670" s="187" t="s">
        <v>39</v>
      </c>
      <c r="AG670" s="187" t="s">
        <v>39</v>
      </c>
      <c r="AH670" s="188"/>
      <c r="AI670" s="187" t="str">
        <f t="shared" ca="1" si="28"/>
        <v/>
      </c>
      <c r="AJ670" s="187">
        <f>1</f>
        <v>1</v>
      </c>
    </row>
    <row r="671" spans="1:36" ht="45" x14ac:dyDescent="0.25">
      <c r="A671" s="188"/>
      <c r="B671" s="188">
        <v>44077</v>
      </c>
      <c r="C671" s="187" t="s">
        <v>2649</v>
      </c>
      <c r="D671" s="187" t="s">
        <v>2896</v>
      </c>
      <c r="E671" s="187" t="str">
        <f t="shared" ca="1" si="29"/>
        <v>Ativo</v>
      </c>
      <c r="F671" s="192">
        <v>90</v>
      </c>
      <c r="G671" s="191">
        <v>20</v>
      </c>
      <c r="H671" s="187" t="s">
        <v>274</v>
      </c>
      <c r="I671" s="187" t="s">
        <v>2897</v>
      </c>
      <c r="J671" s="187" t="s">
        <v>705</v>
      </c>
      <c r="K671" s="187" t="s">
        <v>2898</v>
      </c>
      <c r="L671" s="187" t="s">
        <v>2899</v>
      </c>
      <c r="M671" s="187" t="s">
        <v>2900</v>
      </c>
      <c r="N671" s="187" t="s">
        <v>39</v>
      </c>
      <c r="O671" s="188"/>
      <c r="P671" s="188"/>
      <c r="Q671" s="188"/>
      <c r="R671" s="188">
        <v>44091</v>
      </c>
      <c r="S671" s="188">
        <v>44093</v>
      </c>
      <c r="T671" s="188">
        <v>44084</v>
      </c>
      <c r="U671" s="188">
        <v>45909</v>
      </c>
      <c r="V671" s="188"/>
      <c r="W671" s="212" t="s">
        <v>39</v>
      </c>
      <c r="X671" s="212" t="s">
        <v>39</v>
      </c>
      <c r="Z671" s="187" t="s">
        <v>44</v>
      </c>
      <c r="AB671" s="188"/>
      <c r="AC671" s="188"/>
      <c r="AD671" s="188"/>
      <c r="AE671" s="187" t="s">
        <v>39</v>
      </c>
      <c r="AF671" s="187" t="s">
        <v>39</v>
      </c>
      <c r="AG671" s="187" t="s">
        <v>39</v>
      </c>
      <c r="AH671" s="188">
        <v>44104</v>
      </c>
      <c r="AI671" s="187" t="str">
        <f t="shared" ca="1" si="28"/>
        <v/>
      </c>
      <c r="AJ671" s="187">
        <f>1</f>
        <v>1</v>
      </c>
    </row>
    <row r="672" spans="1:36" ht="45.75" customHeight="1" x14ac:dyDescent="0.25">
      <c r="A672" s="188"/>
      <c r="C672" s="187" t="s">
        <v>2693</v>
      </c>
      <c r="D672" s="187" t="s">
        <v>2901</v>
      </c>
      <c r="E672" s="187" t="str">
        <f t="shared" ca="1" si="29"/>
        <v>Ativo</v>
      </c>
      <c r="F672" s="192">
        <v>91</v>
      </c>
      <c r="G672" s="191">
        <v>20</v>
      </c>
      <c r="H672" s="187" t="s">
        <v>274</v>
      </c>
      <c r="I672" s="187" t="s">
        <v>2897</v>
      </c>
      <c r="J672" s="187" t="s">
        <v>705</v>
      </c>
      <c r="K672" s="187" t="s">
        <v>2902</v>
      </c>
      <c r="L672" s="187" t="s">
        <v>2903</v>
      </c>
      <c r="M672" s="187" t="s">
        <v>2409</v>
      </c>
      <c r="N672" s="187" t="s">
        <v>39</v>
      </c>
      <c r="O672" s="188"/>
      <c r="P672" s="188"/>
      <c r="Q672" s="188"/>
      <c r="R672" s="188">
        <v>44078</v>
      </c>
      <c r="S672" s="188">
        <v>44086</v>
      </c>
      <c r="T672" s="188">
        <v>44078</v>
      </c>
      <c r="U672" s="188">
        <v>45903</v>
      </c>
      <c r="V672" s="188"/>
      <c r="W672" s="212" t="s">
        <v>39</v>
      </c>
      <c r="X672" s="212" t="s">
        <v>39</v>
      </c>
      <c r="Z672" s="187" t="s">
        <v>44</v>
      </c>
      <c r="AB672" s="188"/>
      <c r="AC672" s="188"/>
      <c r="AD672" s="188"/>
      <c r="AE672" s="187" t="s">
        <v>39</v>
      </c>
      <c r="AF672" s="187" t="s">
        <v>39</v>
      </c>
      <c r="AG672" s="187" t="s">
        <v>39</v>
      </c>
      <c r="AH672" s="188"/>
      <c r="AI672" s="187" t="str">
        <f t="shared" ca="1" si="28"/>
        <v/>
      </c>
      <c r="AJ672" s="187">
        <f>1</f>
        <v>1</v>
      </c>
    </row>
    <row r="673" spans="1:36" ht="50.25" customHeight="1" x14ac:dyDescent="0.25">
      <c r="A673" s="188"/>
      <c r="B673" s="188">
        <v>44077</v>
      </c>
      <c r="C673" s="187" t="s">
        <v>2679</v>
      </c>
      <c r="D673" s="187" t="s">
        <v>2904</v>
      </c>
      <c r="E673" s="187" t="str">
        <f t="shared" ca="1" si="29"/>
        <v>Ativo</v>
      </c>
      <c r="F673" s="192">
        <v>92</v>
      </c>
      <c r="G673" s="191">
        <v>20</v>
      </c>
      <c r="H673" s="187" t="s">
        <v>274</v>
      </c>
      <c r="I673" s="187" t="s">
        <v>704</v>
      </c>
      <c r="J673" s="187" t="s">
        <v>705</v>
      </c>
      <c r="K673" s="187" t="s">
        <v>720</v>
      </c>
      <c r="L673" s="187" t="s">
        <v>721</v>
      </c>
      <c r="M673" s="187" t="s">
        <v>722</v>
      </c>
      <c r="N673" s="187" t="s">
        <v>39</v>
      </c>
      <c r="O673" s="188"/>
      <c r="P673" s="188"/>
      <c r="Q673" s="188"/>
      <c r="R673" s="188">
        <v>44078</v>
      </c>
      <c r="S673" s="188">
        <v>44098</v>
      </c>
      <c r="T673" s="188">
        <v>44124</v>
      </c>
      <c r="U673" s="188">
        <v>45949</v>
      </c>
      <c r="V673" s="188"/>
      <c r="W673" s="212" t="s">
        <v>39</v>
      </c>
      <c r="X673" s="212" t="s">
        <v>39</v>
      </c>
      <c r="Z673" s="187" t="s">
        <v>44</v>
      </c>
      <c r="AB673" s="188"/>
      <c r="AC673" s="188"/>
      <c r="AD673" s="188"/>
      <c r="AE673" s="187" t="s">
        <v>39</v>
      </c>
      <c r="AF673" s="187" t="s">
        <v>39</v>
      </c>
      <c r="AG673" s="187" t="s">
        <v>39</v>
      </c>
      <c r="AH673" s="188">
        <v>44105</v>
      </c>
      <c r="AI673" s="187" t="str">
        <f t="shared" ca="1" si="28"/>
        <v/>
      </c>
      <c r="AJ673" s="187">
        <f>1</f>
        <v>1</v>
      </c>
    </row>
    <row r="674" spans="1:36" ht="135" x14ac:dyDescent="0.25">
      <c r="A674" s="188">
        <v>44071</v>
      </c>
      <c r="B674" s="188">
        <v>44071</v>
      </c>
      <c r="C674" s="187" t="s">
        <v>2311</v>
      </c>
      <c r="D674" s="187" t="s">
        <v>2905</v>
      </c>
      <c r="E674" s="187" t="s">
        <v>898</v>
      </c>
      <c r="F674" s="192">
        <v>93</v>
      </c>
      <c r="G674" s="191">
        <v>20</v>
      </c>
      <c r="H674" s="187" t="s">
        <v>2602</v>
      </c>
      <c r="I674" s="187" t="s">
        <v>327</v>
      </c>
      <c r="J674" s="187" t="s">
        <v>2314</v>
      </c>
      <c r="K674" s="187" t="s">
        <v>2906</v>
      </c>
      <c r="L674" s="187" t="s">
        <v>2907</v>
      </c>
      <c r="M674" s="187" t="s">
        <v>2908</v>
      </c>
      <c r="N674" s="187" t="s">
        <v>569</v>
      </c>
      <c r="O674" s="188"/>
      <c r="P674" s="188"/>
      <c r="Q674" s="188"/>
      <c r="R674" s="188">
        <v>44165</v>
      </c>
      <c r="S674" s="188">
        <v>44166</v>
      </c>
      <c r="T674" s="188">
        <v>44165</v>
      </c>
      <c r="U674" s="188">
        <v>45990</v>
      </c>
      <c r="V674" s="188" t="s">
        <v>65</v>
      </c>
      <c r="W674" s="212" t="s">
        <v>39</v>
      </c>
      <c r="X674" s="212" t="s">
        <v>39</v>
      </c>
      <c r="Z674" s="187" t="s">
        <v>44</v>
      </c>
      <c r="AB674" s="188" t="s">
        <v>3168</v>
      </c>
      <c r="AC674" s="188"/>
      <c r="AD674" s="201" t="s">
        <v>3169</v>
      </c>
      <c r="AE674" s="187" t="s">
        <v>39</v>
      </c>
      <c r="AF674" s="187" t="s">
        <v>39</v>
      </c>
      <c r="AG674" s="187" t="s">
        <v>39</v>
      </c>
      <c r="AH674" s="188"/>
      <c r="AI674" s="187">
        <f t="shared" ca="1" si="28"/>
        <v>95</v>
      </c>
      <c r="AJ674" s="187">
        <f>1</f>
        <v>1</v>
      </c>
    </row>
    <row r="675" spans="1:36" ht="30" x14ac:dyDescent="0.25">
      <c r="A675" s="188"/>
      <c r="B675" s="188">
        <v>44103</v>
      </c>
      <c r="C675" s="187" t="s">
        <v>2693</v>
      </c>
      <c r="D675" s="187" t="s">
        <v>2909</v>
      </c>
      <c r="E675" s="187" t="str">
        <f ca="1">IF(U675="","",IF(U675="cancelado","Cancelado",IF(U675="prazo indeterminado","Ativo",IF(TODAY()-U675&gt;0,"Concluído","Ativo"))))</f>
        <v>Ativo</v>
      </c>
      <c r="F675" s="192">
        <v>94</v>
      </c>
      <c r="G675" s="191">
        <v>20</v>
      </c>
      <c r="H675" s="187" t="s">
        <v>274</v>
      </c>
      <c r="I675" s="187" t="s">
        <v>704</v>
      </c>
      <c r="J675" s="187" t="s">
        <v>705</v>
      </c>
      <c r="K675" s="187" t="s">
        <v>741</v>
      </c>
      <c r="L675" s="187" t="s">
        <v>742</v>
      </c>
      <c r="M675" s="187" t="s">
        <v>2911</v>
      </c>
      <c r="O675" s="188"/>
      <c r="P675" s="188"/>
      <c r="Q675" s="188"/>
      <c r="R675" s="188">
        <v>44103</v>
      </c>
      <c r="S675" s="188">
        <v>44139</v>
      </c>
      <c r="T675" s="188">
        <v>44103</v>
      </c>
      <c r="U675" s="188">
        <v>45928</v>
      </c>
      <c r="V675" s="188"/>
      <c r="Z675" s="187" t="s">
        <v>44</v>
      </c>
      <c r="AB675" s="188"/>
      <c r="AC675" s="188"/>
      <c r="AD675" s="188"/>
      <c r="AH675" s="188">
        <v>44152</v>
      </c>
      <c r="AI675" s="187" t="str">
        <f t="shared" ca="1" si="28"/>
        <v/>
      </c>
      <c r="AJ675" s="187">
        <f>1</f>
        <v>1</v>
      </c>
    </row>
    <row r="676" spans="1:36" ht="105" x14ac:dyDescent="0.25">
      <c r="A676" s="188">
        <v>44060</v>
      </c>
      <c r="B676" s="188">
        <v>44060</v>
      </c>
      <c r="C676" s="187" t="s">
        <v>2914</v>
      </c>
      <c r="D676" s="187" t="s">
        <v>710</v>
      </c>
      <c r="E676" s="187" t="str">
        <f ca="1">IF(U676="","",IF(U676="cancelado","Cancelado",IF(U676="prazo indeterminado","Ativo",IF(TODAY()-U676&gt;0,"Concluído","Ativo"))))</f>
        <v>Concluído</v>
      </c>
      <c r="F676" s="192">
        <v>95</v>
      </c>
      <c r="G676" s="191">
        <v>20</v>
      </c>
      <c r="H676" s="187" t="s">
        <v>2602</v>
      </c>
      <c r="I676" s="187" t="s">
        <v>37</v>
      </c>
      <c r="J676" s="187" t="s">
        <v>2912</v>
      </c>
      <c r="K676" s="187" t="s">
        <v>300</v>
      </c>
      <c r="L676" s="187" t="s">
        <v>301</v>
      </c>
      <c r="M676" s="187" t="s">
        <v>3170</v>
      </c>
      <c r="N676" s="187" t="s">
        <v>39</v>
      </c>
      <c r="O676" s="188">
        <v>44098</v>
      </c>
      <c r="P676" s="188">
        <v>44102</v>
      </c>
      <c r="Q676" s="188">
        <v>44124</v>
      </c>
      <c r="R676" s="188">
        <v>44127</v>
      </c>
      <c r="S676" s="188">
        <v>44131</v>
      </c>
      <c r="T676" s="188">
        <v>44130</v>
      </c>
      <c r="U676" s="188">
        <v>44494</v>
      </c>
      <c r="V676" s="188"/>
      <c r="W676" s="212" t="s">
        <v>39</v>
      </c>
      <c r="X676" s="212" t="s">
        <v>39</v>
      </c>
      <c r="Z676" s="187" t="s">
        <v>44</v>
      </c>
      <c r="AA676" s="187" t="s">
        <v>3171</v>
      </c>
      <c r="AB676" s="187" t="s">
        <v>3172</v>
      </c>
      <c r="AC676" s="187" t="s">
        <v>3173</v>
      </c>
      <c r="AD676" s="187" t="s">
        <v>3174</v>
      </c>
      <c r="AE676" s="187" t="s">
        <v>39</v>
      </c>
      <c r="AF676" s="187" t="s">
        <v>39</v>
      </c>
      <c r="AG676" s="187" t="s">
        <v>39</v>
      </c>
      <c r="AH676" s="188"/>
      <c r="AI676" s="187">
        <f t="shared" ca="1" si="28"/>
        <v>71</v>
      </c>
      <c r="AJ676" s="187">
        <f>1</f>
        <v>1</v>
      </c>
    </row>
    <row r="677" spans="1:36" ht="45" x14ac:dyDescent="0.25">
      <c r="A677" s="188">
        <v>44119</v>
      </c>
      <c r="B677" s="188">
        <v>44120</v>
      </c>
      <c r="C677" s="187" t="s">
        <v>2702</v>
      </c>
      <c r="D677" s="187" t="s">
        <v>2915</v>
      </c>
      <c r="E677" s="187" t="str">
        <f ca="1">IF(U677="","",IF(U677="cancelado","Cancelado",IF(U677="prazo indeterminado","Ativo",IF(TODAY()-U677&gt;0,"Concluído","Ativo"))))</f>
        <v>Ativo</v>
      </c>
      <c r="F677" s="192">
        <v>96</v>
      </c>
      <c r="G677" s="191">
        <v>20</v>
      </c>
      <c r="H677" s="187" t="s">
        <v>274</v>
      </c>
      <c r="I677" s="187" t="s">
        <v>826</v>
      </c>
      <c r="J677" s="187" t="s">
        <v>705</v>
      </c>
      <c r="K677" s="187" t="s">
        <v>2916</v>
      </c>
      <c r="L677" s="187" t="s">
        <v>746</v>
      </c>
      <c r="M677" s="187" t="s">
        <v>747</v>
      </c>
      <c r="N677" s="187" t="s">
        <v>39</v>
      </c>
      <c r="O677" s="188"/>
      <c r="P677" s="188"/>
      <c r="Q677" s="188"/>
      <c r="R677" s="188">
        <v>44183</v>
      </c>
      <c r="S677" s="188">
        <v>44189</v>
      </c>
      <c r="T677" s="188">
        <v>44183</v>
      </c>
      <c r="U677" s="188">
        <v>46008</v>
      </c>
      <c r="V677" s="188"/>
      <c r="W677" s="212" t="s">
        <v>39</v>
      </c>
      <c r="X677" s="212" t="s">
        <v>39</v>
      </c>
      <c r="Z677" s="187" t="s">
        <v>44</v>
      </c>
      <c r="AB677" s="188"/>
      <c r="AC677" s="188"/>
      <c r="AD677" s="188"/>
      <c r="AE677" s="187" t="s">
        <v>39</v>
      </c>
      <c r="AF677" s="187" t="s">
        <v>39</v>
      </c>
      <c r="AG677" s="187" t="s">
        <v>39</v>
      </c>
      <c r="AH677" s="188"/>
      <c r="AI677" s="187">
        <f t="shared" ca="1" si="28"/>
        <v>70</v>
      </c>
      <c r="AJ677" s="187">
        <f>1</f>
        <v>1</v>
      </c>
    </row>
    <row r="678" spans="1:36" ht="135" x14ac:dyDescent="0.25">
      <c r="A678" s="188">
        <v>44124</v>
      </c>
      <c r="B678" s="188">
        <v>44124</v>
      </c>
      <c r="C678" s="187" t="s">
        <v>2401</v>
      </c>
      <c r="D678" s="187" t="s">
        <v>2917</v>
      </c>
      <c r="E678" s="187" t="s">
        <v>898</v>
      </c>
      <c r="F678" s="192">
        <v>97</v>
      </c>
      <c r="G678" s="191">
        <v>20</v>
      </c>
      <c r="H678" s="187" t="s">
        <v>2602</v>
      </c>
      <c r="I678" s="187" t="s">
        <v>327</v>
      </c>
      <c r="J678" s="187" t="s">
        <v>2918</v>
      </c>
      <c r="K678" s="187" t="s">
        <v>2919</v>
      </c>
      <c r="L678" s="187" t="s">
        <v>2920</v>
      </c>
      <c r="M678" s="187" t="s">
        <v>2921</v>
      </c>
      <c r="N678" s="187" t="s">
        <v>569</v>
      </c>
      <c r="O678" s="188"/>
      <c r="P678" s="188"/>
      <c r="Q678" s="188"/>
      <c r="R678" s="188">
        <v>44181</v>
      </c>
      <c r="S678" s="188">
        <v>44182</v>
      </c>
      <c r="T678" s="188">
        <v>44181</v>
      </c>
      <c r="U678" s="188">
        <v>46006</v>
      </c>
      <c r="V678" s="188" t="s">
        <v>65</v>
      </c>
      <c r="W678" s="212" t="s">
        <v>39</v>
      </c>
      <c r="X678" s="212" t="s">
        <v>39</v>
      </c>
      <c r="Z678" s="187" t="s">
        <v>44</v>
      </c>
      <c r="AB678" s="188" t="s">
        <v>2921</v>
      </c>
      <c r="AC678" s="188" t="s">
        <v>3175</v>
      </c>
      <c r="AD678" s="201" t="s">
        <v>3176</v>
      </c>
      <c r="AE678" s="187" t="s">
        <v>39</v>
      </c>
      <c r="AF678" s="187" t="s">
        <v>39</v>
      </c>
      <c r="AG678" s="187" t="s">
        <v>39</v>
      </c>
      <c r="AH678" s="188">
        <v>44182</v>
      </c>
      <c r="AI678" s="187">
        <f t="shared" ca="1" si="28"/>
        <v>58</v>
      </c>
      <c r="AJ678" s="187">
        <f>1</f>
        <v>1</v>
      </c>
    </row>
    <row r="679" spans="1:36" ht="48" customHeight="1" x14ac:dyDescent="0.25">
      <c r="A679" s="188">
        <v>44132</v>
      </c>
      <c r="B679" s="188">
        <v>44132</v>
      </c>
      <c r="C679" s="188" t="s">
        <v>3177</v>
      </c>
      <c r="D679" s="187" t="s">
        <v>3178</v>
      </c>
      <c r="E679" s="187" t="str">
        <f t="shared" ref="E679:E684" ca="1" si="30">IF(U679="","",IF(U679="cancelado","Cancelado",IF(U679="prazo indeterminado","Ativo",IF(TODAY()-U679&gt;0,"Concluído","Ativo"))))</f>
        <v>Ativo</v>
      </c>
      <c r="F679" s="192">
        <v>98</v>
      </c>
      <c r="G679" s="191">
        <v>20</v>
      </c>
      <c r="H679" s="187" t="s">
        <v>274</v>
      </c>
      <c r="I679" s="187" t="s">
        <v>704</v>
      </c>
      <c r="J679" s="187" t="s">
        <v>705</v>
      </c>
      <c r="K679" s="187" t="s">
        <v>3179</v>
      </c>
      <c r="L679" s="187" t="s">
        <v>3180</v>
      </c>
      <c r="M679" s="187" t="s">
        <v>3181</v>
      </c>
      <c r="N679" s="187" t="s">
        <v>39</v>
      </c>
      <c r="O679" s="188"/>
      <c r="P679" s="188"/>
      <c r="Q679" s="188"/>
      <c r="R679" s="188">
        <v>44146</v>
      </c>
      <c r="S679" s="188">
        <v>44148</v>
      </c>
      <c r="T679" s="188">
        <v>44146</v>
      </c>
      <c r="U679" s="188">
        <v>45971</v>
      </c>
      <c r="V679" s="188"/>
      <c r="W679" s="213"/>
      <c r="X679" s="213"/>
      <c r="Z679" s="187" t="s">
        <v>44</v>
      </c>
      <c r="AB679" s="188"/>
      <c r="AC679" s="188"/>
      <c r="AD679" s="188"/>
      <c r="AE679" s="200"/>
      <c r="AF679" s="187" t="s">
        <v>39</v>
      </c>
      <c r="AG679" s="187" t="s">
        <v>39</v>
      </c>
      <c r="AH679" s="188"/>
      <c r="AI679" s="187">
        <f t="shared" ca="1" si="28"/>
        <v>16</v>
      </c>
      <c r="AJ679" s="187">
        <f>1</f>
        <v>1</v>
      </c>
    </row>
    <row r="680" spans="1:36" ht="75" x14ac:dyDescent="0.25">
      <c r="A680" s="188">
        <v>44119</v>
      </c>
      <c r="B680" s="188">
        <v>44017</v>
      </c>
      <c r="C680" s="188" t="s">
        <v>180</v>
      </c>
      <c r="D680" s="187" t="s">
        <v>3182</v>
      </c>
      <c r="E680" s="187" t="str">
        <f t="shared" ca="1" si="30"/>
        <v>Ativo</v>
      </c>
      <c r="F680" s="192">
        <v>99</v>
      </c>
      <c r="G680" s="191">
        <v>20</v>
      </c>
      <c r="H680" s="187" t="s">
        <v>274</v>
      </c>
      <c r="I680" s="187" t="s">
        <v>3183</v>
      </c>
      <c r="J680" s="187" t="s">
        <v>3184</v>
      </c>
      <c r="K680" s="187" t="s">
        <v>3185</v>
      </c>
      <c r="L680" s="187" t="s">
        <v>727</v>
      </c>
      <c r="M680" s="187" t="s">
        <v>3186</v>
      </c>
      <c r="N680" s="187" t="s">
        <v>3187</v>
      </c>
      <c r="O680" s="188">
        <v>44131</v>
      </c>
      <c r="P680" s="188">
        <v>44133</v>
      </c>
      <c r="Q680" s="188">
        <v>44123</v>
      </c>
      <c r="R680" s="188">
        <v>44144</v>
      </c>
      <c r="S680" s="188">
        <v>44145</v>
      </c>
      <c r="T680" s="188">
        <v>44146</v>
      </c>
      <c r="U680" s="188">
        <v>45971</v>
      </c>
      <c r="V680" s="188"/>
      <c r="W680" s="213"/>
      <c r="X680" s="213"/>
      <c r="Z680" s="187" t="s">
        <v>44</v>
      </c>
      <c r="AB680" s="188" t="s">
        <v>3188</v>
      </c>
      <c r="AC680" s="188" t="s">
        <v>3189</v>
      </c>
      <c r="AD680" s="188" t="s">
        <v>3190</v>
      </c>
      <c r="AE680" s="200"/>
      <c r="AF680" s="187" t="s">
        <v>3191</v>
      </c>
      <c r="AG680" s="187" t="s">
        <v>39</v>
      </c>
      <c r="AH680" s="188"/>
      <c r="AI680" s="187">
        <f t="shared" ca="1" si="28"/>
        <v>26</v>
      </c>
      <c r="AJ680" s="187">
        <f>1</f>
        <v>1</v>
      </c>
    </row>
    <row r="681" spans="1:36" ht="46.5" customHeight="1" x14ac:dyDescent="0.25">
      <c r="A681" s="188">
        <v>44138</v>
      </c>
      <c r="B681" s="188">
        <v>44139</v>
      </c>
      <c r="C681" s="188" t="s">
        <v>3192</v>
      </c>
      <c r="D681" s="187" t="s">
        <v>3193</v>
      </c>
      <c r="E681" s="187" t="str">
        <f t="shared" ca="1" si="30"/>
        <v>Ativo</v>
      </c>
      <c r="F681" s="192">
        <v>100</v>
      </c>
      <c r="G681" s="191">
        <v>20</v>
      </c>
      <c r="H681" s="187" t="s">
        <v>274</v>
      </c>
      <c r="I681" s="187" t="s">
        <v>704</v>
      </c>
      <c r="J681" s="187" t="s">
        <v>705</v>
      </c>
      <c r="K681" s="187" t="s">
        <v>3194</v>
      </c>
      <c r="L681" s="187" t="s">
        <v>3195</v>
      </c>
      <c r="M681" s="187" t="s">
        <v>3196</v>
      </c>
      <c r="O681" s="188"/>
      <c r="P681" s="188"/>
      <c r="Q681" s="188"/>
      <c r="R681" s="188">
        <v>44138</v>
      </c>
      <c r="S681" s="188">
        <v>44167</v>
      </c>
      <c r="T681" s="188">
        <v>44138</v>
      </c>
      <c r="U681" s="188">
        <v>45963</v>
      </c>
      <c r="V681" s="188"/>
      <c r="W681" s="213" t="s">
        <v>39</v>
      </c>
      <c r="X681" s="213" t="s">
        <v>39</v>
      </c>
      <c r="Z681" s="187" t="s">
        <v>44</v>
      </c>
      <c r="AB681" s="188"/>
      <c r="AC681" s="188"/>
      <c r="AD681" s="188"/>
      <c r="AE681" s="200"/>
      <c r="AF681" s="187" t="s">
        <v>39</v>
      </c>
      <c r="AG681" s="187" t="s">
        <v>39</v>
      </c>
      <c r="AH681" s="188"/>
      <c r="AI681" s="187">
        <f t="shared" ca="1" si="28"/>
        <v>29</v>
      </c>
      <c r="AJ681" s="187">
        <f>1</f>
        <v>1</v>
      </c>
    </row>
    <row r="682" spans="1:36" ht="119.25" customHeight="1" x14ac:dyDescent="0.25">
      <c r="A682" s="188">
        <v>42989</v>
      </c>
      <c r="B682" s="188">
        <v>43570</v>
      </c>
      <c r="C682" s="188" t="s">
        <v>180</v>
      </c>
      <c r="D682" s="187" t="s">
        <v>3197</v>
      </c>
      <c r="E682" s="187" t="str">
        <f t="shared" ca="1" si="30"/>
        <v>Ativo</v>
      </c>
      <c r="F682" s="192">
        <v>101</v>
      </c>
      <c r="G682" s="191">
        <v>20</v>
      </c>
      <c r="H682" s="187" t="s">
        <v>2602</v>
      </c>
      <c r="I682" s="187" t="s">
        <v>37</v>
      </c>
      <c r="J682" s="187" t="s">
        <v>3198</v>
      </c>
      <c r="K682" s="187" t="s">
        <v>3199</v>
      </c>
      <c r="L682" s="187" t="s">
        <v>2135</v>
      </c>
      <c r="M682" s="187" t="s">
        <v>3200</v>
      </c>
      <c r="N682" s="187" t="s">
        <v>3201</v>
      </c>
      <c r="O682" s="188">
        <v>43181</v>
      </c>
      <c r="P682" s="188">
        <v>43192</v>
      </c>
      <c r="Q682" s="188">
        <v>43650</v>
      </c>
      <c r="R682" s="188">
        <v>44165</v>
      </c>
      <c r="S682" s="188">
        <v>44166</v>
      </c>
      <c r="T682" s="188">
        <v>44165</v>
      </c>
      <c r="U682" s="188">
        <v>45990</v>
      </c>
      <c r="V682" s="188"/>
      <c r="W682" s="213"/>
      <c r="X682" s="213"/>
      <c r="Z682" s="187" t="s">
        <v>44</v>
      </c>
      <c r="AB682" s="188" t="s">
        <v>3202</v>
      </c>
      <c r="AC682" s="188" t="s">
        <v>3203</v>
      </c>
      <c r="AD682" s="201" t="s">
        <v>3204</v>
      </c>
      <c r="AE682" s="200"/>
      <c r="AF682" s="187" t="s">
        <v>39</v>
      </c>
      <c r="AG682" s="187" t="s">
        <v>39</v>
      </c>
      <c r="AH682" s="188"/>
      <c r="AI682" s="187">
        <f t="shared" ca="1" si="28"/>
        <v>1177</v>
      </c>
      <c r="AJ682" s="187">
        <f>1</f>
        <v>1</v>
      </c>
    </row>
    <row r="683" spans="1:36" ht="75" x14ac:dyDescent="0.25">
      <c r="A683" s="188">
        <v>44132</v>
      </c>
      <c r="B683" s="188">
        <v>44138</v>
      </c>
      <c r="C683" s="188" t="s">
        <v>3205</v>
      </c>
      <c r="D683" s="187" t="s">
        <v>3206</v>
      </c>
      <c r="E683" s="187" t="str">
        <f t="shared" ca="1" si="30"/>
        <v>Ativo</v>
      </c>
      <c r="F683" s="192">
        <v>102</v>
      </c>
      <c r="G683" s="191">
        <v>20</v>
      </c>
      <c r="H683" s="187" t="s">
        <v>2816</v>
      </c>
      <c r="I683" s="187" t="s">
        <v>37</v>
      </c>
      <c r="J683" s="187" t="s">
        <v>3207</v>
      </c>
      <c r="K683" s="187" t="s">
        <v>3208</v>
      </c>
      <c r="L683" s="187" t="s">
        <v>3209</v>
      </c>
      <c r="M683" s="187" t="s">
        <v>3210</v>
      </c>
      <c r="O683" s="188"/>
      <c r="P683" s="188"/>
      <c r="Q683" s="188"/>
      <c r="R683" s="188">
        <v>44118</v>
      </c>
      <c r="S683" s="188">
        <v>44142</v>
      </c>
      <c r="T683" s="188">
        <v>44118</v>
      </c>
      <c r="U683" s="188">
        <v>44847</v>
      </c>
      <c r="V683" s="188"/>
      <c r="W683" s="213"/>
      <c r="X683" s="213"/>
      <c r="Z683" s="187" t="s">
        <v>44</v>
      </c>
      <c r="AB683" s="188" t="s">
        <v>3211</v>
      </c>
      <c r="AC683" s="188" t="s">
        <v>3212</v>
      </c>
      <c r="AD683" s="201" t="s">
        <v>3213</v>
      </c>
      <c r="AE683" s="200"/>
      <c r="AH683" s="188">
        <v>44145</v>
      </c>
      <c r="AI683" s="187">
        <f t="shared" ca="1" si="28"/>
        <v>10</v>
      </c>
      <c r="AJ683" s="187">
        <f>1</f>
        <v>1</v>
      </c>
    </row>
    <row r="684" spans="1:36" ht="90" x14ac:dyDescent="0.25">
      <c r="A684" s="188">
        <v>44090</v>
      </c>
      <c r="B684" s="188">
        <v>44090</v>
      </c>
      <c r="C684" s="188" t="s">
        <v>180</v>
      </c>
      <c r="D684" s="187" t="s">
        <v>3214</v>
      </c>
      <c r="E684" s="187" t="str">
        <f t="shared" ca="1" si="30"/>
        <v>Ativo</v>
      </c>
      <c r="F684" s="192">
        <v>103</v>
      </c>
      <c r="G684" s="191">
        <v>20</v>
      </c>
      <c r="H684" s="187" t="s">
        <v>2602</v>
      </c>
      <c r="I684" s="187" t="s">
        <v>37</v>
      </c>
      <c r="J684" s="187" t="s">
        <v>3215</v>
      </c>
      <c r="K684" s="187" t="s">
        <v>3216</v>
      </c>
      <c r="L684" s="187" t="s">
        <v>1039</v>
      </c>
      <c r="M684" s="187" t="s">
        <v>3217</v>
      </c>
      <c r="N684" s="187" t="s">
        <v>3218</v>
      </c>
      <c r="O684" s="188">
        <v>43998</v>
      </c>
      <c r="P684" s="188">
        <v>44092</v>
      </c>
      <c r="Q684" s="188">
        <v>44090</v>
      </c>
      <c r="R684" s="188">
        <v>44153</v>
      </c>
      <c r="S684" s="188">
        <v>44154</v>
      </c>
      <c r="T684" s="188">
        <v>44153</v>
      </c>
      <c r="U684" s="188">
        <v>45978</v>
      </c>
      <c r="V684" s="188"/>
      <c r="W684" s="213"/>
      <c r="X684" s="213"/>
      <c r="Z684" s="187" t="s">
        <v>44</v>
      </c>
      <c r="AA684" s="188" t="s">
        <v>3219</v>
      </c>
      <c r="AB684" s="188" t="s">
        <v>3220</v>
      </c>
      <c r="AC684" s="188" t="s">
        <v>3221</v>
      </c>
      <c r="AD684" s="188" t="s">
        <v>3222</v>
      </c>
      <c r="AE684" s="200"/>
      <c r="AF684" s="187" t="s">
        <v>39</v>
      </c>
      <c r="AG684" s="187" t="s">
        <v>39</v>
      </c>
      <c r="AH684" s="188"/>
      <c r="AI684" s="187">
        <f t="shared" ca="1" si="28"/>
        <v>64</v>
      </c>
      <c r="AJ684" s="187">
        <f>1</f>
        <v>1</v>
      </c>
    </row>
    <row r="685" spans="1:36" ht="75" x14ac:dyDescent="0.25">
      <c r="A685" s="188">
        <v>44110</v>
      </c>
      <c r="B685" s="188">
        <v>44110</v>
      </c>
      <c r="C685" s="188" t="s">
        <v>3223</v>
      </c>
      <c r="D685" s="187" t="s">
        <v>3224</v>
      </c>
      <c r="E685" s="187" t="s">
        <v>898</v>
      </c>
      <c r="F685" s="192">
        <v>104</v>
      </c>
      <c r="G685" s="191">
        <v>20</v>
      </c>
      <c r="H685" s="187" t="s">
        <v>2602</v>
      </c>
      <c r="I685" s="187" t="s">
        <v>37</v>
      </c>
      <c r="J685" s="187" t="s">
        <v>3225</v>
      </c>
      <c r="K685" s="187" t="s">
        <v>3226</v>
      </c>
      <c r="L685" s="187" t="s">
        <v>3227</v>
      </c>
      <c r="M685" s="187" t="s">
        <v>3228</v>
      </c>
      <c r="N685" s="187" t="s">
        <v>3229</v>
      </c>
      <c r="O685" s="188">
        <v>44123</v>
      </c>
      <c r="P685" s="188">
        <v>44127</v>
      </c>
      <c r="Q685" s="188">
        <v>44123</v>
      </c>
      <c r="R685" s="188">
        <v>44151</v>
      </c>
      <c r="S685" s="188">
        <v>44153</v>
      </c>
      <c r="T685" s="188">
        <v>44151</v>
      </c>
      <c r="U685" s="188">
        <v>45976</v>
      </c>
      <c r="V685" s="188" t="s">
        <v>65</v>
      </c>
      <c r="W685" s="213"/>
      <c r="X685" s="213"/>
      <c r="Z685" s="187" t="s">
        <v>44</v>
      </c>
      <c r="AA685" s="187" t="s">
        <v>149</v>
      </c>
      <c r="AB685" s="188" t="s">
        <v>3230</v>
      </c>
      <c r="AC685" s="188" t="s">
        <v>3231</v>
      </c>
      <c r="AD685" s="201" t="s">
        <v>3232</v>
      </c>
      <c r="AE685" s="200"/>
      <c r="AF685" s="187" t="s">
        <v>39</v>
      </c>
      <c r="AG685" s="187" t="s">
        <v>39</v>
      </c>
      <c r="AH685" s="188"/>
      <c r="AI685" s="187">
        <f t="shared" ca="1" si="28"/>
        <v>43</v>
      </c>
      <c r="AJ685" s="187">
        <f>1</f>
        <v>1</v>
      </c>
    </row>
    <row r="686" spans="1:36" ht="90" x14ac:dyDescent="0.25">
      <c r="A686" s="188">
        <v>44111</v>
      </c>
      <c r="B686" s="188">
        <v>44112</v>
      </c>
      <c r="C686" s="188" t="s">
        <v>3223</v>
      </c>
      <c r="D686" s="187" t="s">
        <v>3233</v>
      </c>
      <c r="E686" s="187" t="str">
        <f t="shared" ref="E686:E692" ca="1" si="31">IF(U686="","",IF(U686="cancelado","Cancelado",IF(U686="prazo indeterminado","Ativo",IF(TODAY()-U686&gt;0,"Concluído","Ativo"))))</f>
        <v>Ativo</v>
      </c>
      <c r="F686" s="192">
        <v>105</v>
      </c>
      <c r="G686" s="191">
        <v>20</v>
      </c>
      <c r="H686" s="187" t="s">
        <v>2602</v>
      </c>
      <c r="I686" s="187" t="s">
        <v>37</v>
      </c>
      <c r="J686" s="187" t="s">
        <v>1348</v>
      </c>
      <c r="K686" s="187" t="s">
        <v>858</v>
      </c>
      <c r="L686" s="187" t="s">
        <v>859</v>
      </c>
      <c r="M686" s="187" t="s">
        <v>2863</v>
      </c>
      <c r="N686" s="187" t="s">
        <v>3234</v>
      </c>
      <c r="O686" s="188">
        <v>44113</v>
      </c>
      <c r="P686" s="188">
        <v>44119</v>
      </c>
      <c r="Q686" s="188">
        <v>44113</v>
      </c>
      <c r="R686" s="188">
        <v>44167</v>
      </c>
      <c r="S686" s="188">
        <v>44169</v>
      </c>
      <c r="T686" s="188">
        <v>44167</v>
      </c>
      <c r="U686" s="188">
        <v>45992</v>
      </c>
      <c r="V686" s="188"/>
      <c r="W686" s="213"/>
      <c r="X686" s="213"/>
      <c r="Z686" s="187" t="s">
        <v>44</v>
      </c>
      <c r="AB686" s="188" t="s">
        <v>3235</v>
      </c>
      <c r="AC686" s="188" t="s">
        <v>3236</v>
      </c>
      <c r="AD686" s="201" t="s">
        <v>3237</v>
      </c>
      <c r="AE686" s="200"/>
      <c r="AF686" s="187" t="s">
        <v>39</v>
      </c>
      <c r="AG686" s="187" t="s">
        <v>39</v>
      </c>
      <c r="AH686" s="188"/>
      <c r="AI686" s="187">
        <f t="shared" ca="1" si="28"/>
        <v>58</v>
      </c>
      <c r="AJ686" s="187">
        <f>1</f>
        <v>1</v>
      </c>
    </row>
    <row r="687" spans="1:36" ht="50.25" hidden="1" customHeight="1" x14ac:dyDescent="0.25">
      <c r="A687" s="188">
        <v>44147</v>
      </c>
      <c r="B687" s="188">
        <v>44147</v>
      </c>
      <c r="C687" s="188" t="s">
        <v>3238</v>
      </c>
      <c r="D687" s="187" t="s">
        <v>3239</v>
      </c>
      <c r="E687" s="187" t="str">
        <f t="shared" ca="1" si="31"/>
        <v>Ativo</v>
      </c>
      <c r="F687" s="192">
        <v>106</v>
      </c>
      <c r="G687" s="191">
        <v>20</v>
      </c>
      <c r="H687" s="187" t="s">
        <v>274</v>
      </c>
      <c r="I687" s="187" t="s">
        <v>704</v>
      </c>
      <c r="J687" s="187" t="s">
        <v>705</v>
      </c>
      <c r="K687" s="187" t="s">
        <v>3240</v>
      </c>
      <c r="L687" s="187" t="s">
        <v>3241</v>
      </c>
      <c r="M687" s="187" t="s">
        <v>3242</v>
      </c>
      <c r="O687" s="188"/>
      <c r="P687" s="188"/>
      <c r="Q687" s="188"/>
      <c r="R687" s="188"/>
      <c r="S687" s="188"/>
      <c r="T687" s="188">
        <v>44147</v>
      </c>
      <c r="U687" s="188">
        <v>45972</v>
      </c>
      <c r="V687" s="188"/>
      <c r="W687" s="213"/>
      <c r="X687" s="213"/>
      <c r="AB687" s="188"/>
      <c r="AC687" s="188"/>
      <c r="AD687" s="188"/>
      <c r="AE687" s="200"/>
      <c r="AH687" s="188"/>
      <c r="AI687" s="187">
        <f t="shared" ca="1" si="28"/>
        <v>610</v>
      </c>
      <c r="AJ687" s="187">
        <f>1</f>
        <v>1</v>
      </c>
    </row>
    <row r="688" spans="1:36" ht="51" hidden="1" customHeight="1" x14ac:dyDescent="0.25">
      <c r="A688" s="188">
        <v>44153</v>
      </c>
      <c r="B688" s="188">
        <v>44154</v>
      </c>
      <c r="C688" s="188"/>
      <c r="D688" s="187" t="s">
        <v>3243</v>
      </c>
      <c r="E688" s="187" t="str">
        <f t="shared" ca="1" si="31"/>
        <v>Ativo</v>
      </c>
      <c r="F688" s="192">
        <v>107</v>
      </c>
      <c r="G688" s="191">
        <v>20</v>
      </c>
      <c r="H688" s="187" t="s">
        <v>274</v>
      </c>
      <c r="I688" s="187" t="s">
        <v>704</v>
      </c>
      <c r="J688" s="187" t="s">
        <v>705</v>
      </c>
      <c r="K688" s="187" t="s">
        <v>3244</v>
      </c>
      <c r="L688" s="187" t="s">
        <v>3245</v>
      </c>
      <c r="M688" s="187" t="s">
        <v>3246</v>
      </c>
      <c r="O688" s="188"/>
      <c r="P688" s="188"/>
      <c r="Q688" s="188"/>
      <c r="R688" s="188"/>
      <c r="S688" s="188"/>
      <c r="T688" s="188">
        <v>44153</v>
      </c>
      <c r="U688" s="188">
        <v>45978</v>
      </c>
      <c r="V688" s="188"/>
      <c r="W688" s="213"/>
      <c r="X688" s="213"/>
      <c r="AB688" s="188"/>
      <c r="AC688" s="188"/>
      <c r="AD688" s="188"/>
      <c r="AE688" s="200"/>
      <c r="AH688" s="188"/>
      <c r="AI688" s="187">
        <f t="shared" ca="1" si="28"/>
        <v>604</v>
      </c>
      <c r="AJ688" s="187">
        <f>1</f>
        <v>1</v>
      </c>
    </row>
    <row r="689" spans="1:36" ht="45" x14ac:dyDescent="0.25">
      <c r="A689" s="188">
        <v>44133</v>
      </c>
      <c r="B689" s="188">
        <v>44133</v>
      </c>
      <c r="C689" s="188" t="s">
        <v>3205</v>
      </c>
      <c r="D689" s="187" t="s">
        <v>3247</v>
      </c>
      <c r="E689" s="187" t="str">
        <f t="shared" ca="1" si="31"/>
        <v>Ativo</v>
      </c>
      <c r="F689" s="192">
        <v>108</v>
      </c>
      <c r="G689" s="191">
        <v>20</v>
      </c>
      <c r="H689" s="187" t="s">
        <v>2602</v>
      </c>
      <c r="I689" s="187" t="s">
        <v>37</v>
      </c>
      <c r="J689" s="187" t="s">
        <v>3248</v>
      </c>
      <c r="K689" s="187" t="s">
        <v>3249</v>
      </c>
      <c r="L689" s="187" t="s">
        <v>3250</v>
      </c>
      <c r="M689" s="187" t="s">
        <v>3251</v>
      </c>
      <c r="N689" s="187" t="s">
        <v>44</v>
      </c>
      <c r="O689" s="188">
        <v>44133</v>
      </c>
      <c r="P689" s="188">
        <v>44138</v>
      </c>
      <c r="Q689" s="188"/>
      <c r="R689" s="188">
        <v>44148</v>
      </c>
      <c r="S689" s="188">
        <v>44159</v>
      </c>
      <c r="T689" s="188">
        <v>44154</v>
      </c>
      <c r="U689" s="188">
        <v>45980</v>
      </c>
      <c r="V689" s="188"/>
      <c r="W689" s="213"/>
      <c r="X689" s="213"/>
      <c r="Z689" s="187" t="s">
        <v>44</v>
      </c>
      <c r="AA689" s="187" t="s">
        <v>3252</v>
      </c>
      <c r="AB689" s="188" t="s">
        <v>3253</v>
      </c>
      <c r="AC689" s="188" t="s">
        <v>3254</v>
      </c>
      <c r="AD689" s="201" t="s">
        <v>3255</v>
      </c>
      <c r="AE689" s="200"/>
      <c r="AF689" s="187" t="s">
        <v>39</v>
      </c>
      <c r="AG689" s="187" t="s">
        <v>39</v>
      </c>
      <c r="AH689" s="188">
        <v>44169</v>
      </c>
      <c r="AI689" s="187">
        <f t="shared" ca="1" si="28"/>
        <v>26</v>
      </c>
      <c r="AJ689" s="187">
        <f>1</f>
        <v>1</v>
      </c>
    </row>
    <row r="690" spans="1:36" ht="43.5" customHeight="1" x14ac:dyDescent="0.25">
      <c r="A690" s="188">
        <v>44158</v>
      </c>
      <c r="B690" s="188">
        <v>44159</v>
      </c>
      <c r="C690" s="188" t="s">
        <v>3177</v>
      </c>
      <c r="D690" s="187" t="s">
        <v>3256</v>
      </c>
      <c r="E690" s="187" t="str">
        <f t="shared" ca="1" si="31"/>
        <v>Ativo</v>
      </c>
      <c r="F690" s="192">
        <v>109</v>
      </c>
      <c r="G690" s="191">
        <v>20</v>
      </c>
      <c r="H690" s="187" t="s">
        <v>274</v>
      </c>
      <c r="I690" s="187" t="s">
        <v>704</v>
      </c>
      <c r="J690" s="187" t="s">
        <v>705</v>
      </c>
      <c r="K690" s="187" t="s">
        <v>752</v>
      </c>
      <c r="L690" s="187" t="s">
        <v>753</v>
      </c>
      <c r="M690" s="187" t="s">
        <v>3257</v>
      </c>
      <c r="O690" s="188"/>
      <c r="P690" s="188"/>
      <c r="Q690" s="188"/>
      <c r="R690" s="188">
        <v>44183</v>
      </c>
      <c r="S690" s="188">
        <v>44189</v>
      </c>
      <c r="T690" s="188">
        <v>44183</v>
      </c>
      <c r="U690" s="188">
        <v>46008</v>
      </c>
      <c r="V690" s="188"/>
      <c r="W690" s="213"/>
      <c r="X690" s="213"/>
      <c r="AB690" s="188"/>
      <c r="AC690" s="188"/>
      <c r="AD690" s="188"/>
      <c r="AE690" s="200"/>
      <c r="AH690" s="188">
        <v>44216</v>
      </c>
      <c r="AI690" s="187">
        <f t="shared" ca="1" si="28"/>
        <v>31</v>
      </c>
      <c r="AJ690" s="187">
        <f>1</f>
        <v>1</v>
      </c>
    </row>
    <row r="691" spans="1:36" ht="135" x14ac:dyDescent="0.25">
      <c r="A691" s="188">
        <v>43641</v>
      </c>
      <c r="B691" s="188">
        <v>43578</v>
      </c>
      <c r="C691" s="188" t="s">
        <v>180</v>
      </c>
      <c r="D691" s="187" t="s">
        <v>3258</v>
      </c>
      <c r="E691" s="187" t="str">
        <f t="shared" ca="1" si="31"/>
        <v>Ativo</v>
      </c>
      <c r="F691" s="192">
        <v>110</v>
      </c>
      <c r="G691" s="191">
        <v>20</v>
      </c>
      <c r="H691" s="187" t="s">
        <v>2602</v>
      </c>
      <c r="I691" s="187" t="s">
        <v>37</v>
      </c>
      <c r="J691" s="187" t="s">
        <v>3259</v>
      </c>
      <c r="K691" s="187" t="s">
        <v>3260</v>
      </c>
      <c r="L691" s="187" t="s">
        <v>3261</v>
      </c>
      <c r="M691" s="187" t="s">
        <v>3262</v>
      </c>
      <c r="N691" s="187" t="s">
        <v>3263</v>
      </c>
      <c r="O691" s="188">
        <v>43768</v>
      </c>
      <c r="P691" s="188">
        <v>43777</v>
      </c>
      <c r="Q691" s="188">
        <v>43732</v>
      </c>
      <c r="R691" s="188">
        <v>44167</v>
      </c>
      <c r="S691" s="188">
        <v>44168</v>
      </c>
      <c r="T691" s="188">
        <v>44167</v>
      </c>
      <c r="U691" s="188">
        <v>44896</v>
      </c>
      <c r="V691" s="188"/>
      <c r="W691" s="213"/>
      <c r="X691" s="213"/>
      <c r="Z691" s="187" t="s">
        <v>44</v>
      </c>
      <c r="AA691" s="187" t="s">
        <v>3263</v>
      </c>
      <c r="AB691" s="188" t="s">
        <v>3264</v>
      </c>
      <c r="AC691" s="188" t="s">
        <v>3265</v>
      </c>
      <c r="AD691" s="201" t="s">
        <v>3266</v>
      </c>
      <c r="AE691" s="200"/>
      <c r="AF691" s="187" t="s">
        <v>39</v>
      </c>
      <c r="AG691" s="187" t="s">
        <v>39</v>
      </c>
      <c r="AH691" s="188">
        <v>44222</v>
      </c>
      <c r="AI691" s="187">
        <f t="shared" ca="1" si="28"/>
        <v>527</v>
      </c>
      <c r="AJ691" s="187">
        <f>1</f>
        <v>1</v>
      </c>
    </row>
    <row r="692" spans="1:36" ht="60" x14ac:dyDescent="0.25">
      <c r="A692" s="188">
        <v>44125</v>
      </c>
      <c r="B692" s="188">
        <v>44145</v>
      </c>
      <c r="C692" s="188" t="s">
        <v>3267</v>
      </c>
      <c r="D692" s="187" t="s">
        <v>3268</v>
      </c>
      <c r="E692" s="187" t="str">
        <f t="shared" ca="1" si="31"/>
        <v>Concluído</v>
      </c>
      <c r="F692" s="192">
        <v>111</v>
      </c>
      <c r="G692" s="191">
        <v>20</v>
      </c>
      <c r="H692" s="187" t="s">
        <v>1614</v>
      </c>
      <c r="I692" s="187" t="s">
        <v>37</v>
      </c>
      <c r="J692" s="187" t="s">
        <v>3269</v>
      </c>
      <c r="K692" s="187" t="s">
        <v>3270</v>
      </c>
      <c r="L692" s="187" t="s">
        <v>1039</v>
      </c>
      <c r="M692" s="187" t="s">
        <v>3217</v>
      </c>
      <c r="N692" s="187" t="s">
        <v>2752</v>
      </c>
      <c r="O692" s="188">
        <v>44151</v>
      </c>
      <c r="P692" s="188">
        <v>44155</v>
      </c>
      <c r="Q692" s="188"/>
      <c r="R692" s="188">
        <v>44166</v>
      </c>
      <c r="S692" s="188">
        <v>44534</v>
      </c>
      <c r="T692" s="188">
        <v>44166</v>
      </c>
      <c r="U692" s="188">
        <v>44530</v>
      </c>
      <c r="V692" s="188"/>
      <c r="W692" s="213">
        <v>1797028</v>
      </c>
      <c r="X692" s="213">
        <v>0</v>
      </c>
      <c r="Z692" s="187" t="s">
        <v>44</v>
      </c>
      <c r="AA692" s="187" t="s">
        <v>3271</v>
      </c>
      <c r="AB692" s="188" t="s">
        <v>3272</v>
      </c>
      <c r="AC692" s="188" t="s">
        <v>3273</v>
      </c>
      <c r="AD692" s="201" t="s">
        <v>3274</v>
      </c>
      <c r="AE692" s="200"/>
      <c r="AH692" s="188">
        <v>44175</v>
      </c>
      <c r="AI692" s="187">
        <f t="shared" ca="1" si="28"/>
        <v>409</v>
      </c>
      <c r="AJ692" s="187">
        <f>1</f>
        <v>1</v>
      </c>
    </row>
    <row r="693" spans="1:36" ht="60" x14ac:dyDescent="0.25">
      <c r="A693" s="188">
        <v>44153</v>
      </c>
      <c r="B693" s="188">
        <v>44154</v>
      </c>
      <c r="C693" s="188" t="s">
        <v>3223</v>
      </c>
      <c r="D693" s="187" t="s">
        <v>3275</v>
      </c>
      <c r="E693" s="187" t="s">
        <v>898</v>
      </c>
      <c r="F693" s="192">
        <v>112</v>
      </c>
      <c r="G693" s="191">
        <v>20</v>
      </c>
      <c r="H693" s="187" t="s">
        <v>2602</v>
      </c>
      <c r="I693" s="187" t="s">
        <v>37</v>
      </c>
      <c r="J693" s="187" t="s">
        <v>2665</v>
      </c>
      <c r="K693" s="187" t="s">
        <v>3276</v>
      </c>
      <c r="L693" s="187" t="s">
        <v>3277</v>
      </c>
      <c r="M693" s="187" t="s">
        <v>3278</v>
      </c>
      <c r="N693" s="187" t="s">
        <v>2025</v>
      </c>
      <c r="O693" s="188">
        <v>44155</v>
      </c>
      <c r="P693" s="188">
        <v>44158</v>
      </c>
      <c r="Q693" s="188">
        <v>44155</v>
      </c>
      <c r="R693" s="188">
        <v>44166</v>
      </c>
      <c r="S693" s="188">
        <v>44167</v>
      </c>
      <c r="T693" s="188">
        <v>44166</v>
      </c>
      <c r="U693" s="188"/>
      <c r="V693" s="188" t="s">
        <v>65</v>
      </c>
      <c r="W693" s="213"/>
      <c r="X693" s="213"/>
      <c r="Z693" s="187" t="s">
        <v>44</v>
      </c>
      <c r="AA693" s="187" t="s">
        <v>3279</v>
      </c>
      <c r="AB693" s="188" t="s">
        <v>3280</v>
      </c>
      <c r="AC693" s="188" t="s">
        <v>3281</v>
      </c>
      <c r="AD693" s="201" t="s">
        <v>3282</v>
      </c>
      <c r="AE693" s="200"/>
      <c r="AF693" s="187" t="s">
        <v>39</v>
      </c>
      <c r="AG693" s="187" t="s">
        <v>39</v>
      </c>
      <c r="AH693" s="188">
        <v>44180</v>
      </c>
      <c r="AI693" s="187">
        <f t="shared" ca="1" si="28"/>
        <v>14</v>
      </c>
      <c r="AJ693" s="187">
        <f>1</f>
        <v>1</v>
      </c>
    </row>
    <row r="694" spans="1:36" ht="120" x14ac:dyDescent="0.25">
      <c r="A694" s="188">
        <v>44144</v>
      </c>
      <c r="B694" s="188">
        <v>44144</v>
      </c>
      <c r="C694" s="188" t="s">
        <v>3267</v>
      </c>
      <c r="D694" s="187" t="s">
        <v>3283</v>
      </c>
      <c r="E694" s="187" t="str">
        <f ca="1">IF(U694="","",IF(U694="cancelado","Cancelado",IF(U694="prazo indeterminado","Ativo",IF(TODAY()-U694&gt;0,"Concluído","Ativo"))))</f>
        <v>Ativo</v>
      </c>
      <c r="F694" s="192">
        <v>113</v>
      </c>
      <c r="G694" s="191">
        <v>20</v>
      </c>
      <c r="H694" s="187" t="s">
        <v>2602</v>
      </c>
      <c r="I694" s="187" t="s">
        <v>37</v>
      </c>
      <c r="J694" s="187" t="s">
        <v>3284</v>
      </c>
      <c r="K694" s="187" t="s">
        <v>351</v>
      </c>
      <c r="L694" s="187" t="s">
        <v>352</v>
      </c>
      <c r="M694" s="187" t="s">
        <v>3285</v>
      </c>
      <c r="N694" s="187" t="s">
        <v>3286</v>
      </c>
      <c r="O694" s="188">
        <v>44155</v>
      </c>
      <c r="P694" s="188">
        <v>44162</v>
      </c>
      <c r="Q694" s="188">
        <v>44155</v>
      </c>
      <c r="R694" s="188">
        <v>44179</v>
      </c>
      <c r="S694" s="188">
        <v>44181</v>
      </c>
      <c r="T694" s="188">
        <v>44179</v>
      </c>
      <c r="U694" s="188">
        <v>46004</v>
      </c>
      <c r="V694" s="188"/>
      <c r="W694" s="213">
        <v>0</v>
      </c>
      <c r="X694" s="213">
        <v>0</v>
      </c>
      <c r="Z694" s="187" t="s">
        <v>44</v>
      </c>
      <c r="AA694" s="187" t="s">
        <v>49</v>
      </c>
      <c r="AB694" s="188" t="s">
        <v>3287</v>
      </c>
      <c r="AC694" s="188" t="s">
        <v>3288</v>
      </c>
      <c r="AD694" s="201" t="s">
        <v>3289</v>
      </c>
      <c r="AE694" s="200"/>
      <c r="AF694" s="187" t="s">
        <v>39</v>
      </c>
      <c r="AG694" s="187" t="s">
        <v>39</v>
      </c>
      <c r="AH694" s="188">
        <v>44181</v>
      </c>
      <c r="AI694" s="187">
        <f t="shared" ca="1" si="28"/>
        <v>37</v>
      </c>
      <c r="AJ694" s="187">
        <f>1</f>
        <v>1</v>
      </c>
    </row>
    <row r="695" spans="1:36" ht="105" x14ac:dyDescent="0.25">
      <c r="A695" s="188">
        <v>43656</v>
      </c>
      <c r="B695" s="188">
        <v>43788</v>
      </c>
      <c r="C695" s="188" t="s">
        <v>3205</v>
      </c>
      <c r="D695" s="187" t="s">
        <v>3290</v>
      </c>
      <c r="E695" s="187" t="str">
        <f ca="1">IF(U695="","",IF(U695="cancelado","Cancelado",IF(U695="prazo indeterminado","Ativo",IF(TODAY()-U695&gt;0,"Concluído","Ativo"))))</f>
        <v>Ativo</v>
      </c>
      <c r="F695" s="192">
        <v>114</v>
      </c>
      <c r="G695" s="191">
        <v>20</v>
      </c>
      <c r="H695" s="187" t="s">
        <v>2602</v>
      </c>
      <c r="I695" s="187" t="s">
        <v>37</v>
      </c>
      <c r="J695" s="187" t="s">
        <v>3291</v>
      </c>
      <c r="K695" s="187" t="s">
        <v>3292</v>
      </c>
      <c r="L695" s="187" t="s">
        <v>2661</v>
      </c>
      <c r="M695" s="187" t="s">
        <v>3293</v>
      </c>
      <c r="N695" s="187" t="s">
        <v>3294</v>
      </c>
      <c r="O695" s="188">
        <v>43790</v>
      </c>
      <c r="P695" s="188">
        <v>43791</v>
      </c>
      <c r="Q695" s="188"/>
      <c r="R695" s="188">
        <v>44166</v>
      </c>
      <c r="S695" s="188">
        <v>44170</v>
      </c>
      <c r="T695" s="188">
        <v>44166</v>
      </c>
      <c r="U695" s="188">
        <v>45991</v>
      </c>
      <c r="V695" s="188"/>
      <c r="W695" s="213"/>
      <c r="X695" s="213"/>
      <c r="Z695" s="187" t="s">
        <v>44</v>
      </c>
      <c r="AA695" s="187" t="s">
        <v>3295</v>
      </c>
      <c r="AB695" s="188" t="s">
        <v>3296</v>
      </c>
      <c r="AC695" s="188"/>
      <c r="AD695" s="201" t="s">
        <v>3297</v>
      </c>
      <c r="AE695" s="200"/>
      <c r="AH695" s="188">
        <v>44187</v>
      </c>
      <c r="AI695" s="187">
        <f t="shared" ca="1" si="28"/>
        <v>514</v>
      </c>
      <c r="AJ695" s="187">
        <f>1</f>
        <v>1</v>
      </c>
    </row>
    <row r="696" spans="1:36" ht="54.75" customHeight="1" x14ac:dyDescent="0.25">
      <c r="A696" s="188">
        <v>44162</v>
      </c>
      <c r="B696" s="188">
        <v>44165</v>
      </c>
      <c r="C696" s="188" t="s">
        <v>3298</v>
      </c>
      <c r="D696" s="187" t="s">
        <v>3299</v>
      </c>
      <c r="E696" s="187" t="str">
        <f ca="1">IF(U696="","",IF(U696="cancelado","Cancelado",IF(U696="prazo indeterminado","Ativo",IF(TODAY()-U696&gt;0,"Concluído","Ativo"))))</f>
        <v>Ativo</v>
      </c>
      <c r="F696" s="192">
        <v>115</v>
      </c>
      <c r="G696" s="191">
        <v>20</v>
      </c>
      <c r="H696" s="187" t="s">
        <v>274</v>
      </c>
      <c r="I696" s="187" t="s">
        <v>704</v>
      </c>
      <c r="J696" s="187" t="s">
        <v>3300</v>
      </c>
      <c r="K696" s="187" t="s">
        <v>3301</v>
      </c>
      <c r="L696" s="187" t="s">
        <v>3302</v>
      </c>
      <c r="M696" s="187" t="s">
        <v>3303</v>
      </c>
      <c r="N696" s="187" t="s">
        <v>39</v>
      </c>
      <c r="O696" s="188"/>
      <c r="P696" s="188"/>
      <c r="Q696" s="188"/>
      <c r="R696" s="188">
        <v>44216</v>
      </c>
      <c r="S696" s="188">
        <v>44219</v>
      </c>
      <c r="T696" s="188">
        <v>44216</v>
      </c>
      <c r="U696" s="188">
        <v>46041</v>
      </c>
      <c r="V696" s="188"/>
      <c r="W696" s="213"/>
      <c r="X696" s="213"/>
      <c r="AB696" s="188"/>
      <c r="AC696" s="188"/>
      <c r="AD696" s="188"/>
      <c r="AE696" s="200"/>
      <c r="AH696" s="188">
        <v>44221</v>
      </c>
      <c r="AI696" s="187">
        <f t="shared" ca="1" si="28"/>
        <v>57</v>
      </c>
      <c r="AJ696" s="187">
        <f>1</f>
        <v>1</v>
      </c>
    </row>
    <row r="697" spans="1:36" ht="44.25" hidden="1" customHeight="1" x14ac:dyDescent="0.25">
      <c r="A697" s="188">
        <v>44162</v>
      </c>
      <c r="B697" s="188">
        <v>44165</v>
      </c>
      <c r="C697" s="188" t="s">
        <v>180</v>
      </c>
      <c r="D697" s="187" t="s">
        <v>3304</v>
      </c>
      <c r="E697" s="187" t="str">
        <f ca="1">IF(U697="","",IF(U697="cancelado","Cancelado",IF(U697="prazo indeterminado","Ativo",IF(TODAY()-U697&gt;0,"Concluído","Ativo"))))</f>
        <v>Ativo</v>
      </c>
      <c r="F697" s="192">
        <v>116</v>
      </c>
      <c r="G697" s="191">
        <v>20</v>
      </c>
      <c r="H697" s="187" t="s">
        <v>274</v>
      </c>
      <c r="I697" s="187" t="s">
        <v>704</v>
      </c>
      <c r="J697" s="187" t="s">
        <v>3300</v>
      </c>
      <c r="K697" s="187" t="s">
        <v>3305</v>
      </c>
      <c r="L697" s="187" t="s">
        <v>803</v>
      </c>
      <c r="M697" s="187" t="s">
        <v>804</v>
      </c>
      <c r="O697" s="188"/>
      <c r="P697" s="188"/>
      <c r="Q697" s="188"/>
      <c r="R697" s="188"/>
      <c r="S697" s="188"/>
      <c r="T697" s="188">
        <v>44162</v>
      </c>
      <c r="U697" s="188">
        <v>45987</v>
      </c>
      <c r="V697" s="188"/>
      <c r="W697" s="213"/>
      <c r="X697" s="213"/>
      <c r="AB697" s="188"/>
      <c r="AC697" s="188"/>
      <c r="AD697" s="188"/>
      <c r="AE697" s="200"/>
      <c r="AH697" s="188"/>
      <c r="AI697" s="187">
        <f t="shared" ca="1" si="28"/>
        <v>595</v>
      </c>
      <c r="AJ697" s="187">
        <f>1</f>
        <v>1</v>
      </c>
    </row>
    <row r="698" spans="1:36" ht="43.5" customHeight="1" x14ac:dyDescent="0.25">
      <c r="A698" s="188">
        <v>44162</v>
      </c>
      <c r="B698" s="188">
        <v>44165</v>
      </c>
      <c r="C698" s="188" t="s">
        <v>3306</v>
      </c>
      <c r="D698" s="187" t="s">
        <v>3307</v>
      </c>
      <c r="E698" s="187" t="str">
        <f ca="1">IF(U698="","",IF(U698="cancelado","Cancelado",IF(U698="prazo indeterminado","Ativo",IF(TODAY()-U698&gt;0,"Concluído","Ativo"))))</f>
        <v>Ativo</v>
      </c>
      <c r="F698" s="192">
        <v>117</v>
      </c>
      <c r="G698" s="191">
        <v>20</v>
      </c>
      <c r="H698" s="187" t="s">
        <v>274</v>
      </c>
      <c r="I698" s="187" t="s">
        <v>704</v>
      </c>
      <c r="J698" s="187" t="s">
        <v>3300</v>
      </c>
      <c r="K698" s="187" t="s">
        <v>3308</v>
      </c>
      <c r="L698" s="187" t="s">
        <v>3309</v>
      </c>
      <c r="M698" s="187" t="s">
        <v>3310</v>
      </c>
      <c r="O698" s="188"/>
      <c r="P698" s="188"/>
      <c r="Q698" s="188"/>
      <c r="R698" s="188">
        <v>44183</v>
      </c>
      <c r="S698" s="188">
        <v>44226</v>
      </c>
      <c r="T698" s="188">
        <v>44183</v>
      </c>
      <c r="U698" s="188">
        <v>46008</v>
      </c>
      <c r="V698" s="188"/>
      <c r="W698" s="213"/>
      <c r="X698" s="213"/>
      <c r="Z698" s="187" t="s">
        <v>44</v>
      </c>
      <c r="AB698" s="188"/>
      <c r="AC698" s="188"/>
      <c r="AD698" s="188"/>
      <c r="AE698" s="200"/>
      <c r="AH698" s="188">
        <v>44228</v>
      </c>
      <c r="AI698" s="187">
        <f t="shared" ca="1" si="28"/>
        <v>64</v>
      </c>
      <c r="AJ698" s="187">
        <f>1</f>
        <v>1</v>
      </c>
    </row>
    <row r="699" spans="1:36" ht="60" x14ac:dyDescent="0.25">
      <c r="A699" s="188">
        <v>44088</v>
      </c>
      <c r="B699" s="188">
        <v>44089</v>
      </c>
      <c r="C699" s="188" t="s">
        <v>3311</v>
      </c>
      <c r="D699" s="187" t="s">
        <v>3312</v>
      </c>
      <c r="E699" s="187" t="s">
        <v>898</v>
      </c>
      <c r="F699" s="192">
        <v>118</v>
      </c>
      <c r="G699" s="191">
        <v>20</v>
      </c>
      <c r="H699" s="187" t="s">
        <v>274</v>
      </c>
      <c r="I699" s="187" t="s">
        <v>3313</v>
      </c>
      <c r="J699" s="187" t="s">
        <v>3314</v>
      </c>
      <c r="K699" s="187" t="s">
        <v>3315</v>
      </c>
      <c r="L699" s="187" t="s">
        <v>3316</v>
      </c>
      <c r="M699" s="187" t="s">
        <v>3317</v>
      </c>
      <c r="N699" s="187" t="s">
        <v>194</v>
      </c>
      <c r="O699" s="188">
        <v>44133</v>
      </c>
      <c r="P699" s="188">
        <v>44146</v>
      </c>
      <c r="Q699" s="188">
        <v>44095</v>
      </c>
      <c r="R699" s="188">
        <v>44186</v>
      </c>
      <c r="S699" s="188">
        <v>44187</v>
      </c>
      <c r="T699" s="188">
        <v>44186</v>
      </c>
      <c r="U699" s="188">
        <v>44550</v>
      </c>
      <c r="V699" s="188"/>
      <c r="W699" s="213">
        <v>57475.53</v>
      </c>
      <c r="X699" s="213">
        <v>110720</v>
      </c>
      <c r="Z699" s="187" t="s">
        <v>44</v>
      </c>
      <c r="AA699" s="187" t="s">
        <v>3318</v>
      </c>
      <c r="AB699" s="188" t="s">
        <v>3319</v>
      </c>
      <c r="AC699" s="208" t="s">
        <v>3320</v>
      </c>
      <c r="AD699" s="201" t="s">
        <v>3321</v>
      </c>
      <c r="AE699" s="200"/>
      <c r="AH699" s="188">
        <v>44223</v>
      </c>
      <c r="AI699" s="187">
        <f t="shared" ca="1" si="28"/>
        <v>99</v>
      </c>
      <c r="AJ699" s="187">
        <f>1</f>
        <v>1</v>
      </c>
    </row>
    <row r="700" spans="1:36" ht="75" x14ac:dyDescent="0.25">
      <c r="A700" s="188">
        <v>44088</v>
      </c>
      <c r="B700" s="188">
        <v>44089</v>
      </c>
      <c r="C700" s="188" t="s">
        <v>3322</v>
      </c>
      <c r="D700" s="187" t="s">
        <v>3323</v>
      </c>
      <c r="E700" s="187" t="str">
        <f ca="1">IF(U700="","",IF(U700="cancelado","Cancelado",IF(U700="prazo indeterminado","Ativo",IF(TODAY()-U700&gt;0,"Concluído","Ativo"))))</f>
        <v>Concluído</v>
      </c>
      <c r="F700" s="192">
        <v>119</v>
      </c>
      <c r="G700" s="191">
        <v>20</v>
      </c>
      <c r="H700" s="187" t="s">
        <v>274</v>
      </c>
      <c r="I700" s="187" t="s">
        <v>3313</v>
      </c>
      <c r="J700" s="187" t="s">
        <v>3324</v>
      </c>
      <c r="K700" s="187" t="s">
        <v>2301</v>
      </c>
      <c r="L700" s="187" t="s">
        <v>2302</v>
      </c>
      <c r="M700" s="187" t="s">
        <v>2303</v>
      </c>
      <c r="N700" s="187" t="s">
        <v>194</v>
      </c>
      <c r="O700" s="188">
        <v>44130</v>
      </c>
      <c r="P700" s="188">
        <v>44151</v>
      </c>
      <c r="Q700" s="188">
        <v>44098</v>
      </c>
      <c r="R700" s="188">
        <v>44183</v>
      </c>
      <c r="S700" s="188">
        <v>44187</v>
      </c>
      <c r="T700" s="188">
        <v>44183</v>
      </c>
      <c r="U700" s="188">
        <v>44547</v>
      </c>
      <c r="V700" s="188"/>
      <c r="W700" s="213">
        <v>142800</v>
      </c>
      <c r="X700" s="213" t="s">
        <v>3325</v>
      </c>
      <c r="Z700" s="187" t="s">
        <v>44</v>
      </c>
      <c r="AA700" s="187" t="s">
        <v>3326</v>
      </c>
      <c r="AB700" s="188" t="s">
        <v>3327</v>
      </c>
      <c r="AC700" s="188" t="s">
        <v>3328</v>
      </c>
      <c r="AD700" s="201" t="s">
        <v>3329</v>
      </c>
      <c r="AE700" s="200"/>
      <c r="AH700" s="188">
        <v>44225</v>
      </c>
      <c r="AI700" s="187">
        <f t="shared" ca="1" si="28"/>
        <v>99</v>
      </c>
      <c r="AJ700" s="187">
        <f>1</f>
        <v>1</v>
      </c>
    </row>
    <row r="701" spans="1:36" ht="60" x14ac:dyDescent="0.25">
      <c r="A701" s="188">
        <v>44166</v>
      </c>
      <c r="B701" s="188">
        <v>44166</v>
      </c>
      <c r="C701" s="188" t="s">
        <v>3177</v>
      </c>
      <c r="D701" s="187" t="s">
        <v>3330</v>
      </c>
      <c r="E701" s="187" t="s">
        <v>898</v>
      </c>
      <c r="F701" s="192">
        <v>120</v>
      </c>
      <c r="G701" s="191">
        <v>20</v>
      </c>
      <c r="H701" s="187" t="s">
        <v>2602</v>
      </c>
      <c r="I701" s="187" t="s">
        <v>37</v>
      </c>
      <c r="J701" s="187" t="s">
        <v>3331</v>
      </c>
      <c r="K701" s="187" t="s">
        <v>3332</v>
      </c>
      <c r="L701" s="187" t="s">
        <v>3333</v>
      </c>
      <c r="M701" s="187" t="s">
        <v>3334</v>
      </c>
      <c r="N701" s="187" t="s">
        <v>3279</v>
      </c>
      <c r="O701" s="188">
        <v>44166</v>
      </c>
      <c r="P701" s="188">
        <v>44167</v>
      </c>
      <c r="Q701" s="188">
        <v>44162</v>
      </c>
      <c r="R701" s="188">
        <v>44169</v>
      </c>
      <c r="S701" s="188">
        <v>44170</v>
      </c>
      <c r="T701" s="188">
        <v>44169</v>
      </c>
      <c r="U701" s="188"/>
      <c r="V701" s="188" t="s">
        <v>65</v>
      </c>
      <c r="W701" s="213"/>
      <c r="X701" s="213"/>
      <c r="Z701" s="187" t="s">
        <v>44</v>
      </c>
      <c r="AA701" s="187" t="s">
        <v>3279</v>
      </c>
      <c r="AB701" s="188" t="s">
        <v>3335</v>
      </c>
      <c r="AC701" s="188"/>
      <c r="AD701" s="201" t="s">
        <v>3336</v>
      </c>
      <c r="AE701" s="200"/>
      <c r="AH701" s="188">
        <v>44174</v>
      </c>
      <c r="AI701" s="187">
        <f t="shared" ca="1" si="28"/>
        <v>4</v>
      </c>
      <c r="AJ701" s="187">
        <f>1</f>
        <v>1</v>
      </c>
    </row>
    <row r="702" spans="1:36" ht="45" x14ac:dyDescent="0.25">
      <c r="A702" s="188">
        <v>44145</v>
      </c>
      <c r="B702" s="188">
        <v>44146</v>
      </c>
      <c r="C702" s="188" t="s">
        <v>3223</v>
      </c>
      <c r="D702" s="187" t="s">
        <v>3337</v>
      </c>
      <c r="E702" s="187" t="str">
        <f t="shared" ref="E702:E708" ca="1" si="32">IF(U702="","",IF(U702="cancelado","Cancelado",IF(U702="prazo indeterminado","Ativo",IF(TODAY()-U702&gt;0,"Concluído","Ativo"))))</f>
        <v>Concluído</v>
      </c>
      <c r="F702" s="192">
        <v>121</v>
      </c>
      <c r="G702" s="191">
        <v>20</v>
      </c>
      <c r="H702" s="187" t="s">
        <v>1614</v>
      </c>
      <c r="I702" s="187" t="s">
        <v>37</v>
      </c>
      <c r="J702" s="187" t="s">
        <v>3338</v>
      </c>
      <c r="K702" s="187" t="s">
        <v>3339</v>
      </c>
      <c r="L702" s="187" t="s">
        <v>3340</v>
      </c>
      <c r="M702" s="187" t="s">
        <v>3341</v>
      </c>
      <c r="N702" s="187" t="s">
        <v>3150</v>
      </c>
      <c r="O702" s="188">
        <v>44165</v>
      </c>
      <c r="P702" s="188">
        <v>44167</v>
      </c>
      <c r="Q702" s="188">
        <v>44147</v>
      </c>
      <c r="R702" s="188">
        <v>44184</v>
      </c>
      <c r="S702" s="188">
        <v>44187</v>
      </c>
      <c r="T702" s="188">
        <v>44184</v>
      </c>
      <c r="U702" s="188">
        <v>44548</v>
      </c>
      <c r="V702" s="188"/>
      <c r="W702" s="213">
        <v>2239179</v>
      </c>
      <c r="X702" s="213"/>
      <c r="Z702" s="187" t="s">
        <v>44</v>
      </c>
      <c r="AA702" s="187" t="s">
        <v>3150</v>
      </c>
      <c r="AB702" s="188" t="s">
        <v>3342</v>
      </c>
      <c r="AC702" s="188" t="s">
        <v>3343</v>
      </c>
      <c r="AD702" s="201" t="s">
        <v>3344</v>
      </c>
      <c r="AE702" s="200"/>
      <c r="AH702" s="188">
        <v>44187</v>
      </c>
      <c r="AI702" s="187">
        <f t="shared" ca="1" si="28"/>
        <v>42</v>
      </c>
      <c r="AJ702" s="187">
        <f>1</f>
        <v>1</v>
      </c>
    </row>
    <row r="703" spans="1:36" ht="45" hidden="1" x14ac:dyDescent="0.25">
      <c r="A703" s="188">
        <v>44169</v>
      </c>
      <c r="B703" s="188">
        <v>44174</v>
      </c>
      <c r="C703" s="188" t="s">
        <v>3238</v>
      </c>
      <c r="D703" s="187" t="s">
        <v>3345</v>
      </c>
      <c r="E703" s="187" t="str">
        <f t="shared" ca="1" si="32"/>
        <v>Ativo</v>
      </c>
      <c r="F703" s="192">
        <v>122</v>
      </c>
      <c r="G703" s="191">
        <v>20</v>
      </c>
      <c r="H703" s="187" t="s">
        <v>274</v>
      </c>
      <c r="I703" s="187" t="s">
        <v>704</v>
      </c>
      <c r="J703" s="187" t="s">
        <v>3300</v>
      </c>
      <c r="K703" s="187" t="s">
        <v>3346</v>
      </c>
      <c r="L703" s="187" t="s">
        <v>3347</v>
      </c>
      <c r="M703" s="187" t="s">
        <v>2206</v>
      </c>
      <c r="N703" s="187" t="s">
        <v>39</v>
      </c>
      <c r="O703" s="188"/>
      <c r="P703" s="188"/>
      <c r="Q703" s="188"/>
      <c r="R703" s="188"/>
      <c r="S703" s="188"/>
      <c r="T703" s="188">
        <v>44169</v>
      </c>
      <c r="U703" s="188">
        <v>45994</v>
      </c>
      <c r="V703" s="188"/>
      <c r="W703" s="213"/>
      <c r="X703" s="213"/>
      <c r="AB703" s="188"/>
      <c r="AC703" s="188"/>
      <c r="AD703" s="188"/>
      <c r="AE703" s="200"/>
      <c r="AH703" s="188"/>
      <c r="AI703" s="187">
        <f t="shared" ca="1" si="28"/>
        <v>588</v>
      </c>
      <c r="AJ703" s="187">
        <f>1</f>
        <v>1</v>
      </c>
    </row>
    <row r="704" spans="1:36" ht="75" x14ac:dyDescent="0.25">
      <c r="A704" s="188">
        <v>44088</v>
      </c>
      <c r="B704" s="188">
        <v>44159</v>
      </c>
      <c r="C704" s="188" t="s">
        <v>3177</v>
      </c>
      <c r="D704" s="187" t="s">
        <v>3348</v>
      </c>
      <c r="E704" s="187" t="str">
        <f t="shared" ca="1" si="32"/>
        <v>Concluído</v>
      </c>
      <c r="F704" s="192">
        <v>123</v>
      </c>
      <c r="G704" s="191">
        <v>20</v>
      </c>
      <c r="H704" s="187" t="s">
        <v>274</v>
      </c>
      <c r="I704" s="187" t="s">
        <v>3313</v>
      </c>
      <c r="J704" s="187" t="s">
        <v>3349</v>
      </c>
      <c r="K704" s="187" t="s">
        <v>2284</v>
      </c>
      <c r="L704" s="187" t="s">
        <v>649</v>
      </c>
      <c r="M704" s="187" t="s">
        <v>1221</v>
      </c>
      <c r="N704" s="187" t="s">
        <v>3150</v>
      </c>
      <c r="O704" s="188">
        <v>44167</v>
      </c>
      <c r="P704" s="188">
        <v>44174</v>
      </c>
      <c r="Q704" s="188">
        <v>44160</v>
      </c>
      <c r="R704" s="188">
        <v>44188</v>
      </c>
      <c r="S704" s="188">
        <v>44189</v>
      </c>
      <c r="T704" s="188">
        <v>44188</v>
      </c>
      <c r="U704" s="188">
        <v>44552</v>
      </c>
      <c r="V704" s="188"/>
      <c r="W704" s="213">
        <v>169941.48</v>
      </c>
      <c r="X704" s="213">
        <v>8854</v>
      </c>
      <c r="Z704" s="187" t="s">
        <v>44</v>
      </c>
      <c r="AA704" s="187" t="s">
        <v>3150</v>
      </c>
      <c r="AB704" s="188" t="s">
        <v>3350</v>
      </c>
      <c r="AC704" s="188" t="s">
        <v>3351</v>
      </c>
      <c r="AD704" s="201" t="s">
        <v>3352</v>
      </c>
      <c r="AE704" s="200"/>
      <c r="AH704" s="188"/>
      <c r="AI704" s="187">
        <f t="shared" ca="1" si="28"/>
        <v>101</v>
      </c>
      <c r="AJ704" s="187">
        <f>1</f>
        <v>1</v>
      </c>
    </row>
    <row r="705" spans="1:36" ht="60" x14ac:dyDescent="0.25">
      <c r="A705" s="188">
        <v>44088</v>
      </c>
      <c r="B705" s="188">
        <v>44162</v>
      </c>
      <c r="C705" s="188" t="s">
        <v>3177</v>
      </c>
      <c r="D705" s="187" t="s">
        <v>3353</v>
      </c>
      <c r="E705" s="187" t="str">
        <f t="shared" ca="1" si="32"/>
        <v>Concluído</v>
      </c>
      <c r="F705" s="192">
        <v>124</v>
      </c>
      <c r="G705" s="191">
        <v>20</v>
      </c>
      <c r="H705" s="187" t="s">
        <v>274</v>
      </c>
      <c r="I705" s="187" t="s">
        <v>3313</v>
      </c>
      <c r="J705" s="187" t="s">
        <v>3354</v>
      </c>
      <c r="K705" s="187" t="s">
        <v>1176</v>
      </c>
      <c r="L705" s="187" t="s">
        <v>1177</v>
      </c>
      <c r="M705" s="187" t="s">
        <v>1178</v>
      </c>
      <c r="N705" s="187" t="s">
        <v>3150</v>
      </c>
      <c r="O705" s="188">
        <v>44169</v>
      </c>
      <c r="P705" s="188">
        <v>44174</v>
      </c>
      <c r="Q705" s="188">
        <v>44167</v>
      </c>
      <c r="R705" s="188">
        <v>44194</v>
      </c>
      <c r="S705" s="188">
        <v>44195</v>
      </c>
      <c r="T705" s="188">
        <v>44194</v>
      </c>
      <c r="U705" s="188">
        <v>44558</v>
      </c>
      <c r="V705" s="188"/>
      <c r="W705" s="213">
        <v>98419.17</v>
      </c>
      <c r="X705" s="213">
        <v>6457.87</v>
      </c>
      <c r="Z705" s="187" t="s">
        <v>44</v>
      </c>
      <c r="AA705" s="187" t="s">
        <v>3150</v>
      </c>
      <c r="AB705" s="188" t="s">
        <v>3355</v>
      </c>
      <c r="AC705" s="188" t="s">
        <v>3356</v>
      </c>
      <c r="AD705" s="201" t="s">
        <v>3357</v>
      </c>
      <c r="AE705" s="200"/>
      <c r="AH705" s="188"/>
      <c r="AI705" s="187">
        <f t="shared" ca="1" si="28"/>
        <v>107</v>
      </c>
      <c r="AJ705" s="187">
        <f>1</f>
        <v>1</v>
      </c>
    </row>
    <row r="706" spans="1:36" ht="52.5" customHeight="1" x14ac:dyDescent="0.25">
      <c r="A706" s="188">
        <v>44169</v>
      </c>
      <c r="B706" s="188">
        <v>44175</v>
      </c>
      <c r="C706" s="188" t="s">
        <v>3311</v>
      </c>
      <c r="D706" s="187" t="s">
        <v>3358</v>
      </c>
      <c r="E706" s="187" t="str">
        <f t="shared" ca="1" si="32"/>
        <v>Ativo</v>
      </c>
      <c r="F706" s="192">
        <v>125</v>
      </c>
      <c r="G706" s="191">
        <v>20</v>
      </c>
      <c r="H706" s="187" t="s">
        <v>274</v>
      </c>
      <c r="I706" s="187" t="s">
        <v>704</v>
      </c>
      <c r="J706" s="187" t="s">
        <v>2755</v>
      </c>
      <c r="K706" s="187" t="s">
        <v>3305</v>
      </c>
      <c r="L706" s="187" t="s">
        <v>803</v>
      </c>
      <c r="M706" s="187" t="s">
        <v>804</v>
      </c>
      <c r="N706" s="187" t="s">
        <v>39</v>
      </c>
      <c r="O706" s="188"/>
      <c r="P706" s="188"/>
      <c r="Q706" s="188"/>
      <c r="R706" s="188">
        <v>44224</v>
      </c>
      <c r="S706" s="188">
        <v>44226</v>
      </c>
      <c r="T706" s="188">
        <v>44163</v>
      </c>
      <c r="U706" s="188">
        <v>45988</v>
      </c>
      <c r="V706" s="188"/>
      <c r="W706" s="213"/>
      <c r="X706" s="213"/>
      <c r="Z706" s="187" t="s">
        <v>44</v>
      </c>
      <c r="AB706" s="188"/>
      <c r="AC706" s="188"/>
      <c r="AD706" s="188"/>
      <c r="AE706" s="200"/>
      <c r="AH706" s="188"/>
      <c r="AI706" s="187">
        <f t="shared" ref="AI706:AI769" ca="1" si="33">IF(A706="","",IF(S706="",_xlfn.DAYS(TODAY(),A706),_xlfn.DAYS(S706,A706)))</f>
        <v>57</v>
      </c>
      <c r="AJ706" s="187">
        <f>1</f>
        <v>1</v>
      </c>
    </row>
    <row r="707" spans="1:36" ht="30" x14ac:dyDescent="0.25">
      <c r="A707" s="188">
        <v>44147</v>
      </c>
      <c r="B707" s="188">
        <v>44147</v>
      </c>
      <c r="C707" s="188" t="s">
        <v>3267</v>
      </c>
      <c r="D707" s="187" t="s">
        <v>3359</v>
      </c>
      <c r="E707" s="187" t="str">
        <f t="shared" ca="1" si="32"/>
        <v>Concluído</v>
      </c>
      <c r="F707" s="192">
        <v>126</v>
      </c>
      <c r="G707" s="191">
        <v>20</v>
      </c>
      <c r="H707" s="187" t="s">
        <v>274</v>
      </c>
      <c r="I707" s="187" t="s">
        <v>37</v>
      </c>
      <c r="J707" s="187" t="s">
        <v>3360</v>
      </c>
      <c r="K707" s="187" t="s">
        <v>3361</v>
      </c>
      <c r="L707" s="187" t="s">
        <v>352</v>
      </c>
      <c r="M707" s="187" t="s">
        <v>3362</v>
      </c>
      <c r="N707" s="187" t="s">
        <v>3150</v>
      </c>
      <c r="O707" s="188">
        <v>44151</v>
      </c>
      <c r="P707" s="188">
        <v>44161</v>
      </c>
      <c r="Q707" s="188"/>
      <c r="R707" s="188">
        <v>44186</v>
      </c>
      <c r="S707" s="188">
        <v>44188</v>
      </c>
      <c r="T707" s="188">
        <v>44186</v>
      </c>
      <c r="U707" s="188">
        <v>44550</v>
      </c>
      <c r="V707" s="188"/>
      <c r="W707" s="213" t="s">
        <v>3363</v>
      </c>
      <c r="X707" s="213">
        <v>1926</v>
      </c>
      <c r="Z707" s="187" t="s">
        <v>44</v>
      </c>
      <c r="AA707" s="187" t="s">
        <v>3150</v>
      </c>
      <c r="AB707" s="201" t="s">
        <v>3364</v>
      </c>
      <c r="AC707" s="188" t="s">
        <v>3365</v>
      </c>
      <c r="AD707" s="206" t="s">
        <v>3366</v>
      </c>
      <c r="AE707" s="200"/>
      <c r="AH707" s="188"/>
      <c r="AI707" s="187">
        <f t="shared" ca="1" si="33"/>
        <v>41</v>
      </c>
      <c r="AJ707" s="187">
        <f>1</f>
        <v>1</v>
      </c>
    </row>
    <row r="708" spans="1:36" ht="60" x14ac:dyDescent="0.25">
      <c r="A708" s="188">
        <v>44124</v>
      </c>
      <c r="B708" s="188">
        <v>44147</v>
      </c>
      <c r="C708" s="188" t="s">
        <v>3223</v>
      </c>
      <c r="D708" s="187" t="s">
        <v>3367</v>
      </c>
      <c r="E708" s="187" t="str">
        <f t="shared" ca="1" si="32"/>
        <v>Concluído</v>
      </c>
      <c r="F708" s="192">
        <v>127</v>
      </c>
      <c r="G708" s="191">
        <v>20</v>
      </c>
      <c r="H708" s="187" t="s">
        <v>274</v>
      </c>
      <c r="I708" s="187" t="s">
        <v>37</v>
      </c>
      <c r="J708" s="187" t="s">
        <v>3368</v>
      </c>
      <c r="K708" s="187" t="s">
        <v>3369</v>
      </c>
      <c r="L708" s="187" t="s">
        <v>364</v>
      </c>
      <c r="M708" s="187" t="s">
        <v>3370</v>
      </c>
      <c r="N708" s="187" t="s">
        <v>3150</v>
      </c>
      <c r="O708" s="188">
        <v>44174</v>
      </c>
      <c r="P708" s="188">
        <v>44174</v>
      </c>
      <c r="Q708" s="188">
        <v>44148</v>
      </c>
      <c r="R708" s="188">
        <v>44184</v>
      </c>
      <c r="S708" s="188">
        <v>44187</v>
      </c>
      <c r="T708" s="188">
        <v>44184</v>
      </c>
      <c r="U708" s="188">
        <v>44548</v>
      </c>
      <c r="V708" s="188"/>
      <c r="W708" s="213">
        <v>92150</v>
      </c>
      <c r="X708" s="213">
        <v>13440.88</v>
      </c>
      <c r="Z708" s="187" t="s">
        <v>44</v>
      </c>
      <c r="AA708" s="187" t="s">
        <v>3150</v>
      </c>
      <c r="AB708" s="188" t="s">
        <v>3371</v>
      </c>
      <c r="AC708" s="188" t="s">
        <v>3372</v>
      </c>
      <c r="AD708" s="201" t="s">
        <v>3373</v>
      </c>
      <c r="AE708" s="200"/>
      <c r="AH708" s="188"/>
      <c r="AI708" s="187">
        <f t="shared" ca="1" si="33"/>
        <v>63</v>
      </c>
      <c r="AJ708" s="187">
        <f>1</f>
        <v>1</v>
      </c>
    </row>
    <row r="709" spans="1:36" ht="60" x14ac:dyDescent="0.25">
      <c r="A709" s="188">
        <v>44088</v>
      </c>
      <c r="B709" s="188">
        <v>44147</v>
      </c>
      <c r="C709" s="188" t="s">
        <v>180</v>
      </c>
      <c r="D709" s="187" t="s">
        <v>3374</v>
      </c>
      <c r="E709" s="187" t="str">
        <f t="shared" ref="E709:E719" ca="1" si="34">IF(U709="","",IF(U709="cancelado","Cancelado",IF(U709="prazo indeterminado","Ativo",IF(TODAY()-U709&gt;0,"Concluído","Ativo"))))</f>
        <v>Concluído</v>
      </c>
      <c r="F709" s="187" t="s">
        <v>3375</v>
      </c>
      <c r="G709" s="191">
        <v>20</v>
      </c>
      <c r="H709" s="187" t="s">
        <v>274</v>
      </c>
      <c r="I709" s="187" t="s">
        <v>37</v>
      </c>
      <c r="J709" s="187" t="s">
        <v>3376</v>
      </c>
      <c r="K709" s="187" t="s">
        <v>515</v>
      </c>
      <c r="L709" s="187" t="s">
        <v>516</v>
      </c>
      <c r="M709" s="187" t="s">
        <v>3377</v>
      </c>
      <c r="N709" s="187" t="s">
        <v>3150</v>
      </c>
      <c r="O709" s="188">
        <v>44165</v>
      </c>
      <c r="P709" s="188">
        <v>44167</v>
      </c>
      <c r="Q709" s="188">
        <v>44148</v>
      </c>
      <c r="R709" s="188">
        <v>44193</v>
      </c>
      <c r="S709" s="188">
        <v>44194</v>
      </c>
      <c r="T709" s="188">
        <v>44193</v>
      </c>
      <c r="U709" s="188">
        <v>44557</v>
      </c>
      <c r="V709" s="188"/>
      <c r="W709" s="213">
        <v>81307.600000000006</v>
      </c>
      <c r="X709" s="213">
        <v>6430.21</v>
      </c>
      <c r="Z709" s="187" t="s">
        <v>44</v>
      </c>
      <c r="AA709" s="187" t="s">
        <v>3150</v>
      </c>
      <c r="AB709" s="188" t="s">
        <v>3378</v>
      </c>
      <c r="AC709" s="188" t="s">
        <v>3379</v>
      </c>
      <c r="AD709" s="234" t="s">
        <v>3380</v>
      </c>
      <c r="AH709" s="188"/>
      <c r="AI709" s="187">
        <f t="shared" ca="1" si="33"/>
        <v>106</v>
      </c>
      <c r="AJ709" s="187">
        <f>1</f>
        <v>1</v>
      </c>
    </row>
    <row r="710" spans="1:36" ht="60" x14ac:dyDescent="0.25">
      <c r="A710" s="188">
        <v>44162</v>
      </c>
      <c r="B710" s="188">
        <v>44162</v>
      </c>
      <c r="C710" s="188" t="s">
        <v>3311</v>
      </c>
      <c r="D710" s="187" t="s">
        <v>3381</v>
      </c>
      <c r="E710" s="187" t="str">
        <f t="shared" ca="1" si="34"/>
        <v>Concluído</v>
      </c>
      <c r="F710" s="192">
        <v>128</v>
      </c>
      <c r="G710" s="211">
        <v>2020</v>
      </c>
      <c r="H710" s="187" t="s">
        <v>274</v>
      </c>
      <c r="I710" s="187" t="s">
        <v>37</v>
      </c>
      <c r="J710" s="187" t="s">
        <v>3382</v>
      </c>
      <c r="K710" s="187" t="s">
        <v>3383</v>
      </c>
      <c r="L710" s="187" t="s">
        <v>3384</v>
      </c>
      <c r="M710" s="187" t="s">
        <v>3385</v>
      </c>
      <c r="N710" s="187" t="s">
        <v>3150</v>
      </c>
      <c r="O710" s="188" t="s">
        <v>3386</v>
      </c>
      <c r="P710" s="188">
        <v>44183</v>
      </c>
      <c r="Q710" s="188"/>
      <c r="R710" s="188">
        <v>44194</v>
      </c>
      <c r="S710" s="188">
        <v>44195</v>
      </c>
      <c r="T710" s="188">
        <v>44194</v>
      </c>
      <c r="U710" s="188">
        <v>44558</v>
      </c>
      <c r="V710" s="188"/>
      <c r="W710" s="213">
        <v>165270</v>
      </c>
      <c r="X710" s="213">
        <v>29774</v>
      </c>
      <c r="Z710" s="187" t="s">
        <v>44</v>
      </c>
      <c r="AA710" s="187" t="s">
        <v>3387</v>
      </c>
      <c r="AB710" s="188" t="s">
        <v>3388</v>
      </c>
      <c r="AC710" s="188" t="s">
        <v>3389</v>
      </c>
      <c r="AD710" s="188" t="s">
        <v>3390</v>
      </c>
      <c r="AE710" s="200"/>
      <c r="AH710" s="188"/>
      <c r="AI710" s="187">
        <f t="shared" ca="1" si="33"/>
        <v>33</v>
      </c>
      <c r="AJ710" s="187">
        <f>1</f>
        <v>1</v>
      </c>
    </row>
    <row r="711" spans="1:36" ht="102" customHeight="1" x14ac:dyDescent="0.25">
      <c r="A711" s="188">
        <v>44162</v>
      </c>
      <c r="B711" s="188">
        <v>44162</v>
      </c>
      <c r="C711" s="188" t="s">
        <v>1343</v>
      </c>
      <c r="D711" s="187" t="s">
        <v>3391</v>
      </c>
      <c r="E711" s="187" t="str">
        <f t="shared" ca="1" si="34"/>
        <v>Concluído</v>
      </c>
      <c r="F711" s="187" t="s">
        <v>3392</v>
      </c>
      <c r="G711" s="211">
        <v>2020</v>
      </c>
      <c r="H711" s="187" t="s">
        <v>274</v>
      </c>
      <c r="I711" s="187" t="s">
        <v>3313</v>
      </c>
      <c r="J711" s="187" t="s">
        <v>3393</v>
      </c>
      <c r="K711" s="187" t="s">
        <v>3394</v>
      </c>
      <c r="L711" s="187" t="s">
        <v>3395</v>
      </c>
      <c r="M711" s="187" t="s">
        <v>3396</v>
      </c>
      <c r="N711" s="187" t="s">
        <v>3150</v>
      </c>
      <c r="O711" s="188">
        <v>44186</v>
      </c>
      <c r="P711" s="188">
        <v>44187</v>
      </c>
      <c r="Q711" s="188"/>
      <c r="R711" s="188">
        <v>44194</v>
      </c>
      <c r="S711" s="188">
        <v>44195</v>
      </c>
      <c r="T711" s="188">
        <v>44194</v>
      </c>
      <c r="U711" s="188">
        <v>44558</v>
      </c>
      <c r="V711" s="188"/>
      <c r="W711" s="213">
        <v>236741</v>
      </c>
      <c r="X711" s="213">
        <v>8156.4</v>
      </c>
      <c r="Z711" s="187" t="s">
        <v>44</v>
      </c>
      <c r="AA711" s="187" t="s">
        <v>3150</v>
      </c>
      <c r="AB711" s="188" t="s">
        <v>3397</v>
      </c>
      <c r="AC711" s="188" t="s">
        <v>3398</v>
      </c>
      <c r="AD711" s="201" t="s">
        <v>3399</v>
      </c>
      <c r="AE711" s="200"/>
      <c r="AH711" s="188"/>
      <c r="AI711" s="187">
        <f t="shared" ca="1" si="33"/>
        <v>33</v>
      </c>
      <c r="AJ711" s="187">
        <f>1</f>
        <v>1</v>
      </c>
    </row>
    <row r="712" spans="1:36" ht="60" x14ac:dyDescent="0.25">
      <c r="A712" s="188">
        <v>44088</v>
      </c>
      <c r="B712" s="188">
        <v>44147</v>
      </c>
      <c r="C712" s="188" t="s">
        <v>180</v>
      </c>
      <c r="D712" s="187" t="s">
        <v>3400</v>
      </c>
      <c r="E712" s="187" t="str">
        <f t="shared" ca="1" si="34"/>
        <v>Concluído</v>
      </c>
      <c r="F712" s="192">
        <v>129</v>
      </c>
      <c r="G712" s="211">
        <v>2020</v>
      </c>
      <c r="H712" s="187" t="s">
        <v>274</v>
      </c>
      <c r="I712" s="187" t="s">
        <v>3313</v>
      </c>
      <c r="J712" s="187" t="s">
        <v>3401</v>
      </c>
      <c r="K712" s="187" t="s">
        <v>613</v>
      </c>
      <c r="L712" s="187" t="s">
        <v>614</v>
      </c>
      <c r="M712" s="187" t="s">
        <v>615</v>
      </c>
      <c r="N712" s="187" t="s">
        <v>3150</v>
      </c>
      <c r="O712" s="188">
        <v>44165</v>
      </c>
      <c r="P712" s="188">
        <v>44166</v>
      </c>
      <c r="Q712" s="188">
        <v>44148</v>
      </c>
      <c r="R712" s="188">
        <v>44193</v>
      </c>
      <c r="S712" s="188">
        <v>44194</v>
      </c>
      <c r="T712" s="188">
        <v>44193</v>
      </c>
      <c r="U712" s="188">
        <v>44557</v>
      </c>
      <c r="V712" s="188"/>
      <c r="W712" s="212" t="s">
        <v>3402</v>
      </c>
      <c r="X712" s="212" t="s">
        <v>3403</v>
      </c>
      <c r="Z712" s="187" t="s">
        <v>44</v>
      </c>
      <c r="AA712" s="187" t="s">
        <v>3150</v>
      </c>
      <c r="AB712" s="187" t="s">
        <v>3404</v>
      </c>
      <c r="AC712" s="188" t="s">
        <v>3405</v>
      </c>
      <c r="AD712" s="209" t="s">
        <v>3406</v>
      </c>
      <c r="AH712" s="188"/>
      <c r="AI712" s="187">
        <f t="shared" ca="1" si="33"/>
        <v>106</v>
      </c>
      <c r="AJ712" s="187">
        <f>1</f>
        <v>1</v>
      </c>
    </row>
    <row r="713" spans="1:36" ht="75" x14ac:dyDescent="0.25">
      <c r="A713" s="188">
        <v>44088</v>
      </c>
      <c r="B713" s="188">
        <v>44162</v>
      </c>
      <c r="C713" s="188" t="s">
        <v>3322</v>
      </c>
      <c r="D713" s="187" t="s">
        <v>3407</v>
      </c>
      <c r="E713" s="187" t="str">
        <f t="shared" ca="1" si="34"/>
        <v>Concluído</v>
      </c>
      <c r="F713" s="192">
        <v>130</v>
      </c>
      <c r="G713" s="191">
        <v>20</v>
      </c>
      <c r="H713" s="187" t="s">
        <v>831</v>
      </c>
      <c r="I713" s="187" t="s">
        <v>37</v>
      </c>
      <c r="J713" s="187" t="s">
        <v>3408</v>
      </c>
      <c r="K713" s="187" t="s">
        <v>878</v>
      </c>
      <c r="L713" s="187" t="s">
        <v>879</v>
      </c>
      <c r="M713" s="187" t="s">
        <v>3409</v>
      </c>
      <c r="N713" s="187" t="s">
        <v>3150</v>
      </c>
      <c r="O713" s="188">
        <v>44183</v>
      </c>
      <c r="P713" s="188">
        <v>44183</v>
      </c>
      <c r="Q713" s="188">
        <v>44169</v>
      </c>
      <c r="R713" s="188">
        <v>44194</v>
      </c>
      <c r="S713" s="188">
        <v>44195</v>
      </c>
      <c r="T713" s="188">
        <v>44194</v>
      </c>
      <c r="U713" s="188">
        <v>44558</v>
      </c>
      <c r="V713" s="188"/>
      <c r="W713" s="212">
        <v>90190</v>
      </c>
      <c r="X713" s="212">
        <v>10433.58</v>
      </c>
      <c r="Z713" s="187" t="s">
        <v>44</v>
      </c>
      <c r="AA713" s="187" t="s">
        <v>3150</v>
      </c>
      <c r="AB713" s="187" t="s">
        <v>3410</v>
      </c>
      <c r="AC713" s="187" t="s">
        <v>3411</v>
      </c>
      <c r="AD713" s="187" t="s">
        <v>3412</v>
      </c>
      <c r="AH713" s="188"/>
      <c r="AI713" s="187">
        <f t="shared" ca="1" si="33"/>
        <v>107</v>
      </c>
      <c r="AJ713" s="187">
        <f>1</f>
        <v>1</v>
      </c>
    </row>
    <row r="714" spans="1:36" ht="90" x14ac:dyDescent="0.25">
      <c r="A714" s="188">
        <v>44124</v>
      </c>
      <c r="B714" s="188">
        <v>44162</v>
      </c>
      <c r="C714" s="188" t="s">
        <v>3311</v>
      </c>
      <c r="D714" s="187" t="s">
        <v>3413</v>
      </c>
      <c r="E714" s="187" t="str">
        <f t="shared" ca="1" si="34"/>
        <v>Concluído</v>
      </c>
      <c r="F714" s="192">
        <v>131</v>
      </c>
      <c r="G714" s="191">
        <v>20</v>
      </c>
      <c r="H714" s="187" t="s">
        <v>274</v>
      </c>
      <c r="I714" s="187" t="s">
        <v>37</v>
      </c>
      <c r="J714" s="187" t="s">
        <v>3414</v>
      </c>
      <c r="K714" s="187" t="s">
        <v>3415</v>
      </c>
      <c r="L714" s="187" t="s">
        <v>3416</v>
      </c>
      <c r="M714" s="187" t="s">
        <v>3417</v>
      </c>
      <c r="N714" s="187" t="s">
        <v>3150</v>
      </c>
      <c r="O714" s="188">
        <v>44174</v>
      </c>
      <c r="P714" s="188">
        <v>44182</v>
      </c>
      <c r="Q714" s="188"/>
      <c r="R714" s="188">
        <v>44194</v>
      </c>
      <c r="S714" s="188">
        <v>44195</v>
      </c>
      <c r="T714" s="188">
        <v>44194</v>
      </c>
      <c r="U714" s="188">
        <v>44558</v>
      </c>
      <c r="V714" s="188"/>
      <c r="W714" s="212">
        <v>141296.01</v>
      </c>
      <c r="X714" s="212">
        <v>45122.3</v>
      </c>
      <c r="Z714" s="187" t="s">
        <v>44</v>
      </c>
      <c r="AA714" s="187" t="s">
        <v>3418</v>
      </c>
      <c r="AB714" s="187" t="s">
        <v>3419</v>
      </c>
      <c r="AC714" s="187" t="s">
        <v>3420</v>
      </c>
      <c r="AD714" s="209" t="s">
        <v>3421</v>
      </c>
      <c r="AH714" s="188"/>
      <c r="AI714" s="187">
        <f t="shared" ca="1" si="33"/>
        <v>71</v>
      </c>
      <c r="AJ714" s="187">
        <f>1</f>
        <v>1</v>
      </c>
    </row>
    <row r="715" spans="1:36" ht="60" x14ac:dyDescent="0.25">
      <c r="A715" s="188">
        <v>44124</v>
      </c>
      <c r="B715" s="188">
        <v>44154</v>
      </c>
      <c r="C715" s="188" t="s">
        <v>3311</v>
      </c>
      <c r="D715" s="187" t="s">
        <v>3422</v>
      </c>
      <c r="E715" s="187" t="str">
        <f t="shared" ca="1" si="34"/>
        <v>Concluído</v>
      </c>
      <c r="F715" s="192">
        <v>132</v>
      </c>
      <c r="G715" s="191">
        <v>20</v>
      </c>
      <c r="H715" s="187" t="s">
        <v>274</v>
      </c>
      <c r="I715" s="187" t="s">
        <v>3313</v>
      </c>
      <c r="J715" s="187" t="s">
        <v>3423</v>
      </c>
      <c r="K715" s="187" t="s">
        <v>1239</v>
      </c>
      <c r="L715" s="187" t="s">
        <v>1240</v>
      </c>
      <c r="M715" s="187" t="s">
        <v>1241</v>
      </c>
      <c r="N715" s="187" t="s">
        <v>3150</v>
      </c>
      <c r="O715" s="188">
        <v>44176</v>
      </c>
      <c r="P715" s="188">
        <v>44183</v>
      </c>
      <c r="Q715" s="188">
        <v>44155</v>
      </c>
      <c r="R715" s="188">
        <v>44193</v>
      </c>
      <c r="S715" s="188">
        <v>44194</v>
      </c>
      <c r="T715" s="188">
        <v>44193</v>
      </c>
      <c r="U715" s="188">
        <v>44557</v>
      </c>
      <c r="V715" s="188"/>
      <c r="W715" s="212" t="s">
        <v>3424</v>
      </c>
      <c r="X715" s="212">
        <v>12300</v>
      </c>
      <c r="Z715" s="187" t="s">
        <v>44</v>
      </c>
      <c r="AA715" s="187" t="s">
        <v>3425</v>
      </c>
      <c r="AB715" s="187" t="s">
        <v>3426</v>
      </c>
      <c r="AC715" s="187" t="s">
        <v>3427</v>
      </c>
      <c r="AD715" s="209" t="s">
        <v>3428</v>
      </c>
      <c r="AH715" s="188">
        <v>44218</v>
      </c>
      <c r="AI715" s="187">
        <f t="shared" ca="1" si="33"/>
        <v>70</v>
      </c>
      <c r="AJ715" s="187">
        <f>1</f>
        <v>1</v>
      </c>
    </row>
    <row r="716" spans="1:36" ht="67.5" customHeight="1" x14ac:dyDescent="0.25">
      <c r="A716" s="188">
        <v>44124</v>
      </c>
      <c r="B716" s="188">
        <v>44147</v>
      </c>
      <c r="C716" s="187" t="s">
        <v>3267</v>
      </c>
      <c r="D716" s="187" t="s">
        <v>3429</v>
      </c>
      <c r="E716" s="187" t="str">
        <f t="shared" ca="1" si="34"/>
        <v>Concluído</v>
      </c>
      <c r="F716" s="187" t="s">
        <v>3430</v>
      </c>
      <c r="G716" s="191">
        <v>20</v>
      </c>
      <c r="H716" s="187" t="s">
        <v>274</v>
      </c>
      <c r="I716" s="187" t="s">
        <v>3313</v>
      </c>
      <c r="J716" s="187" t="s">
        <v>3431</v>
      </c>
      <c r="K716" s="187" t="s">
        <v>1759</v>
      </c>
      <c r="L716" s="187" t="s">
        <v>1760</v>
      </c>
      <c r="M716" s="187" t="s">
        <v>3432</v>
      </c>
      <c r="N716" s="187" t="s">
        <v>3150</v>
      </c>
      <c r="O716" s="188">
        <v>44160</v>
      </c>
      <c r="P716" s="188">
        <v>44166</v>
      </c>
      <c r="R716" s="188">
        <v>44193</v>
      </c>
      <c r="S716" s="188">
        <v>44194</v>
      </c>
      <c r="T716" s="188">
        <v>44193</v>
      </c>
      <c r="U716" s="188">
        <v>44557</v>
      </c>
      <c r="W716" s="212">
        <v>94079.6</v>
      </c>
      <c r="X716" s="212">
        <v>2430.23</v>
      </c>
      <c r="Z716" s="187" t="s">
        <v>44</v>
      </c>
      <c r="AA716" s="187" t="s">
        <v>3425</v>
      </c>
      <c r="AB716" s="187" t="s">
        <v>3433</v>
      </c>
      <c r="AC716" s="187" t="s">
        <v>3434</v>
      </c>
      <c r="AD716" s="209" t="s">
        <v>3435</v>
      </c>
      <c r="AI716" s="187">
        <f t="shared" ca="1" si="33"/>
        <v>70</v>
      </c>
      <c r="AJ716" s="187">
        <f>1</f>
        <v>1</v>
      </c>
    </row>
    <row r="717" spans="1:36" ht="72.75" customHeight="1" x14ac:dyDescent="0.25">
      <c r="A717" s="188">
        <v>44088</v>
      </c>
      <c r="B717" s="188">
        <v>44088</v>
      </c>
      <c r="C717" s="188" t="s">
        <v>3311</v>
      </c>
      <c r="D717" s="187" t="s">
        <v>3436</v>
      </c>
      <c r="E717" s="187" t="str">
        <f t="shared" ca="1" si="34"/>
        <v>Concluído</v>
      </c>
      <c r="F717" s="192">
        <v>133</v>
      </c>
      <c r="G717" s="211">
        <v>2020</v>
      </c>
      <c r="H717" s="187" t="s">
        <v>274</v>
      </c>
      <c r="I717" s="187" t="s">
        <v>3313</v>
      </c>
      <c r="J717" s="187" t="s">
        <v>3437</v>
      </c>
      <c r="K717" s="187" t="s">
        <v>1128</v>
      </c>
      <c r="L717" s="187" t="s">
        <v>1129</v>
      </c>
      <c r="M717" s="187" t="s">
        <v>3438</v>
      </c>
      <c r="N717" s="187" t="s">
        <v>3150</v>
      </c>
      <c r="O717" s="188">
        <v>44181</v>
      </c>
      <c r="P717" s="188">
        <v>44183</v>
      </c>
      <c r="Q717" s="188"/>
      <c r="R717" s="188">
        <v>44194</v>
      </c>
      <c r="S717" s="188">
        <v>44195</v>
      </c>
      <c r="T717" s="188">
        <v>44194</v>
      </c>
      <c r="U717" s="188">
        <v>44558</v>
      </c>
      <c r="V717" s="188"/>
      <c r="W717" s="213">
        <v>94500</v>
      </c>
      <c r="X717" s="213">
        <v>10756.15</v>
      </c>
      <c r="Z717" s="187" t="s">
        <v>44</v>
      </c>
      <c r="AA717" s="187" t="s">
        <v>3418</v>
      </c>
      <c r="AB717" s="188" t="s">
        <v>3439</v>
      </c>
      <c r="AC717" s="188" t="s">
        <v>3440</v>
      </c>
      <c r="AD717" s="201" t="s">
        <v>3441</v>
      </c>
      <c r="AE717" s="200"/>
      <c r="AH717" s="188">
        <v>44223</v>
      </c>
      <c r="AI717" s="187">
        <f t="shared" ca="1" si="33"/>
        <v>107</v>
      </c>
      <c r="AJ717" s="187">
        <f>1</f>
        <v>1</v>
      </c>
    </row>
    <row r="718" spans="1:36" ht="60" x14ac:dyDescent="0.25">
      <c r="A718" s="188">
        <v>44124</v>
      </c>
      <c r="B718" s="188">
        <v>44147</v>
      </c>
      <c r="C718" s="187" t="s">
        <v>3223</v>
      </c>
      <c r="D718" s="187" t="s">
        <v>3442</v>
      </c>
      <c r="E718" s="187" t="str">
        <f t="shared" ca="1" si="34"/>
        <v>Concluído</v>
      </c>
      <c r="F718" s="187">
        <v>134</v>
      </c>
      <c r="G718" s="191">
        <v>20</v>
      </c>
      <c r="H718" s="187" t="s">
        <v>274</v>
      </c>
      <c r="I718" s="187" t="s">
        <v>3313</v>
      </c>
      <c r="J718" s="187" t="s">
        <v>3443</v>
      </c>
      <c r="K718" s="187" t="s">
        <v>3444</v>
      </c>
      <c r="L718" s="187" t="s">
        <v>561</v>
      </c>
      <c r="M718" s="187" t="s">
        <v>3445</v>
      </c>
      <c r="N718" s="187" t="s">
        <v>3150</v>
      </c>
      <c r="O718" s="188">
        <v>44176</v>
      </c>
      <c r="P718" s="188">
        <v>44183</v>
      </c>
      <c r="Q718" s="188">
        <v>44148</v>
      </c>
      <c r="R718" s="188">
        <v>44194</v>
      </c>
      <c r="S718" s="188">
        <v>44195</v>
      </c>
      <c r="T718" s="188">
        <v>44194</v>
      </c>
      <c r="U718" s="188">
        <v>44558</v>
      </c>
      <c r="W718" s="212">
        <v>99790.04</v>
      </c>
      <c r="X718" s="212">
        <v>8542.5</v>
      </c>
      <c r="Z718" s="187" t="s">
        <v>44</v>
      </c>
      <c r="AA718" s="187" t="s">
        <v>3150</v>
      </c>
      <c r="AB718" s="187" t="s">
        <v>3446</v>
      </c>
      <c r="AC718" s="187" t="s">
        <v>3447</v>
      </c>
      <c r="AD718" s="209" t="s">
        <v>3448</v>
      </c>
      <c r="AI718" s="187">
        <f t="shared" ca="1" si="33"/>
        <v>71</v>
      </c>
      <c r="AJ718" s="187">
        <f>1</f>
        <v>1</v>
      </c>
    </row>
    <row r="719" spans="1:36" ht="75" x14ac:dyDescent="0.25">
      <c r="A719" s="188">
        <v>44124</v>
      </c>
      <c r="B719" s="188">
        <v>44162</v>
      </c>
      <c r="C719" s="187" t="s">
        <v>3177</v>
      </c>
      <c r="D719" s="187" t="s">
        <v>3449</v>
      </c>
      <c r="E719" s="187" t="str">
        <f t="shared" ca="1" si="34"/>
        <v>Concluído</v>
      </c>
      <c r="F719" s="187">
        <v>135</v>
      </c>
      <c r="G719" s="191">
        <v>20</v>
      </c>
      <c r="H719" s="187" t="s">
        <v>274</v>
      </c>
      <c r="I719" s="187" t="s">
        <v>37</v>
      </c>
      <c r="J719" s="187" t="s">
        <v>3450</v>
      </c>
      <c r="K719" s="187" t="s">
        <v>586</v>
      </c>
      <c r="L719" s="187" t="s">
        <v>3451</v>
      </c>
      <c r="M719" s="210" t="s">
        <v>3452</v>
      </c>
      <c r="N719" s="187" t="s">
        <v>3150</v>
      </c>
      <c r="O719" s="188">
        <v>44175</v>
      </c>
      <c r="P719" s="188">
        <v>44183</v>
      </c>
      <c r="Q719" s="188">
        <v>44169</v>
      </c>
      <c r="R719" s="188">
        <v>44195</v>
      </c>
      <c r="S719" s="188">
        <v>44196</v>
      </c>
      <c r="T719" s="188">
        <v>44195</v>
      </c>
      <c r="U719" s="188">
        <v>44559</v>
      </c>
      <c r="W719" s="212">
        <v>64808.6</v>
      </c>
      <c r="X719" s="212">
        <v>3110.97</v>
      </c>
      <c r="Z719" s="187" t="s">
        <v>44</v>
      </c>
      <c r="AA719" s="187" t="s">
        <v>3150</v>
      </c>
      <c r="AB719" s="187" t="s">
        <v>3453</v>
      </c>
      <c r="AC719" s="187" t="s">
        <v>3454</v>
      </c>
      <c r="AD719" s="209" t="s">
        <v>3455</v>
      </c>
      <c r="AI719" s="187">
        <f t="shared" ca="1" si="33"/>
        <v>72</v>
      </c>
      <c r="AJ719" s="187">
        <f>1</f>
        <v>1</v>
      </c>
    </row>
    <row r="720" spans="1:36" ht="60" x14ac:dyDescent="0.25">
      <c r="A720" s="188">
        <v>44162</v>
      </c>
      <c r="B720" s="188">
        <v>44162</v>
      </c>
      <c r="C720" s="188" t="s">
        <v>1343</v>
      </c>
      <c r="D720" s="187" t="s">
        <v>3456</v>
      </c>
      <c r="E720" s="187" t="str">
        <f t="shared" ref="E720:E783" ca="1" si="35">IF(U720="","",IF(U720="cancelado","Cancelado",IF(U720="prazo indeterminado","Ativo",IF(TODAY()-U720&gt;0,"Concluído","Ativo"))))</f>
        <v>Concluído</v>
      </c>
      <c r="F720" s="192">
        <v>136</v>
      </c>
      <c r="G720" s="211">
        <v>2020</v>
      </c>
      <c r="H720" s="187" t="s">
        <v>274</v>
      </c>
      <c r="I720" s="187" t="s">
        <v>3313</v>
      </c>
      <c r="J720" s="187" t="s">
        <v>3457</v>
      </c>
      <c r="K720" s="187" t="s">
        <v>1176</v>
      </c>
      <c r="L720" s="187" t="s">
        <v>1177</v>
      </c>
      <c r="M720" s="187" t="s">
        <v>1178</v>
      </c>
      <c r="N720" s="187" t="s">
        <v>3150</v>
      </c>
      <c r="O720" s="188">
        <v>44193</v>
      </c>
      <c r="P720" s="188">
        <v>44194</v>
      </c>
      <c r="Q720" s="188"/>
      <c r="R720" s="188">
        <v>44195</v>
      </c>
      <c r="S720" s="188">
        <v>44196</v>
      </c>
      <c r="T720" s="188">
        <v>44195</v>
      </c>
      <c r="U720" s="188">
        <v>44559</v>
      </c>
      <c r="V720" s="188"/>
      <c r="W720" s="213">
        <v>42450</v>
      </c>
      <c r="X720" s="212">
        <v>17589.53</v>
      </c>
      <c r="Z720" s="187" t="s">
        <v>44</v>
      </c>
      <c r="AA720" s="187" t="s">
        <v>3150</v>
      </c>
      <c r="AB720" s="188" t="s">
        <v>3458</v>
      </c>
      <c r="AC720" s="188" t="s">
        <v>3459</v>
      </c>
      <c r="AD720" s="201" t="s">
        <v>3460</v>
      </c>
      <c r="AE720" s="200"/>
      <c r="AH720" s="188">
        <v>44195</v>
      </c>
      <c r="AI720" s="187">
        <f t="shared" ca="1" si="33"/>
        <v>34</v>
      </c>
      <c r="AJ720" s="187">
        <f>1</f>
        <v>1</v>
      </c>
    </row>
    <row r="721" spans="1:36" ht="60" x14ac:dyDescent="0.25">
      <c r="A721" s="188">
        <v>44159</v>
      </c>
      <c r="B721" s="188">
        <v>44159</v>
      </c>
      <c r="C721" s="188" t="s">
        <v>3322</v>
      </c>
      <c r="D721" s="187" t="s">
        <v>3461</v>
      </c>
      <c r="E721" s="187" t="str">
        <f t="shared" ca="1" si="35"/>
        <v>Concluído</v>
      </c>
      <c r="F721" s="192">
        <v>137</v>
      </c>
      <c r="G721" s="211">
        <v>2020</v>
      </c>
      <c r="H721" s="187" t="s">
        <v>1614</v>
      </c>
      <c r="I721" s="187" t="s">
        <v>37</v>
      </c>
      <c r="J721" s="187" t="s">
        <v>3462</v>
      </c>
      <c r="K721" s="187" t="s">
        <v>3463</v>
      </c>
      <c r="L721" s="187" t="s">
        <v>1465</v>
      </c>
      <c r="M721" s="187" t="s">
        <v>3464</v>
      </c>
      <c r="N721" s="187" t="s">
        <v>194</v>
      </c>
      <c r="O721" s="188">
        <v>44188</v>
      </c>
      <c r="P721" s="188">
        <v>44193</v>
      </c>
      <c r="Q721" s="188">
        <v>44162</v>
      </c>
      <c r="R721" s="188">
        <v>44195</v>
      </c>
      <c r="S721" s="188">
        <v>44196</v>
      </c>
      <c r="T721" s="188">
        <v>44195</v>
      </c>
      <c r="U721" s="188">
        <v>44559</v>
      </c>
      <c r="V721" s="188"/>
      <c r="W721" s="213">
        <v>2428160</v>
      </c>
      <c r="X721" s="213"/>
      <c r="Z721" s="187" t="s">
        <v>44</v>
      </c>
      <c r="AA721" s="187" t="s">
        <v>194</v>
      </c>
      <c r="AB721" s="188" t="s">
        <v>3465</v>
      </c>
      <c r="AC721" s="188" t="s">
        <v>3466</v>
      </c>
      <c r="AD721" s="201" t="s">
        <v>3467</v>
      </c>
      <c r="AE721" s="200"/>
      <c r="AH721" s="188">
        <v>44225</v>
      </c>
      <c r="AI721" s="187">
        <f t="shared" ca="1" si="33"/>
        <v>37</v>
      </c>
      <c r="AJ721" s="187">
        <f>1</f>
        <v>1</v>
      </c>
    </row>
    <row r="722" spans="1:36" ht="75" x14ac:dyDescent="0.25">
      <c r="A722" s="188">
        <v>44088</v>
      </c>
      <c r="B722" s="188">
        <v>44162</v>
      </c>
      <c r="C722" s="188" t="s">
        <v>3322</v>
      </c>
      <c r="D722" s="187" t="s">
        <v>3468</v>
      </c>
      <c r="E722" s="187" t="str">
        <f t="shared" ca="1" si="35"/>
        <v>Concluído</v>
      </c>
      <c r="F722" s="192">
        <v>138</v>
      </c>
      <c r="G722" s="211">
        <v>2020</v>
      </c>
      <c r="H722" s="187" t="s">
        <v>274</v>
      </c>
      <c r="I722" s="187" t="s">
        <v>3313</v>
      </c>
      <c r="J722" s="187" t="s">
        <v>3469</v>
      </c>
      <c r="K722" s="187" t="s">
        <v>988</v>
      </c>
      <c r="L722" s="187" t="s">
        <v>989</v>
      </c>
      <c r="M722" s="187" t="s">
        <v>3470</v>
      </c>
      <c r="N722" s="187" t="s">
        <v>194</v>
      </c>
      <c r="O722" s="188">
        <v>44188</v>
      </c>
      <c r="P722" s="188">
        <v>44193</v>
      </c>
      <c r="Q722" s="188"/>
      <c r="R722" s="188">
        <v>44195</v>
      </c>
      <c r="S722" s="188">
        <v>44196</v>
      </c>
      <c r="T722" s="188">
        <v>44195</v>
      </c>
      <c r="U722" s="188">
        <v>44559</v>
      </c>
      <c r="V722" s="188"/>
      <c r="W722" s="213">
        <v>350000</v>
      </c>
      <c r="X722" s="213">
        <v>21350</v>
      </c>
      <c r="Z722" s="187" t="s">
        <v>44</v>
      </c>
      <c r="AA722" s="187" t="s">
        <v>194</v>
      </c>
      <c r="AB722" s="188" t="s">
        <v>3471</v>
      </c>
      <c r="AC722" s="188" t="s">
        <v>3472</v>
      </c>
      <c r="AD722" s="201" t="s">
        <v>3473</v>
      </c>
      <c r="AE722" s="200"/>
      <c r="AH722" s="188"/>
      <c r="AI722" s="187">
        <f t="shared" ca="1" si="33"/>
        <v>108</v>
      </c>
      <c r="AJ722" s="187">
        <f>1</f>
        <v>1</v>
      </c>
    </row>
    <row r="723" spans="1:36" ht="60" x14ac:dyDescent="0.25">
      <c r="A723" s="188">
        <v>44089</v>
      </c>
      <c r="B723" s="188">
        <v>44089</v>
      </c>
      <c r="C723" s="188" t="s">
        <v>3177</v>
      </c>
      <c r="D723" s="187" t="s">
        <v>3474</v>
      </c>
      <c r="E723" s="187" t="str">
        <f t="shared" ca="1" si="35"/>
        <v>Concluído</v>
      </c>
      <c r="F723" s="192">
        <v>139</v>
      </c>
      <c r="G723" s="211">
        <v>2020</v>
      </c>
      <c r="H723" s="187" t="s">
        <v>274</v>
      </c>
      <c r="I723" s="187" t="s">
        <v>3313</v>
      </c>
      <c r="J723" s="187" t="s">
        <v>3475</v>
      </c>
      <c r="K723" s="187" t="s">
        <v>3476</v>
      </c>
      <c r="L723" s="187" t="s">
        <v>3477</v>
      </c>
      <c r="M723" s="187" t="s">
        <v>3478</v>
      </c>
      <c r="N723" s="187" t="s">
        <v>3479</v>
      </c>
      <c r="O723" s="188">
        <v>44159</v>
      </c>
      <c r="P723" s="188">
        <v>44165</v>
      </c>
      <c r="Q723" s="188"/>
      <c r="R723" s="188">
        <v>44195</v>
      </c>
      <c r="S723" s="188">
        <v>44196</v>
      </c>
      <c r="T723" s="188">
        <v>44194</v>
      </c>
      <c r="U723" s="188">
        <v>44558</v>
      </c>
      <c r="V723" s="188"/>
      <c r="W723" s="213">
        <v>282781.28000000003</v>
      </c>
      <c r="X723" s="213">
        <v>5616</v>
      </c>
      <c r="Z723" s="187" t="s">
        <v>44</v>
      </c>
      <c r="AA723" s="187" t="s">
        <v>3480</v>
      </c>
      <c r="AB723" s="188" t="s">
        <v>3481</v>
      </c>
      <c r="AC723" s="188" t="s">
        <v>3482</v>
      </c>
      <c r="AD723" s="201" t="s">
        <v>3483</v>
      </c>
      <c r="AE723" s="200"/>
      <c r="AH723" s="188"/>
      <c r="AI723" s="187">
        <f t="shared" ca="1" si="33"/>
        <v>107</v>
      </c>
      <c r="AJ723" s="187">
        <f>1</f>
        <v>1</v>
      </c>
    </row>
    <row r="724" spans="1:36" ht="30.75" customHeight="1" x14ac:dyDescent="0.25">
      <c r="A724" s="188">
        <v>44188</v>
      </c>
      <c r="B724" s="188">
        <v>44195</v>
      </c>
      <c r="C724" s="188" t="s">
        <v>3322</v>
      </c>
      <c r="D724" s="187" t="s">
        <v>3484</v>
      </c>
      <c r="E724" s="187" t="str">
        <f t="shared" ca="1" si="35"/>
        <v>Ativo</v>
      </c>
      <c r="F724" s="192">
        <v>1</v>
      </c>
      <c r="G724" s="191">
        <v>21</v>
      </c>
      <c r="H724" s="187" t="s">
        <v>274</v>
      </c>
      <c r="I724" s="187" t="s">
        <v>704</v>
      </c>
      <c r="J724" s="187" t="s">
        <v>3300</v>
      </c>
      <c r="K724" s="187" t="s">
        <v>3485</v>
      </c>
      <c r="L724" s="187" t="s">
        <v>3486</v>
      </c>
      <c r="M724" s="187" t="s">
        <v>3487</v>
      </c>
      <c r="O724" s="188"/>
      <c r="P724" s="188"/>
      <c r="Q724" s="188"/>
      <c r="R724" s="188">
        <v>44225</v>
      </c>
      <c r="S724" s="188">
        <v>44230</v>
      </c>
      <c r="T724" s="188">
        <v>44225</v>
      </c>
      <c r="U724" s="188">
        <v>46050</v>
      </c>
      <c r="V724" s="188"/>
      <c r="W724" s="213"/>
      <c r="X724" s="213"/>
      <c r="Z724" s="187" t="s">
        <v>44</v>
      </c>
      <c r="AB724" s="188"/>
      <c r="AC724" s="188"/>
      <c r="AD724" s="188"/>
      <c r="AE724" s="200"/>
      <c r="AH724" s="188">
        <v>44231</v>
      </c>
      <c r="AI724" s="187">
        <f t="shared" ca="1" si="33"/>
        <v>42</v>
      </c>
      <c r="AJ724" s="187">
        <f>1</f>
        <v>1</v>
      </c>
    </row>
    <row r="725" spans="1:36" hidden="1" x14ac:dyDescent="0.25">
      <c r="A725" s="188">
        <v>44193</v>
      </c>
      <c r="B725" s="188">
        <v>44195</v>
      </c>
      <c r="C725" s="188" t="s">
        <v>3177</v>
      </c>
      <c r="D725" s="187" t="s">
        <v>3488</v>
      </c>
      <c r="E725" s="187" t="str">
        <f t="shared" ca="1" si="35"/>
        <v/>
      </c>
      <c r="F725" s="192">
        <v>2</v>
      </c>
      <c r="G725" s="191">
        <v>21</v>
      </c>
      <c r="H725" s="187" t="s">
        <v>274</v>
      </c>
      <c r="I725" s="187" t="s">
        <v>704</v>
      </c>
      <c r="J725" s="187" t="s">
        <v>3300</v>
      </c>
      <c r="K725" s="187" t="s">
        <v>3489</v>
      </c>
      <c r="L725" s="187" t="s">
        <v>3490</v>
      </c>
      <c r="M725" s="187" t="s">
        <v>3491</v>
      </c>
      <c r="O725" s="188"/>
      <c r="P725" s="188"/>
      <c r="Q725" s="188"/>
      <c r="R725" s="188"/>
      <c r="S725" s="188"/>
      <c r="T725" s="188"/>
      <c r="U725" s="188"/>
      <c r="V725" s="188"/>
      <c r="W725" s="213"/>
      <c r="X725" s="213"/>
      <c r="Z725" s="187" t="s">
        <v>44</v>
      </c>
      <c r="AB725" s="188"/>
      <c r="AC725" s="188"/>
      <c r="AD725" s="188"/>
      <c r="AE725" s="200"/>
      <c r="AH725" s="188"/>
      <c r="AI725" s="187">
        <f t="shared" ca="1" si="33"/>
        <v>564</v>
      </c>
      <c r="AJ725" s="187">
        <f>1</f>
        <v>1</v>
      </c>
    </row>
    <row r="726" spans="1:36" ht="60" hidden="1" x14ac:dyDescent="0.25">
      <c r="A726" s="188">
        <v>44165</v>
      </c>
      <c r="B726" s="188">
        <v>44165</v>
      </c>
      <c r="C726" s="188" t="s">
        <v>180</v>
      </c>
      <c r="D726" s="187" t="s">
        <v>3492</v>
      </c>
      <c r="E726" s="187" t="str">
        <f t="shared" ca="1" si="35"/>
        <v/>
      </c>
      <c r="F726" s="192">
        <v>3</v>
      </c>
      <c r="G726" s="191">
        <v>21</v>
      </c>
      <c r="H726" s="187" t="s">
        <v>1614</v>
      </c>
      <c r="I726" s="187" t="s">
        <v>37</v>
      </c>
      <c r="J726" s="187" t="s">
        <v>3493</v>
      </c>
      <c r="K726" s="187" t="s">
        <v>3494</v>
      </c>
      <c r="L726" s="187" t="s">
        <v>3495</v>
      </c>
      <c r="M726" s="187" t="s">
        <v>2486</v>
      </c>
      <c r="N726" s="187" t="s">
        <v>3150</v>
      </c>
      <c r="O726" s="188">
        <v>44203</v>
      </c>
      <c r="P726" s="188">
        <v>44208</v>
      </c>
      <c r="Q726" s="188"/>
      <c r="R726" s="188"/>
      <c r="S726" s="188"/>
      <c r="T726" s="188"/>
      <c r="U726" s="188"/>
      <c r="V726" s="188"/>
      <c r="W726" s="213"/>
      <c r="X726" s="213"/>
      <c r="Z726" s="187" t="s">
        <v>44</v>
      </c>
      <c r="AA726" s="187" t="s">
        <v>3150</v>
      </c>
      <c r="AB726" s="188" t="s">
        <v>3496</v>
      </c>
      <c r="AC726" s="188" t="s">
        <v>3497</v>
      </c>
      <c r="AD726" s="201" t="s">
        <v>3498</v>
      </c>
      <c r="AE726" s="200"/>
      <c r="AH726" s="188"/>
      <c r="AI726" s="187">
        <f t="shared" ca="1" si="33"/>
        <v>592</v>
      </c>
      <c r="AJ726" s="187">
        <f>1</f>
        <v>1</v>
      </c>
    </row>
    <row r="727" spans="1:36" ht="30" x14ac:dyDescent="0.25">
      <c r="A727" s="188">
        <v>44210</v>
      </c>
      <c r="B727" s="188">
        <v>44210</v>
      </c>
      <c r="C727" s="188" t="s">
        <v>3238</v>
      </c>
      <c r="D727" s="187" t="s">
        <v>3499</v>
      </c>
      <c r="E727" s="187" t="str">
        <f t="shared" ca="1" si="35"/>
        <v>Ativo</v>
      </c>
      <c r="F727" s="192">
        <v>4</v>
      </c>
      <c r="G727" s="191">
        <v>21</v>
      </c>
      <c r="H727" s="187" t="s">
        <v>274</v>
      </c>
      <c r="I727" s="187" t="s">
        <v>704</v>
      </c>
      <c r="J727" s="187" t="s">
        <v>3300</v>
      </c>
      <c r="K727" s="187" t="s">
        <v>770</v>
      </c>
      <c r="L727" s="187" t="s">
        <v>3500</v>
      </c>
      <c r="M727" s="187" t="s">
        <v>3501</v>
      </c>
      <c r="O727" s="188"/>
      <c r="P727" s="188"/>
      <c r="Q727" s="188"/>
      <c r="R727" s="188">
        <v>44215</v>
      </c>
      <c r="S727" s="188">
        <v>44219</v>
      </c>
      <c r="T727" s="188">
        <v>44215</v>
      </c>
      <c r="U727" s="188">
        <v>46040</v>
      </c>
      <c r="V727" s="188"/>
      <c r="W727" s="213"/>
      <c r="X727" s="213"/>
      <c r="Z727" s="187" t="s">
        <v>44</v>
      </c>
      <c r="AB727" s="188"/>
      <c r="AC727" s="188"/>
      <c r="AD727" s="188"/>
      <c r="AE727" s="200"/>
      <c r="AH727" s="188"/>
      <c r="AI727" s="187">
        <f t="shared" ca="1" si="33"/>
        <v>9</v>
      </c>
      <c r="AJ727" s="187">
        <f>1</f>
        <v>1</v>
      </c>
    </row>
    <row r="728" spans="1:36" ht="39.75" hidden="1" customHeight="1" x14ac:dyDescent="0.25">
      <c r="A728" s="188">
        <v>44214</v>
      </c>
      <c r="B728" s="188">
        <v>44214</v>
      </c>
      <c r="C728" s="188" t="s">
        <v>3223</v>
      </c>
      <c r="D728" s="187" t="s">
        <v>3502</v>
      </c>
      <c r="E728" s="187" t="str">
        <f t="shared" ca="1" si="35"/>
        <v>Ativo</v>
      </c>
      <c r="F728" s="192">
        <v>5</v>
      </c>
      <c r="G728" s="191">
        <v>21</v>
      </c>
      <c r="H728" s="187" t="s">
        <v>274</v>
      </c>
      <c r="I728" s="187" t="s">
        <v>704</v>
      </c>
      <c r="J728" s="187" t="s">
        <v>3300</v>
      </c>
      <c r="K728" s="187" t="s">
        <v>3503</v>
      </c>
      <c r="L728" s="187" t="s">
        <v>3504</v>
      </c>
      <c r="M728" s="187" t="s">
        <v>3505</v>
      </c>
      <c r="O728" s="188"/>
      <c r="P728" s="188"/>
      <c r="Q728" s="188"/>
      <c r="R728" s="188"/>
      <c r="S728" s="188"/>
      <c r="T728" s="188">
        <v>44214</v>
      </c>
      <c r="U728" s="188">
        <v>46039</v>
      </c>
      <c r="V728" s="188"/>
      <c r="W728" s="213"/>
      <c r="X728" s="213"/>
      <c r="Z728" s="187" t="s">
        <v>44</v>
      </c>
      <c r="AA728" s="187" t="s">
        <v>2449</v>
      </c>
      <c r="AB728" s="188"/>
      <c r="AC728" s="188"/>
      <c r="AD728" s="188"/>
      <c r="AE728" s="200"/>
      <c r="AH728" s="188"/>
      <c r="AI728" s="187">
        <f t="shared" ca="1" si="33"/>
        <v>543</v>
      </c>
      <c r="AJ728" s="187">
        <f>1</f>
        <v>1</v>
      </c>
    </row>
    <row r="729" spans="1:36" ht="27.75" customHeight="1" x14ac:dyDescent="0.25">
      <c r="A729" s="188">
        <v>44214</v>
      </c>
      <c r="B729" s="188">
        <v>44214</v>
      </c>
      <c r="C729" s="188" t="s">
        <v>3267</v>
      </c>
      <c r="D729" s="187" t="s">
        <v>3506</v>
      </c>
      <c r="E729" s="187" t="str">
        <f t="shared" ca="1" si="35"/>
        <v>Ativo</v>
      </c>
      <c r="F729" s="192">
        <v>6</v>
      </c>
      <c r="G729" s="191">
        <v>21</v>
      </c>
      <c r="H729" s="187" t="s">
        <v>274</v>
      </c>
      <c r="I729" s="187" t="s">
        <v>704</v>
      </c>
      <c r="J729" s="187" t="s">
        <v>3300</v>
      </c>
      <c r="K729" s="187" t="s">
        <v>805</v>
      </c>
      <c r="L729" s="187" t="s">
        <v>806</v>
      </c>
      <c r="M729" s="187" t="s">
        <v>3507</v>
      </c>
      <c r="O729" s="188"/>
      <c r="P729" s="188"/>
      <c r="Q729" s="188"/>
      <c r="R729" s="188">
        <v>44216</v>
      </c>
      <c r="S729" s="188">
        <v>44219</v>
      </c>
      <c r="T729" s="188">
        <v>44216</v>
      </c>
      <c r="U729" s="188">
        <v>45676</v>
      </c>
      <c r="V729" s="188"/>
      <c r="W729" s="213"/>
      <c r="X729" s="213"/>
      <c r="Z729" s="187" t="s">
        <v>44</v>
      </c>
      <c r="AA729" s="187" t="s">
        <v>2449</v>
      </c>
      <c r="AB729" s="188"/>
      <c r="AC729" s="188"/>
      <c r="AD729" s="188"/>
      <c r="AE729" s="200"/>
      <c r="AH729" s="188">
        <v>44221</v>
      </c>
      <c r="AI729" s="187">
        <f t="shared" ca="1" si="33"/>
        <v>5</v>
      </c>
      <c r="AJ729" s="187">
        <f>1</f>
        <v>1</v>
      </c>
    </row>
    <row r="730" spans="1:36" ht="30" hidden="1" x14ac:dyDescent="0.25">
      <c r="A730" s="188">
        <v>44216</v>
      </c>
      <c r="B730" s="188">
        <v>44216</v>
      </c>
      <c r="C730" s="188" t="s">
        <v>3192</v>
      </c>
      <c r="D730" s="187" t="s">
        <v>3508</v>
      </c>
      <c r="E730" s="187" t="str">
        <f t="shared" ca="1" si="35"/>
        <v>Ativo</v>
      </c>
      <c r="F730" s="192">
        <v>7</v>
      </c>
      <c r="G730" s="191">
        <v>21</v>
      </c>
      <c r="H730" s="187" t="s">
        <v>274</v>
      </c>
      <c r="I730" s="187" t="s">
        <v>704</v>
      </c>
      <c r="J730" s="187" t="s">
        <v>3509</v>
      </c>
      <c r="K730" s="187" t="s">
        <v>3510</v>
      </c>
      <c r="L730" s="187" t="s">
        <v>3511</v>
      </c>
      <c r="M730" s="187" t="s">
        <v>3512</v>
      </c>
      <c r="O730" s="188"/>
      <c r="P730" s="188"/>
      <c r="Q730" s="188"/>
      <c r="R730" s="188"/>
      <c r="S730" s="188"/>
      <c r="T730" s="188">
        <v>44216</v>
      </c>
      <c r="U730" s="188">
        <v>46041</v>
      </c>
      <c r="V730" s="188"/>
      <c r="W730" s="213"/>
      <c r="X730" s="213"/>
      <c r="Z730" s="187" t="s">
        <v>44</v>
      </c>
      <c r="AA730" s="187" t="s">
        <v>2449</v>
      </c>
      <c r="AB730" s="188"/>
      <c r="AC730" s="188"/>
      <c r="AD730" s="188"/>
      <c r="AE730" s="200"/>
      <c r="AF730" s="187" t="s">
        <v>39</v>
      </c>
      <c r="AG730" s="187" t="s">
        <v>39</v>
      </c>
      <c r="AH730" s="188"/>
      <c r="AI730" s="187">
        <f t="shared" ca="1" si="33"/>
        <v>541</v>
      </c>
      <c r="AJ730" s="187">
        <f>1</f>
        <v>1</v>
      </c>
    </row>
    <row r="731" spans="1:36" ht="31.5" customHeight="1" x14ac:dyDescent="0.25">
      <c r="A731" s="188">
        <v>44221</v>
      </c>
      <c r="B731" s="188">
        <v>44221</v>
      </c>
      <c r="C731" s="188" t="s">
        <v>3306</v>
      </c>
      <c r="D731" s="187" t="s">
        <v>3513</v>
      </c>
      <c r="E731" s="187" t="str">
        <f t="shared" ca="1" si="35"/>
        <v>Ativo</v>
      </c>
      <c r="F731" s="192">
        <v>8</v>
      </c>
      <c r="G731" s="191">
        <v>21</v>
      </c>
      <c r="H731" s="187" t="s">
        <v>274</v>
      </c>
      <c r="I731" s="187" t="s">
        <v>704</v>
      </c>
      <c r="J731" s="187" t="s">
        <v>3509</v>
      </c>
      <c r="K731" s="187" t="s">
        <v>3514</v>
      </c>
      <c r="L731" s="187" t="s">
        <v>3515</v>
      </c>
      <c r="M731" s="187" t="s">
        <v>3516</v>
      </c>
      <c r="O731" s="188"/>
      <c r="P731" s="188"/>
      <c r="Q731" s="188"/>
      <c r="R731" s="188">
        <v>44223</v>
      </c>
      <c r="S731" s="188">
        <v>44226</v>
      </c>
      <c r="T731" s="188">
        <v>44223</v>
      </c>
      <c r="U731" s="188">
        <v>44952</v>
      </c>
      <c r="V731" s="188"/>
      <c r="W731" s="213"/>
      <c r="X731" s="213"/>
      <c r="Z731" s="187" t="s">
        <v>44</v>
      </c>
      <c r="AA731" s="187" t="s">
        <v>2449</v>
      </c>
      <c r="AB731" s="188"/>
      <c r="AC731" s="188"/>
      <c r="AD731" s="188"/>
      <c r="AE731" s="200"/>
      <c r="AH731" s="188">
        <v>44235</v>
      </c>
      <c r="AI731" s="187">
        <f t="shared" ca="1" si="33"/>
        <v>5</v>
      </c>
      <c r="AJ731" s="187">
        <f>1</f>
        <v>1</v>
      </c>
    </row>
    <row r="732" spans="1:36" ht="42" customHeight="1" x14ac:dyDescent="0.25">
      <c r="A732" s="188">
        <v>44221</v>
      </c>
      <c r="B732" s="188">
        <v>44221</v>
      </c>
      <c r="C732" s="188" t="s">
        <v>3177</v>
      </c>
      <c r="D732" s="187" t="s">
        <v>3517</v>
      </c>
      <c r="E732" s="187" t="str">
        <f t="shared" ca="1" si="35"/>
        <v>Ativo</v>
      </c>
      <c r="F732" s="192">
        <v>9</v>
      </c>
      <c r="G732" s="191">
        <v>21</v>
      </c>
      <c r="H732" s="187" t="s">
        <v>274</v>
      </c>
      <c r="I732" s="187" t="s">
        <v>704</v>
      </c>
      <c r="J732" s="187" t="s">
        <v>3509</v>
      </c>
      <c r="K732" s="187" t="s">
        <v>3518</v>
      </c>
      <c r="L732" s="187" t="s">
        <v>815</v>
      </c>
      <c r="M732" s="187" t="s">
        <v>3519</v>
      </c>
      <c r="O732" s="188"/>
      <c r="P732" s="188"/>
      <c r="Q732" s="188"/>
      <c r="R732" s="188">
        <v>44225</v>
      </c>
      <c r="S732" s="188">
        <v>44230</v>
      </c>
      <c r="T732" s="188">
        <v>44225</v>
      </c>
      <c r="U732" s="188">
        <v>46050</v>
      </c>
      <c r="V732" s="188"/>
      <c r="W732" s="213"/>
      <c r="X732" s="213"/>
      <c r="Z732" s="187" t="s">
        <v>44</v>
      </c>
      <c r="AA732" s="187" t="s">
        <v>2449</v>
      </c>
      <c r="AB732" s="188"/>
      <c r="AC732" s="188"/>
      <c r="AD732" s="188"/>
      <c r="AE732" s="200"/>
      <c r="AF732" s="187" t="s">
        <v>39</v>
      </c>
      <c r="AG732" s="187" t="s">
        <v>39</v>
      </c>
      <c r="AH732" s="188">
        <v>44230</v>
      </c>
      <c r="AI732" s="187">
        <f t="shared" ca="1" si="33"/>
        <v>9</v>
      </c>
      <c r="AJ732" s="187">
        <f>1</f>
        <v>1</v>
      </c>
    </row>
    <row r="733" spans="1:36" ht="60" hidden="1" x14ac:dyDescent="0.25">
      <c r="A733" s="188">
        <v>44215</v>
      </c>
      <c r="B733" s="188">
        <v>44215</v>
      </c>
      <c r="C733" s="188" t="s">
        <v>3322</v>
      </c>
      <c r="D733" s="187" t="s">
        <v>3520</v>
      </c>
      <c r="E733" s="187" t="str">
        <f t="shared" ca="1" si="35"/>
        <v/>
      </c>
      <c r="F733" s="192">
        <v>10</v>
      </c>
      <c r="G733" s="191">
        <v>21</v>
      </c>
      <c r="H733" s="187" t="s">
        <v>2602</v>
      </c>
      <c r="I733" s="187" t="s">
        <v>37</v>
      </c>
      <c r="J733" s="187" t="s">
        <v>3521</v>
      </c>
      <c r="K733" s="187" t="s">
        <v>3522</v>
      </c>
      <c r="L733" s="187" t="s">
        <v>3523</v>
      </c>
      <c r="M733" s="187" t="s">
        <v>3524</v>
      </c>
      <c r="N733" s="187" t="s">
        <v>3279</v>
      </c>
      <c r="O733" s="188">
        <v>44221</v>
      </c>
      <c r="P733" s="188">
        <v>44222</v>
      </c>
      <c r="Q733" s="188">
        <v>44222</v>
      </c>
      <c r="R733" s="188"/>
      <c r="S733" s="188"/>
      <c r="T733" s="188"/>
      <c r="U733" s="188"/>
      <c r="V733" s="188" t="s">
        <v>65</v>
      </c>
      <c r="W733" s="213"/>
      <c r="X733" s="213"/>
      <c r="Z733" s="187" t="s">
        <v>44</v>
      </c>
      <c r="AA733" s="187" t="s">
        <v>3525</v>
      </c>
      <c r="AB733" s="188" t="s">
        <v>3526</v>
      </c>
      <c r="AC733" s="188" t="s">
        <v>3527</v>
      </c>
      <c r="AD733" s="201" t="s">
        <v>3528</v>
      </c>
      <c r="AE733" s="200"/>
      <c r="AH733" s="188"/>
      <c r="AI733" s="187">
        <f t="shared" ca="1" si="33"/>
        <v>542</v>
      </c>
      <c r="AJ733" s="187">
        <f>1</f>
        <v>1</v>
      </c>
    </row>
    <row r="734" spans="1:36" ht="29.25" hidden="1" customHeight="1" x14ac:dyDescent="0.25">
      <c r="A734" s="188">
        <v>44229</v>
      </c>
      <c r="B734" s="188">
        <v>44229</v>
      </c>
      <c r="C734" s="188" t="s">
        <v>3311</v>
      </c>
      <c r="D734" s="187" t="s">
        <v>3529</v>
      </c>
      <c r="E734" s="187" t="str">
        <f t="shared" ca="1" si="35"/>
        <v/>
      </c>
      <c r="F734" s="192">
        <v>11</v>
      </c>
      <c r="G734" s="191">
        <v>21</v>
      </c>
      <c r="H734" s="187" t="s">
        <v>274</v>
      </c>
      <c r="I734" s="187" t="s">
        <v>704</v>
      </c>
      <c r="J734" s="187" t="s">
        <v>3509</v>
      </c>
      <c r="K734" s="187" t="s">
        <v>773</v>
      </c>
      <c r="L734" s="187" t="s">
        <v>774</v>
      </c>
      <c r="M734" s="187" t="s">
        <v>775</v>
      </c>
      <c r="O734" s="188"/>
      <c r="P734" s="188"/>
      <c r="Q734" s="188"/>
      <c r="R734" s="188"/>
      <c r="S734" s="188"/>
      <c r="T734" s="188"/>
      <c r="U734" s="188"/>
      <c r="V734" s="188"/>
      <c r="W734" s="213"/>
      <c r="X734" s="213"/>
      <c r="AB734" s="188"/>
      <c r="AC734" s="188"/>
      <c r="AD734" s="188"/>
      <c r="AE734" s="200"/>
      <c r="AF734" s="187" t="s">
        <v>39</v>
      </c>
      <c r="AH734" s="188"/>
      <c r="AI734" s="187">
        <f t="shared" ca="1" si="33"/>
        <v>528</v>
      </c>
      <c r="AJ734" s="187">
        <f>1</f>
        <v>1</v>
      </c>
    </row>
    <row r="735" spans="1:36" hidden="1" x14ac:dyDescent="0.25">
      <c r="A735" s="188">
        <v>44231</v>
      </c>
      <c r="B735" s="188">
        <v>44231</v>
      </c>
      <c r="C735" s="188" t="s">
        <v>3530</v>
      </c>
      <c r="D735" s="187" t="s">
        <v>3531</v>
      </c>
      <c r="E735" s="187" t="str">
        <f t="shared" ca="1" si="35"/>
        <v>Ativo</v>
      </c>
      <c r="F735" s="192">
        <v>12</v>
      </c>
      <c r="G735" s="191">
        <v>21</v>
      </c>
      <c r="H735" s="187" t="s">
        <v>274</v>
      </c>
      <c r="I735" s="187" t="s">
        <v>704</v>
      </c>
      <c r="J735" s="187" t="s">
        <v>705</v>
      </c>
      <c r="K735" s="187" t="s">
        <v>3532</v>
      </c>
      <c r="L735" s="187" t="s">
        <v>2539</v>
      </c>
      <c r="M735" s="187" t="s">
        <v>2540</v>
      </c>
      <c r="O735" s="188"/>
      <c r="P735" s="188"/>
      <c r="Q735" s="188"/>
      <c r="R735" s="188"/>
      <c r="S735" s="188"/>
      <c r="T735" s="188">
        <v>44229</v>
      </c>
      <c r="U735" s="188">
        <v>46057</v>
      </c>
      <c r="V735" s="188"/>
      <c r="W735" s="213"/>
      <c r="X735" s="213"/>
      <c r="AB735" s="188"/>
      <c r="AC735" s="188"/>
      <c r="AD735" s="188"/>
      <c r="AE735" s="200"/>
      <c r="AH735" s="188"/>
      <c r="AI735" s="187">
        <f t="shared" ca="1" si="33"/>
        <v>526</v>
      </c>
      <c r="AJ735" s="187">
        <f>1</f>
        <v>1</v>
      </c>
    </row>
    <row r="736" spans="1:36" ht="90" hidden="1" x14ac:dyDescent="0.25">
      <c r="A736" s="188">
        <v>44235</v>
      </c>
      <c r="B736" s="188">
        <v>44235</v>
      </c>
      <c r="C736" s="188" t="s">
        <v>3205</v>
      </c>
      <c r="D736" s="187" t="s">
        <v>3533</v>
      </c>
      <c r="E736" s="187" t="str">
        <f t="shared" ca="1" si="35"/>
        <v/>
      </c>
      <c r="F736" s="192">
        <v>13</v>
      </c>
      <c r="G736" s="191">
        <v>21</v>
      </c>
      <c r="H736" s="187" t="s">
        <v>2816</v>
      </c>
      <c r="I736" s="187" t="s">
        <v>37</v>
      </c>
      <c r="J736" s="187" t="s">
        <v>3534</v>
      </c>
      <c r="K736" s="187" t="s">
        <v>3535</v>
      </c>
      <c r="L736" s="187" t="s">
        <v>3536</v>
      </c>
      <c r="M736" s="187" t="s">
        <v>3537</v>
      </c>
      <c r="N736" s="187" t="s">
        <v>44</v>
      </c>
      <c r="O736" s="188">
        <v>44235</v>
      </c>
      <c r="P736" s="188">
        <v>44235</v>
      </c>
      <c r="Q736" s="188"/>
      <c r="R736" s="188"/>
      <c r="S736" s="188"/>
      <c r="T736" s="188"/>
      <c r="U736" s="188"/>
      <c r="V736" s="188"/>
      <c r="W736" s="213"/>
      <c r="X736" s="213"/>
      <c r="Z736" s="187" t="s">
        <v>44</v>
      </c>
      <c r="AB736" s="187" t="s">
        <v>3538</v>
      </c>
      <c r="AC736" s="188" t="s">
        <v>3539</v>
      </c>
      <c r="AD736" s="201" t="s">
        <v>3540</v>
      </c>
      <c r="AE736" s="200"/>
      <c r="AF736" s="187" t="s">
        <v>39</v>
      </c>
      <c r="AG736" s="187" t="s">
        <v>39</v>
      </c>
      <c r="AH736" s="188"/>
      <c r="AI736" s="187">
        <f t="shared" ca="1" si="33"/>
        <v>522</v>
      </c>
      <c r="AJ736" s="187">
        <f>1</f>
        <v>1</v>
      </c>
    </row>
    <row r="737" spans="1:36" ht="45" hidden="1" x14ac:dyDescent="0.25">
      <c r="A737" s="188">
        <v>44237</v>
      </c>
      <c r="B737" s="188">
        <v>44237</v>
      </c>
      <c r="C737" s="188" t="s">
        <v>3530</v>
      </c>
      <c r="D737" s="187" t="s">
        <v>3541</v>
      </c>
      <c r="E737" s="187" t="str">
        <f t="shared" ca="1" si="35"/>
        <v>Ativo</v>
      </c>
      <c r="F737" s="192">
        <v>14</v>
      </c>
      <c r="G737" s="191">
        <v>21</v>
      </c>
      <c r="H737" s="187" t="s">
        <v>274</v>
      </c>
      <c r="I737" s="187" t="s">
        <v>704</v>
      </c>
      <c r="J737" s="187" t="s">
        <v>705</v>
      </c>
      <c r="K737" s="187" t="s">
        <v>3542</v>
      </c>
      <c r="L737" s="187" t="s">
        <v>3543</v>
      </c>
      <c r="M737" s="187" t="s">
        <v>3544</v>
      </c>
      <c r="N737" s="187" t="s">
        <v>44</v>
      </c>
      <c r="O737" s="188"/>
      <c r="P737" s="188"/>
      <c r="Q737" s="188"/>
      <c r="R737" s="188"/>
      <c r="S737" s="188"/>
      <c r="T737" s="188">
        <v>44237</v>
      </c>
      <c r="U737" s="188">
        <v>46062</v>
      </c>
      <c r="V737" s="188"/>
      <c r="W737" s="213"/>
      <c r="X737" s="213"/>
      <c r="AB737" s="188"/>
      <c r="AC737" s="188"/>
      <c r="AD737" s="188"/>
      <c r="AE737" s="200"/>
      <c r="AH737" s="188"/>
      <c r="AI737" s="187">
        <f t="shared" ca="1" si="33"/>
        <v>520</v>
      </c>
      <c r="AJ737" s="187">
        <f>1</f>
        <v>1</v>
      </c>
    </row>
    <row r="738" spans="1:36" ht="105" hidden="1" x14ac:dyDescent="0.25">
      <c r="A738" s="188">
        <v>44211</v>
      </c>
      <c r="B738" s="188">
        <v>44214</v>
      </c>
      <c r="C738" s="188" t="s">
        <v>3223</v>
      </c>
      <c r="D738" s="187" t="s">
        <v>3545</v>
      </c>
      <c r="E738" s="187" t="str">
        <f t="shared" ca="1" si="35"/>
        <v/>
      </c>
      <c r="F738" s="192">
        <v>15</v>
      </c>
      <c r="G738" s="191">
        <v>21</v>
      </c>
      <c r="H738" s="187" t="s">
        <v>2602</v>
      </c>
      <c r="I738" s="187" t="s">
        <v>37</v>
      </c>
      <c r="J738" s="187" t="s">
        <v>3546</v>
      </c>
      <c r="K738" s="187" t="s">
        <v>3547</v>
      </c>
      <c r="L738" s="187" t="s">
        <v>1518</v>
      </c>
      <c r="M738" s="187" t="s">
        <v>2791</v>
      </c>
      <c r="N738" s="187" t="s">
        <v>3548</v>
      </c>
      <c r="O738" s="188">
        <v>44215</v>
      </c>
      <c r="P738" s="188">
        <v>44216</v>
      </c>
      <c r="Q738" s="188"/>
      <c r="R738" s="188"/>
      <c r="S738" s="188"/>
      <c r="T738" s="188"/>
      <c r="U738" s="188"/>
      <c r="V738" s="188"/>
      <c r="W738" s="213" t="s">
        <v>39</v>
      </c>
      <c r="X738" s="213" t="s">
        <v>39</v>
      </c>
      <c r="Z738" s="187" t="s">
        <v>44</v>
      </c>
      <c r="AB738" s="188" t="s">
        <v>3549</v>
      </c>
      <c r="AC738" s="188" t="s">
        <v>3550</v>
      </c>
      <c r="AD738" s="201" t="s">
        <v>3551</v>
      </c>
      <c r="AE738" s="200"/>
      <c r="AF738" s="187" t="s">
        <v>39</v>
      </c>
      <c r="AG738" s="187" t="s">
        <v>39</v>
      </c>
      <c r="AH738" s="188"/>
      <c r="AI738" s="187">
        <f t="shared" ca="1" si="33"/>
        <v>546</v>
      </c>
      <c r="AJ738" s="187">
        <f>1</f>
        <v>1</v>
      </c>
    </row>
    <row r="739" spans="1:36" ht="30" hidden="1" x14ac:dyDescent="0.25">
      <c r="A739" s="188">
        <v>44239</v>
      </c>
      <c r="B739" s="188">
        <v>44239</v>
      </c>
      <c r="C739" s="188" t="s">
        <v>3267</v>
      </c>
      <c r="D739" s="187" t="s">
        <v>3552</v>
      </c>
      <c r="E739" s="187" t="str">
        <f t="shared" ca="1" si="35"/>
        <v/>
      </c>
      <c r="F739" s="192">
        <v>16</v>
      </c>
      <c r="G739" s="191">
        <v>21</v>
      </c>
      <c r="H739" s="187" t="s">
        <v>274</v>
      </c>
      <c r="I739" s="187" t="s">
        <v>704</v>
      </c>
      <c r="J739" s="187" t="s">
        <v>705</v>
      </c>
      <c r="K739" s="187" t="s">
        <v>3553</v>
      </c>
      <c r="L739" s="187" t="s">
        <v>3554</v>
      </c>
      <c r="M739" s="187" t="s">
        <v>3555</v>
      </c>
      <c r="N739" s="187" t="s">
        <v>2449</v>
      </c>
      <c r="O739" s="188"/>
      <c r="P739" s="188"/>
      <c r="Q739" s="188"/>
      <c r="R739" s="188"/>
      <c r="S739" s="188"/>
      <c r="T739" s="188"/>
      <c r="U739" s="188"/>
      <c r="V739" s="188"/>
      <c r="W739" s="213"/>
      <c r="X739" s="213"/>
      <c r="AB739" s="188"/>
      <c r="AD739" s="188"/>
      <c r="AE739" s="200"/>
      <c r="AH739" s="188"/>
      <c r="AI739" s="187">
        <f t="shared" ca="1" si="33"/>
        <v>518</v>
      </c>
      <c r="AJ739" s="187">
        <f>1</f>
        <v>1</v>
      </c>
    </row>
    <row r="740" spans="1:36" ht="30" hidden="1" x14ac:dyDescent="0.25">
      <c r="A740" s="188">
        <v>44239</v>
      </c>
      <c r="B740" s="188">
        <v>44239</v>
      </c>
      <c r="C740" s="188" t="s">
        <v>3238</v>
      </c>
      <c r="D740" s="187" t="s">
        <v>3556</v>
      </c>
      <c r="E740" s="187" t="str">
        <f t="shared" ca="1" si="35"/>
        <v>Ativo</v>
      </c>
      <c r="F740" s="192">
        <v>17</v>
      </c>
      <c r="G740" s="191">
        <v>21</v>
      </c>
      <c r="H740" s="187" t="s">
        <v>274</v>
      </c>
      <c r="I740" s="187" t="s">
        <v>704</v>
      </c>
      <c r="J740" s="187" t="s">
        <v>705</v>
      </c>
      <c r="K740" s="187" t="s">
        <v>3557</v>
      </c>
      <c r="L740" s="187" t="s">
        <v>828</v>
      </c>
      <c r="M740" s="187" t="s">
        <v>3558</v>
      </c>
      <c r="N740" s="187" t="s">
        <v>2449</v>
      </c>
      <c r="O740" s="188"/>
      <c r="P740" s="188"/>
      <c r="Q740" s="188"/>
      <c r="R740" s="188"/>
      <c r="S740" s="188"/>
      <c r="T740" s="188">
        <v>44239</v>
      </c>
      <c r="U740" s="188">
        <v>46064</v>
      </c>
      <c r="V740" s="188"/>
      <c r="W740" s="213"/>
      <c r="X740" s="213"/>
      <c r="Z740" s="187" t="s">
        <v>44</v>
      </c>
      <c r="AB740" s="188"/>
      <c r="AC740" s="188"/>
      <c r="AD740" s="188"/>
      <c r="AE740" s="200"/>
      <c r="AH740" s="188"/>
      <c r="AI740" s="187">
        <f t="shared" ca="1" si="33"/>
        <v>518</v>
      </c>
      <c r="AJ740" s="187">
        <f>1</f>
        <v>1</v>
      </c>
    </row>
    <row r="741" spans="1:36" hidden="1" x14ac:dyDescent="0.25">
      <c r="A741" s="188"/>
      <c r="B741" s="188"/>
      <c r="C741" s="188"/>
      <c r="E741" s="187" t="str">
        <f t="shared" ca="1" si="35"/>
        <v/>
      </c>
      <c r="F741" s="192"/>
      <c r="O741" s="188"/>
      <c r="P741" s="188"/>
      <c r="Q741" s="188"/>
      <c r="R741" s="188"/>
      <c r="S741" s="188"/>
      <c r="T741" s="188"/>
      <c r="U741" s="188"/>
      <c r="V741" s="188"/>
      <c r="W741" s="213"/>
      <c r="X741" s="213"/>
      <c r="AB741" s="188"/>
      <c r="AC741" s="188"/>
      <c r="AD741" s="188"/>
      <c r="AE741" s="200"/>
      <c r="AH741" s="188"/>
      <c r="AI741" s="187" t="str">
        <f t="shared" ca="1" si="33"/>
        <v/>
      </c>
      <c r="AJ741" s="187">
        <f>1</f>
        <v>1</v>
      </c>
    </row>
    <row r="742" spans="1:36" hidden="1" x14ac:dyDescent="0.25">
      <c r="A742" s="188"/>
      <c r="B742" s="188"/>
      <c r="C742" s="188"/>
      <c r="E742" s="187" t="str">
        <f t="shared" ca="1" si="35"/>
        <v/>
      </c>
      <c r="F742" s="192"/>
      <c r="O742" s="188"/>
      <c r="P742" s="188"/>
      <c r="Q742" s="188"/>
      <c r="R742" s="188"/>
      <c r="S742" s="188"/>
      <c r="T742" s="188"/>
      <c r="U742" s="188"/>
      <c r="V742" s="188"/>
      <c r="W742" s="213"/>
      <c r="X742" s="213"/>
      <c r="AB742" s="188"/>
      <c r="AC742" s="188"/>
      <c r="AD742" s="188"/>
      <c r="AE742" s="200"/>
      <c r="AH742" s="188"/>
      <c r="AI742" s="187" t="str">
        <f t="shared" ca="1" si="33"/>
        <v/>
      </c>
      <c r="AJ742" s="187">
        <f>1</f>
        <v>1</v>
      </c>
    </row>
    <row r="743" spans="1:36" hidden="1" x14ac:dyDescent="0.25">
      <c r="A743" s="188"/>
      <c r="B743" s="188"/>
      <c r="C743" s="188"/>
      <c r="E743" s="187" t="str">
        <f t="shared" ca="1" si="35"/>
        <v/>
      </c>
      <c r="F743" s="192"/>
      <c r="O743" s="188"/>
      <c r="P743" s="188"/>
      <c r="Q743" s="188"/>
      <c r="R743" s="188"/>
      <c r="S743" s="188"/>
      <c r="T743" s="188"/>
      <c r="U743" s="188"/>
      <c r="V743" s="188"/>
      <c r="W743" s="213"/>
      <c r="X743" s="213"/>
      <c r="AB743" s="188"/>
      <c r="AC743" s="188"/>
      <c r="AD743" s="188"/>
      <c r="AE743" s="200"/>
      <c r="AH743" s="188"/>
      <c r="AI743" s="187" t="str">
        <f t="shared" ca="1" si="33"/>
        <v/>
      </c>
      <c r="AJ743" s="187">
        <f>1</f>
        <v>1</v>
      </c>
    </row>
    <row r="744" spans="1:36" hidden="1" x14ac:dyDescent="0.25">
      <c r="A744" s="188"/>
      <c r="B744" s="188"/>
      <c r="C744" s="188"/>
      <c r="E744" s="187" t="str">
        <f t="shared" ca="1" si="35"/>
        <v/>
      </c>
      <c r="F744" s="192"/>
      <c r="O744" s="188"/>
      <c r="P744" s="188"/>
      <c r="Q744" s="188"/>
      <c r="R744" s="188"/>
      <c r="S744" s="188"/>
      <c r="T744" s="188"/>
      <c r="U744" s="188"/>
      <c r="V744" s="188"/>
      <c r="W744" s="213"/>
      <c r="X744" s="213"/>
      <c r="AB744" s="188"/>
      <c r="AC744" s="188"/>
      <c r="AD744" s="188"/>
      <c r="AE744" s="200"/>
      <c r="AH744" s="188"/>
      <c r="AI744" s="187" t="str">
        <f t="shared" ca="1" si="33"/>
        <v/>
      </c>
      <c r="AJ744" s="187">
        <f>1</f>
        <v>1</v>
      </c>
    </row>
    <row r="745" spans="1:36" hidden="1" x14ac:dyDescent="0.25">
      <c r="A745" s="188"/>
      <c r="B745" s="188"/>
      <c r="C745" s="188"/>
      <c r="E745" s="187" t="str">
        <f t="shared" ca="1" si="35"/>
        <v/>
      </c>
      <c r="F745" s="192"/>
      <c r="O745" s="188"/>
      <c r="P745" s="188"/>
      <c r="Q745" s="188"/>
      <c r="R745" s="188"/>
      <c r="S745" s="188"/>
      <c r="T745" s="188"/>
      <c r="U745" s="188"/>
      <c r="V745" s="188"/>
      <c r="W745" s="213"/>
      <c r="X745" s="213"/>
      <c r="AB745" s="188"/>
      <c r="AC745" s="188"/>
      <c r="AD745" s="188"/>
      <c r="AE745" s="200"/>
      <c r="AH745" s="188"/>
      <c r="AI745" s="187" t="str">
        <f t="shared" ca="1" si="33"/>
        <v/>
      </c>
      <c r="AJ745" s="187">
        <f>1</f>
        <v>1</v>
      </c>
    </row>
    <row r="746" spans="1:36" hidden="1" x14ac:dyDescent="0.25">
      <c r="A746" s="188"/>
      <c r="B746" s="188"/>
      <c r="C746" s="188"/>
      <c r="E746" s="187" t="str">
        <f t="shared" ca="1" si="35"/>
        <v/>
      </c>
      <c r="F746" s="192"/>
      <c r="O746" s="188"/>
      <c r="P746" s="188"/>
      <c r="Q746" s="188"/>
      <c r="R746" s="188"/>
      <c r="S746" s="188"/>
      <c r="T746" s="188"/>
      <c r="U746" s="188"/>
      <c r="V746" s="188"/>
      <c r="W746" s="213"/>
      <c r="X746" s="213"/>
      <c r="AB746" s="188"/>
      <c r="AC746" s="188"/>
      <c r="AD746" s="188"/>
      <c r="AE746" s="200"/>
      <c r="AH746" s="188"/>
      <c r="AI746" s="187" t="str">
        <f t="shared" ca="1" si="33"/>
        <v/>
      </c>
      <c r="AJ746" s="187">
        <f>1</f>
        <v>1</v>
      </c>
    </row>
    <row r="747" spans="1:36" hidden="1" x14ac:dyDescent="0.25">
      <c r="A747" s="188"/>
      <c r="B747" s="188"/>
      <c r="C747" s="188"/>
      <c r="E747" s="187" t="str">
        <f t="shared" ca="1" si="35"/>
        <v/>
      </c>
      <c r="F747" s="192"/>
      <c r="O747" s="188"/>
      <c r="P747" s="188"/>
      <c r="Q747" s="188"/>
      <c r="R747" s="188"/>
      <c r="S747" s="188"/>
      <c r="T747" s="188"/>
      <c r="U747" s="188"/>
      <c r="V747" s="188"/>
      <c r="W747" s="213"/>
      <c r="X747" s="213"/>
      <c r="AB747" s="188"/>
      <c r="AC747" s="188"/>
      <c r="AD747" s="188"/>
      <c r="AE747" s="200"/>
      <c r="AH747" s="188"/>
      <c r="AI747" s="187" t="str">
        <f t="shared" ca="1" si="33"/>
        <v/>
      </c>
      <c r="AJ747" s="187">
        <f>1</f>
        <v>1</v>
      </c>
    </row>
    <row r="748" spans="1:36" hidden="1" x14ac:dyDescent="0.25">
      <c r="A748" s="188"/>
      <c r="B748" s="188"/>
      <c r="C748" s="188"/>
      <c r="E748" s="187" t="str">
        <f t="shared" ca="1" si="35"/>
        <v/>
      </c>
      <c r="F748" s="192"/>
      <c r="O748" s="188"/>
      <c r="P748" s="188"/>
      <c r="Q748" s="188"/>
      <c r="R748" s="188"/>
      <c r="S748" s="188"/>
      <c r="T748" s="188"/>
      <c r="U748" s="188"/>
      <c r="V748" s="188"/>
      <c r="W748" s="213"/>
      <c r="X748" s="213"/>
      <c r="AB748" s="188"/>
      <c r="AC748" s="188"/>
      <c r="AD748" s="188"/>
      <c r="AE748" s="200"/>
      <c r="AH748" s="188"/>
      <c r="AI748" s="187" t="str">
        <f t="shared" ca="1" si="33"/>
        <v/>
      </c>
      <c r="AJ748" s="187">
        <f>1</f>
        <v>1</v>
      </c>
    </row>
    <row r="749" spans="1:36" hidden="1" x14ac:dyDescent="0.25">
      <c r="A749" s="188"/>
      <c r="B749" s="188"/>
      <c r="C749" s="188"/>
      <c r="E749" s="187" t="str">
        <f t="shared" ca="1" si="35"/>
        <v/>
      </c>
      <c r="F749" s="192"/>
      <c r="O749" s="188"/>
      <c r="P749" s="188"/>
      <c r="Q749" s="188"/>
      <c r="R749" s="188"/>
      <c r="S749" s="188"/>
      <c r="T749" s="188"/>
      <c r="U749" s="188"/>
      <c r="V749" s="188"/>
      <c r="W749" s="213"/>
      <c r="X749" s="213"/>
      <c r="AB749" s="188"/>
      <c r="AC749" s="188"/>
      <c r="AD749" s="188"/>
      <c r="AE749" s="200"/>
      <c r="AH749" s="188"/>
      <c r="AI749" s="187" t="str">
        <f t="shared" ca="1" si="33"/>
        <v/>
      </c>
      <c r="AJ749" s="187">
        <f>1</f>
        <v>1</v>
      </c>
    </row>
    <row r="750" spans="1:36" hidden="1" x14ac:dyDescent="0.25">
      <c r="A750" s="188"/>
      <c r="B750" s="188"/>
      <c r="C750" s="188"/>
      <c r="E750" s="187" t="str">
        <f t="shared" ca="1" si="35"/>
        <v/>
      </c>
      <c r="F750" s="192"/>
      <c r="O750" s="188"/>
      <c r="P750" s="188"/>
      <c r="Q750" s="188"/>
      <c r="R750" s="188"/>
      <c r="S750" s="188"/>
      <c r="T750" s="188"/>
      <c r="U750" s="188"/>
      <c r="V750" s="188"/>
      <c r="W750" s="213"/>
      <c r="X750" s="213"/>
      <c r="AB750" s="188"/>
      <c r="AC750" s="188"/>
      <c r="AD750" s="188"/>
      <c r="AE750" s="200"/>
      <c r="AH750" s="188"/>
      <c r="AI750" s="187" t="str">
        <f t="shared" ca="1" si="33"/>
        <v/>
      </c>
      <c r="AJ750" s="187">
        <f>1</f>
        <v>1</v>
      </c>
    </row>
    <row r="751" spans="1:36" hidden="1" x14ac:dyDescent="0.25">
      <c r="A751" s="188"/>
      <c r="B751" s="188"/>
      <c r="C751" s="188"/>
      <c r="E751" s="187" t="str">
        <f t="shared" ca="1" si="35"/>
        <v/>
      </c>
      <c r="F751" s="192"/>
      <c r="O751" s="188"/>
      <c r="P751" s="188"/>
      <c r="Q751" s="188"/>
      <c r="R751" s="188"/>
      <c r="S751" s="188"/>
      <c r="T751" s="188"/>
      <c r="U751" s="188"/>
      <c r="V751" s="188"/>
      <c r="W751" s="213"/>
      <c r="X751" s="213"/>
      <c r="AB751" s="188"/>
      <c r="AC751" s="188"/>
      <c r="AD751" s="188"/>
      <c r="AE751" s="200"/>
      <c r="AH751" s="188"/>
      <c r="AI751" s="187" t="str">
        <f t="shared" ca="1" si="33"/>
        <v/>
      </c>
      <c r="AJ751" s="187">
        <f>1</f>
        <v>1</v>
      </c>
    </row>
    <row r="752" spans="1:36" hidden="1" x14ac:dyDescent="0.25">
      <c r="A752" s="188"/>
      <c r="B752" s="188"/>
      <c r="C752" s="188"/>
      <c r="E752" s="187" t="str">
        <f t="shared" ca="1" si="35"/>
        <v/>
      </c>
      <c r="F752" s="192"/>
      <c r="O752" s="188"/>
      <c r="P752" s="188"/>
      <c r="Q752" s="188"/>
      <c r="R752" s="188"/>
      <c r="S752" s="188"/>
      <c r="T752" s="188"/>
      <c r="U752" s="188"/>
      <c r="V752" s="188"/>
      <c r="W752" s="213"/>
      <c r="X752" s="213"/>
      <c r="AB752" s="188"/>
      <c r="AC752" s="188"/>
      <c r="AD752" s="188"/>
      <c r="AE752" s="200"/>
      <c r="AH752" s="188"/>
      <c r="AI752" s="187" t="str">
        <f t="shared" ca="1" si="33"/>
        <v/>
      </c>
      <c r="AJ752" s="187">
        <f>1</f>
        <v>1</v>
      </c>
    </row>
    <row r="753" spans="1:36" hidden="1" x14ac:dyDescent="0.25">
      <c r="A753" s="188"/>
      <c r="B753" s="188"/>
      <c r="C753" s="188"/>
      <c r="E753" s="187" t="str">
        <f t="shared" ca="1" si="35"/>
        <v/>
      </c>
      <c r="F753" s="192"/>
      <c r="O753" s="188"/>
      <c r="P753" s="188"/>
      <c r="Q753" s="188"/>
      <c r="R753" s="188"/>
      <c r="S753" s="188"/>
      <c r="T753" s="188"/>
      <c r="U753" s="188"/>
      <c r="V753" s="188"/>
      <c r="W753" s="213"/>
      <c r="X753" s="213"/>
      <c r="AB753" s="188"/>
      <c r="AC753" s="188"/>
      <c r="AD753" s="188"/>
      <c r="AE753" s="200"/>
      <c r="AH753" s="188"/>
      <c r="AI753" s="187" t="str">
        <f t="shared" ca="1" si="33"/>
        <v/>
      </c>
      <c r="AJ753" s="187">
        <f>1</f>
        <v>1</v>
      </c>
    </row>
    <row r="754" spans="1:36" hidden="1" x14ac:dyDescent="0.25">
      <c r="A754" s="188"/>
      <c r="B754" s="188"/>
      <c r="C754" s="188"/>
      <c r="E754" s="187" t="str">
        <f t="shared" ca="1" si="35"/>
        <v/>
      </c>
      <c r="F754" s="192"/>
      <c r="O754" s="188"/>
      <c r="P754" s="188"/>
      <c r="Q754" s="188"/>
      <c r="R754" s="188"/>
      <c r="S754" s="188"/>
      <c r="T754" s="188"/>
      <c r="U754" s="188"/>
      <c r="V754" s="188"/>
      <c r="W754" s="213"/>
      <c r="X754" s="213"/>
      <c r="AB754" s="188"/>
      <c r="AC754" s="188"/>
      <c r="AD754" s="188"/>
      <c r="AE754" s="200"/>
      <c r="AH754" s="188"/>
      <c r="AI754" s="187" t="str">
        <f t="shared" ca="1" si="33"/>
        <v/>
      </c>
      <c r="AJ754" s="187">
        <f>1</f>
        <v>1</v>
      </c>
    </row>
    <row r="755" spans="1:36" hidden="1" x14ac:dyDescent="0.25">
      <c r="A755" s="188"/>
      <c r="B755" s="188"/>
      <c r="C755" s="188"/>
      <c r="E755" s="187" t="str">
        <f t="shared" ca="1" si="35"/>
        <v/>
      </c>
      <c r="F755" s="192"/>
      <c r="O755" s="188"/>
      <c r="P755" s="188"/>
      <c r="Q755" s="188"/>
      <c r="R755" s="188"/>
      <c r="S755" s="188"/>
      <c r="T755" s="188"/>
      <c r="U755" s="188"/>
      <c r="V755" s="188"/>
      <c r="W755" s="213"/>
      <c r="X755" s="213"/>
      <c r="AB755" s="188"/>
      <c r="AC755" s="188"/>
      <c r="AD755" s="188"/>
      <c r="AE755" s="200"/>
      <c r="AH755" s="188"/>
      <c r="AI755" s="187" t="str">
        <f t="shared" ca="1" si="33"/>
        <v/>
      </c>
      <c r="AJ755" s="187">
        <f>1</f>
        <v>1</v>
      </c>
    </row>
    <row r="756" spans="1:36" hidden="1" x14ac:dyDescent="0.25">
      <c r="A756" s="188"/>
      <c r="B756" s="188"/>
      <c r="C756" s="188"/>
      <c r="E756" s="187" t="str">
        <f t="shared" ca="1" si="35"/>
        <v/>
      </c>
      <c r="F756" s="192"/>
      <c r="O756" s="188"/>
      <c r="P756" s="188"/>
      <c r="Q756" s="188"/>
      <c r="R756" s="188"/>
      <c r="S756" s="188"/>
      <c r="T756" s="188"/>
      <c r="U756" s="188"/>
      <c r="V756" s="188"/>
      <c r="W756" s="213"/>
      <c r="X756" s="213"/>
      <c r="AB756" s="188"/>
      <c r="AC756" s="188"/>
      <c r="AD756" s="188"/>
      <c r="AE756" s="200"/>
      <c r="AH756" s="188"/>
      <c r="AI756" s="187" t="str">
        <f t="shared" ca="1" si="33"/>
        <v/>
      </c>
      <c r="AJ756" s="187">
        <f>1</f>
        <v>1</v>
      </c>
    </row>
    <row r="757" spans="1:36" hidden="1" x14ac:dyDescent="0.25">
      <c r="A757" s="188"/>
      <c r="B757" s="188"/>
      <c r="C757" s="188"/>
      <c r="E757" s="187" t="str">
        <f t="shared" ca="1" si="35"/>
        <v/>
      </c>
      <c r="F757" s="192"/>
      <c r="O757" s="188"/>
      <c r="P757" s="188"/>
      <c r="Q757" s="188"/>
      <c r="R757" s="188"/>
      <c r="S757" s="188"/>
      <c r="T757" s="188"/>
      <c r="U757" s="188"/>
      <c r="V757" s="188"/>
      <c r="W757" s="213"/>
      <c r="X757" s="213"/>
      <c r="AB757" s="188"/>
      <c r="AC757" s="188"/>
      <c r="AD757" s="188"/>
      <c r="AE757" s="200"/>
      <c r="AH757" s="188"/>
      <c r="AI757" s="187" t="str">
        <f t="shared" ca="1" si="33"/>
        <v/>
      </c>
      <c r="AJ757" s="187">
        <f>1</f>
        <v>1</v>
      </c>
    </row>
    <row r="758" spans="1:36" hidden="1" x14ac:dyDescent="0.25">
      <c r="A758" s="188"/>
      <c r="B758" s="188"/>
      <c r="C758" s="188"/>
      <c r="E758" s="187" t="str">
        <f t="shared" ca="1" si="35"/>
        <v/>
      </c>
      <c r="F758" s="192"/>
      <c r="O758" s="188"/>
      <c r="P758" s="188"/>
      <c r="Q758" s="188"/>
      <c r="R758" s="188"/>
      <c r="S758" s="188"/>
      <c r="T758" s="188"/>
      <c r="U758" s="188"/>
      <c r="V758" s="188"/>
      <c r="W758" s="213"/>
      <c r="X758" s="213"/>
      <c r="AB758" s="188"/>
      <c r="AC758" s="188"/>
      <c r="AD758" s="188"/>
      <c r="AE758" s="200"/>
      <c r="AH758" s="188"/>
      <c r="AI758" s="187" t="str">
        <f t="shared" ca="1" si="33"/>
        <v/>
      </c>
      <c r="AJ758" s="187">
        <f>1</f>
        <v>1</v>
      </c>
    </row>
    <row r="759" spans="1:36" hidden="1" x14ac:dyDescent="0.25">
      <c r="A759" s="188"/>
      <c r="B759" s="188"/>
      <c r="C759" s="188"/>
      <c r="E759" s="187" t="str">
        <f t="shared" ca="1" si="35"/>
        <v/>
      </c>
      <c r="F759" s="192"/>
      <c r="O759" s="188"/>
      <c r="P759" s="188"/>
      <c r="Q759" s="188"/>
      <c r="R759" s="188"/>
      <c r="S759" s="188"/>
      <c r="T759" s="188"/>
      <c r="U759" s="188"/>
      <c r="V759" s="188"/>
      <c r="W759" s="213"/>
      <c r="X759" s="213"/>
      <c r="AB759" s="188"/>
      <c r="AC759" s="188"/>
      <c r="AD759" s="188"/>
      <c r="AE759" s="200"/>
      <c r="AH759" s="188"/>
      <c r="AI759" s="187" t="str">
        <f t="shared" ca="1" si="33"/>
        <v/>
      </c>
      <c r="AJ759" s="187">
        <f>1</f>
        <v>1</v>
      </c>
    </row>
    <row r="760" spans="1:36" hidden="1" x14ac:dyDescent="0.25">
      <c r="A760" s="188"/>
      <c r="B760" s="188"/>
      <c r="C760" s="188"/>
      <c r="E760" s="187" t="str">
        <f t="shared" ca="1" si="35"/>
        <v/>
      </c>
      <c r="F760" s="192"/>
      <c r="O760" s="188"/>
      <c r="P760" s="188"/>
      <c r="Q760" s="188"/>
      <c r="R760" s="188"/>
      <c r="S760" s="188"/>
      <c r="T760" s="188"/>
      <c r="U760" s="188"/>
      <c r="V760" s="188"/>
      <c r="W760" s="213"/>
      <c r="X760" s="213"/>
      <c r="AB760" s="188"/>
      <c r="AC760" s="188"/>
      <c r="AD760" s="188"/>
      <c r="AE760" s="200"/>
      <c r="AH760" s="188"/>
      <c r="AI760" s="187" t="str">
        <f t="shared" ca="1" si="33"/>
        <v/>
      </c>
      <c r="AJ760" s="187">
        <f>1</f>
        <v>1</v>
      </c>
    </row>
    <row r="761" spans="1:36" hidden="1" x14ac:dyDescent="0.25">
      <c r="A761" s="188"/>
      <c r="B761" s="188"/>
      <c r="C761" s="188"/>
      <c r="E761" s="187" t="str">
        <f t="shared" ca="1" si="35"/>
        <v/>
      </c>
      <c r="F761" s="192"/>
      <c r="O761" s="188"/>
      <c r="P761" s="188"/>
      <c r="Q761" s="188"/>
      <c r="R761" s="188"/>
      <c r="S761" s="188"/>
      <c r="T761" s="188"/>
      <c r="U761" s="188"/>
      <c r="V761" s="188"/>
      <c r="W761" s="213"/>
      <c r="X761" s="213"/>
      <c r="AB761" s="188"/>
      <c r="AC761" s="188"/>
      <c r="AD761" s="188"/>
      <c r="AE761" s="200"/>
      <c r="AH761" s="188"/>
      <c r="AI761" s="187" t="str">
        <f t="shared" ca="1" si="33"/>
        <v/>
      </c>
      <c r="AJ761" s="187">
        <f>1</f>
        <v>1</v>
      </c>
    </row>
    <row r="762" spans="1:36" hidden="1" x14ac:dyDescent="0.25">
      <c r="A762" s="188"/>
      <c r="B762" s="188"/>
      <c r="C762" s="188"/>
      <c r="E762" s="187" t="str">
        <f t="shared" ca="1" si="35"/>
        <v/>
      </c>
      <c r="F762" s="192"/>
      <c r="O762" s="188"/>
      <c r="P762" s="188"/>
      <c r="Q762" s="188"/>
      <c r="R762" s="188"/>
      <c r="S762" s="188"/>
      <c r="T762" s="188"/>
      <c r="U762" s="188"/>
      <c r="V762" s="188"/>
      <c r="W762" s="213"/>
      <c r="X762" s="213"/>
      <c r="AB762" s="188"/>
      <c r="AC762" s="188"/>
      <c r="AD762" s="188"/>
      <c r="AE762" s="200"/>
      <c r="AH762" s="188"/>
      <c r="AI762" s="187" t="str">
        <f t="shared" ca="1" si="33"/>
        <v/>
      </c>
      <c r="AJ762" s="187">
        <f>1</f>
        <v>1</v>
      </c>
    </row>
    <row r="763" spans="1:36" hidden="1" x14ac:dyDescent="0.25">
      <c r="A763" s="188"/>
      <c r="B763" s="188"/>
      <c r="C763" s="188"/>
      <c r="E763" s="187" t="str">
        <f t="shared" ca="1" si="35"/>
        <v/>
      </c>
      <c r="F763" s="192"/>
      <c r="O763" s="188"/>
      <c r="P763" s="188"/>
      <c r="Q763" s="188"/>
      <c r="R763" s="188"/>
      <c r="S763" s="188"/>
      <c r="T763" s="188"/>
      <c r="U763" s="188"/>
      <c r="V763" s="188"/>
      <c r="W763" s="213"/>
      <c r="X763" s="213"/>
      <c r="AB763" s="188"/>
      <c r="AC763" s="188"/>
      <c r="AD763" s="188"/>
      <c r="AE763" s="200"/>
      <c r="AH763" s="188"/>
      <c r="AI763" s="187" t="str">
        <f t="shared" ca="1" si="33"/>
        <v/>
      </c>
      <c r="AJ763" s="187">
        <f>1</f>
        <v>1</v>
      </c>
    </row>
    <row r="764" spans="1:36" hidden="1" x14ac:dyDescent="0.25">
      <c r="A764" s="188"/>
      <c r="B764" s="188"/>
      <c r="C764" s="188"/>
      <c r="E764" s="187" t="str">
        <f t="shared" ca="1" si="35"/>
        <v/>
      </c>
      <c r="F764" s="192"/>
      <c r="O764" s="188"/>
      <c r="P764" s="188"/>
      <c r="Q764" s="188"/>
      <c r="R764" s="188"/>
      <c r="S764" s="188"/>
      <c r="T764" s="188"/>
      <c r="U764" s="188"/>
      <c r="V764" s="188"/>
      <c r="W764" s="213"/>
      <c r="X764" s="213"/>
      <c r="AB764" s="188"/>
      <c r="AC764" s="188"/>
      <c r="AD764" s="188"/>
      <c r="AE764" s="200"/>
      <c r="AH764" s="188"/>
      <c r="AI764" s="187" t="str">
        <f t="shared" ca="1" si="33"/>
        <v/>
      </c>
      <c r="AJ764" s="187">
        <f>1</f>
        <v>1</v>
      </c>
    </row>
    <row r="765" spans="1:36" hidden="1" x14ac:dyDescent="0.25">
      <c r="A765" s="188"/>
      <c r="B765" s="188"/>
      <c r="C765" s="188"/>
      <c r="E765" s="187" t="str">
        <f t="shared" ca="1" si="35"/>
        <v/>
      </c>
      <c r="F765" s="192"/>
      <c r="O765" s="188"/>
      <c r="P765" s="188"/>
      <c r="Q765" s="188"/>
      <c r="R765" s="188"/>
      <c r="S765" s="188"/>
      <c r="T765" s="188"/>
      <c r="U765" s="188"/>
      <c r="V765" s="188"/>
      <c r="W765" s="213"/>
      <c r="X765" s="213"/>
      <c r="AB765" s="188"/>
      <c r="AC765" s="188"/>
      <c r="AD765" s="188"/>
      <c r="AE765" s="200"/>
      <c r="AH765" s="188"/>
      <c r="AI765" s="187" t="str">
        <f t="shared" ca="1" si="33"/>
        <v/>
      </c>
      <c r="AJ765" s="187">
        <f>1</f>
        <v>1</v>
      </c>
    </row>
    <row r="766" spans="1:36" hidden="1" x14ac:dyDescent="0.25">
      <c r="A766" s="188"/>
      <c r="B766" s="188"/>
      <c r="C766" s="188"/>
      <c r="E766" s="187" t="str">
        <f t="shared" ca="1" si="35"/>
        <v/>
      </c>
      <c r="F766" s="192"/>
      <c r="O766" s="188"/>
      <c r="P766" s="188"/>
      <c r="Q766" s="188"/>
      <c r="R766" s="188"/>
      <c r="S766" s="188"/>
      <c r="T766" s="188"/>
      <c r="U766" s="188"/>
      <c r="V766" s="188"/>
      <c r="W766" s="213"/>
      <c r="X766" s="213"/>
      <c r="AB766" s="188"/>
      <c r="AC766" s="188"/>
      <c r="AD766" s="188"/>
      <c r="AE766" s="200"/>
      <c r="AH766" s="188"/>
      <c r="AI766" s="187" t="str">
        <f t="shared" ca="1" si="33"/>
        <v/>
      </c>
      <c r="AJ766" s="187">
        <f>1</f>
        <v>1</v>
      </c>
    </row>
    <row r="767" spans="1:36" hidden="1" x14ac:dyDescent="0.25">
      <c r="A767" s="188"/>
      <c r="B767" s="188"/>
      <c r="C767" s="188"/>
      <c r="E767" s="187" t="str">
        <f t="shared" ca="1" si="35"/>
        <v/>
      </c>
      <c r="F767" s="192"/>
      <c r="O767" s="188"/>
      <c r="P767" s="188"/>
      <c r="Q767" s="188"/>
      <c r="R767" s="188"/>
      <c r="S767" s="188"/>
      <c r="T767" s="188"/>
      <c r="U767" s="188"/>
      <c r="V767" s="188"/>
      <c r="W767" s="213"/>
      <c r="X767" s="213"/>
      <c r="AB767" s="188"/>
      <c r="AC767" s="188"/>
      <c r="AD767" s="188"/>
      <c r="AE767" s="200"/>
      <c r="AH767" s="188"/>
      <c r="AI767" s="187" t="str">
        <f t="shared" ca="1" si="33"/>
        <v/>
      </c>
      <c r="AJ767" s="187">
        <f>1</f>
        <v>1</v>
      </c>
    </row>
    <row r="768" spans="1:36" hidden="1" x14ac:dyDescent="0.25">
      <c r="A768" s="188"/>
      <c r="B768" s="188"/>
      <c r="C768" s="188"/>
      <c r="E768" s="187" t="str">
        <f t="shared" ca="1" si="35"/>
        <v/>
      </c>
      <c r="F768" s="192"/>
      <c r="O768" s="188"/>
      <c r="P768" s="188"/>
      <c r="Q768" s="188"/>
      <c r="R768" s="188"/>
      <c r="S768" s="188"/>
      <c r="T768" s="188"/>
      <c r="U768" s="188"/>
      <c r="V768" s="188"/>
      <c r="W768" s="213"/>
      <c r="X768" s="213"/>
      <c r="AB768" s="188"/>
      <c r="AC768" s="188"/>
      <c r="AD768" s="188"/>
      <c r="AE768" s="200"/>
      <c r="AH768" s="188"/>
      <c r="AI768" s="187" t="str">
        <f t="shared" ca="1" si="33"/>
        <v/>
      </c>
      <c r="AJ768" s="187">
        <f>1</f>
        <v>1</v>
      </c>
    </row>
    <row r="769" spans="1:36" hidden="1" x14ac:dyDescent="0.25">
      <c r="A769" s="188"/>
      <c r="B769" s="188"/>
      <c r="C769" s="188"/>
      <c r="E769" s="187" t="str">
        <f t="shared" ca="1" si="35"/>
        <v/>
      </c>
      <c r="F769" s="192"/>
      <c r="O769" s="188"/>
      <c r="P769" s="188"/>
      <c r="Q769" s="188"/>
      <c r="R769" s="188"/>
      <c r="S769" s="188"/>
      <c r="T769" s="188"/>
      <c r="U769" s="188"/>
      <c r="V769" s="188"/>
      <c r="W769" s="213"/>
      <c r="X769" s="213"/>
      <c r="AB769" s="188"/>
      <c r="AC769" s="188"/>
      <c r="AD769" s="188"/>
      <c r="AE769" s="200"/>
      <c r="AH769" s="188"/>
      <c r="AI769" s="187" t="str">
        <f t="shared" ca="1" si="33"/>
        <v/>
      </c>
      <c r="AJ769" s="187">
        <f>1</f>
        <v>1</v>
      </c>
    </row>
    <row r="770" spans="1:36" hidden="1" x14ac:dyDescent="0.25">
      <c r="A770" s="188"/>
      <c r="B770" s="188"/>
      <c r="C770" s="188"/>
      <c r="E770" s="187" t="str">
        <f t="shared" ca="1" si="35"/>
        <v/>
      </c>
      <c r="F770" s="192"/>
      <c r="O770" s="188"/>
      <c r="P770" s="188"/>
      <c r="Q770" s="188"/>
      <c r="R770" s="188"/>
      <c r="S770" s="188"/>
      <c r="T770" s="188"/>
      <c r="U770" s="188"/>
      <c r="V770" s="188"/>
      <c r="W770" s="213"/>
      <c r="X770" s="213"/>
      <c r="AB770" s="188"/>
      <c r="AC770" s="188"/>
      <c r="AD770" s="188"/>
      <c r="AE770" s="200"/>
      <c r="AH770" s="188"/>
      <c r="AI770" s="187" t="str">
        <f t="shared" ref="AI770:AI833" ca="1" si="36">IF(A770="","",IF(S770="",_xlfn.DAYS(TODAY(),A770),_xlfn.DAYS(S770,A770)))</f>
        <v/>
      </c>
      <c r="AJ770" s="187">
        <f>1</f>
        <v>1</v>
      </c>
    </row>
    <row r="771" spans="1:36" hidden="1" x14ac:dyDescent="0.25">
      <c r="A771" s="188"/>
      <c r="B771" s="188"/>
      <c r="C771" s="188"/>
      <c r="E771" s="187" t="str">
        <f t="shared" ca="1" si="35"/>
        <v/>
      </c>
      <c r="F771" s="192"/>
      <c r="O771" s="188"/>
      <c r="P771" s="188"/>
      <c r="Q771" s="188"/>
      <c r="R771" s="188"/>
      <c r="S771" s="188"/>
      <c r="T771" s="188"/>
      <c r="U771" s="188"/>
      <c r="V771" s="188"/>
      <c r="W771" s="213"/>
      <c r="X771" s="213"/>
      <c r="AB771" s="188"/>
      <c r="AC771" s="188"/>
      <c r="AD771" s="188"/>
      <c r="AE771" s="200"/>
      <c r="AH771" s="188"/>
      <c r="AI771" s="187" t="str">
        <f t="shared" ca="1" si="36"/>
        <v/>
      </c>
      <c r="AJ771" s="187">
        <f>1</f>
        <v>1</v>
      </c>
    </row>
    <row r="772" spans="1:36" hidden="1" x14ac:dyDescent="0.25">
      <c r="A772" s="188"/>
      <c r="B772" s="188"/>
      <c r="C772" s="188"/>
      <c r="E772" s="187" t="str">
        <f t="shared" ca="1" si="35"/>
        <v/>
      </c>
      <c r="F772" s="192"/>
      <c r="O772" s="188"/>
      <c r="P772" s="188"/>
      <c r="Q772" s="188"/>
      <c r="R772" s="188"/>
      <c r="S772" s="188"/>
      <c r="T772" s="188"/>
      <c r="U772" s="188"/>
      <c r="V772" s="188"/>
      <c r="W772" s="213"/>
      <c r="X772" s="213"/>
      <c r="AB772" s="188"/>
      <c r="AC772" s="188"/>
      <c r="AD772" s="188"/>
      <c r="AE772" s="200"/>
      <c r="AH772" s="188"/>
      <c r="AI772" s="187" t="str">
        <f t="shared" ca="1" si="36"/>
        <v/>
      </c>
      <c r="AJ772" s="187">
        <f>1</f>
        <v>1</v>
      </c>
    </row>
    <row r="773" spans="1:36" hidden="1" x14ac:dyDescent="0.25">
      <c r="A773" s="188"/>
      <c r="B773" s="188"/>
      <c r="C773" s="188"/>
      <c r="E773" s="187" t="str">
        <f t="shared" ca="1" si="35"/>
        <v/>
      </c>
      <c r="F773" s="192"/>
      <c r="O773" s="188"/>
      <c r="P773" s="188"/>
      <c r="Q773" s="188"/>
      <c r="R773" s="188"/>
      <c r="S773" s="188"/>
      <c r="T773" s="188"/>
      <c r="U773" s="188"/>
      <c r="V773" s="188"/>
      <c r="W773" s="213"/>
      <c r="X773" s="213"/>
      <c r="AB773" s="188"/>
      <c r="AC773" s="188"/>
      <c r="AD773" s="188"/>
      <c r="AE773" s="200"/>
      <c r="AH773" s="188"/>
      <c r="AI773" s="187" t="str">
        <f t="shared" ca="1" si="36"/>
        <v/>
      </c>
      <c r="AJ773" s="187">
        <f>1</f>
        <v>1</v>
      </c>
    </row>
    <row r="774" spans="1:36" hidden="1" x14ac:dyDescent="0.25">
      <c r="A774" s="188"/>
      <c r="B774" s="188"/>
      <c r="C774" s="188"/>
      <c r="E774" s="187" t="str">
        <f t="shared" ca="1" si="35"/>
        <v/>
      </c>
      <c r="F774" s="192"/>
      <c r="O774" s="188"/>
      <c r="P774" s="188"/>
      <c r="Q774" s="188"/>
      <c r="R774" s="188"/>
      <c r="S774" s="188"/>
      <c r="T774" s="188"/>
      <c r="U774" s="188"/>
      <c r="V774" s="188"/>
      <c r="W774" s="213"/>
      <c r="X774" s="213"/>
      <c r="AB774" s="188"/>
      <c r="AC774" s="188"/>
      <c r="AD774" s="188"/>
      <c r="AE774" s="200"/>
      <c r="AH774" s="188"/>
      <c r="AI774" s="187" t="str">
        <f t="shared" ca="1" si="36"/>
        <v/>
      </c>
      <c r="AJ774" s="187">
        <f>1</f>
        <v>1</v>
      </c>
    </row>
    <row r="775" spans="1:36" hidden="1" x14ac:dyDescent="0.25">
      <c r="A775" s="188"/>
      <c r="B775" s="188"/>
      <c r="C775" s="188"/>
      <c r="E775" s="187" t="str">
        <f t="shared" ca="1" si="35"/>
        <v/>
      </c>
      <c r="F775" s="192"/>
      <c r="O775" s="188"/>
      <c r="P775" s="188"/>
      <c r="Q775" s="188"/>
      <c r="R775" s="188"/>
      <c r="S775" s="188"/>
      <c r="T775" s="188"/>
      <c r="U775" s="188"/>
      <c r="V775" s="188"/>
      <c r="W775" s="213"/>
      <c r="X775" s="213"/>
      <c r="AB775" s="188"/>
      <c r="AC775" s="188"/>
      <c r="AD775" s="188"/>
      <c r="AE775" s="200"/>
      <c r="AH775" s="188"/>
      <c r="AI775" s="187" t="str">
        <f t="shared" ca="1" si="36"/>
        <v/>
      </c>
      <c r="AJ775" s="187">
        <f>1</f>
        <v>1</v>
      </c>
    </row>
    <row r="776" spans="1:36" hidden="1" x14ac:dyDescent="0.25">
      <c r="A776" s="188"/>
      <c r="B776" s="188"/>
      <c r="C776" s="188"/>
      <c r="E776" s="187" t="str">
        <f t="shared" ca="1" si="35"/>
        <v/>
      </c>
      <c r="F776" s="192"/>
      <c r="O776" s="188"/>
      <c r="P776" s="188"/>
      <c r="Q776" s="188"/>
      <c r="R776" s="188"/>
      <c r="S776" s="188"/>
      <c r="T776" s="188"/>
      <c r="U776" s="188"/>
      <c r="V776" s="188"/>
      <c r="W776" s="213"/>
      <c r="X776" s="213"/>
      <c r="AB776" s="188"/>
      <c r="AC776" s="188"/>
      <c r="AD776" s="188"/>
      <c r="AE776" s="200"/>
      <c r="AH776" s="188"/>
      <c r="AI776" s="187" t="str">
        <f t="shared" ca="1" si="36"/>
        <v/>
      </c>
      <c r="AJ776" s="187">
        <f>1</f>
        <v>1</v>
      </c>
    </row>
    <row r="777" spans="1:36" hidden="1" x14ac:dyDescent="0.25">
      <c r="A777" s="188"/>
      <c r="B777" s="188"/>
      <c r="C777" s="188"/>
      <c r="E777" s="187" t="str">
        <f t="shared" ca="1" si="35"/>
        <v/>
      </c>
      <c r="F777" s="192"/>
      <c r="O777" s="188"/>
      <c r="P777" s="188"/>
      <c r="Q777" s="188"/>
      <c r="R777" s="188"/>
      <c r="S777" s="188"/>
      <c r="T777" s="188"/>
      <c r="U777" s="188"/>
      <c r="V777" s="188"/>
      <c r="W777" s="213"/>
      <c r="X777" s="213"/>
      <c r="AB777" s="188"/>
      <c r="AC777" s="188"/>
      <c r="AD777" s="188"/>
      <c r="AE777" s="200"/>
      <c r="AH777" s="188"/>
      <c r="AI777" s="187" t="str">
        <f t="shared" ca="1" si="36"/>
        <v/>
      </c>
      <c r="AJ777" s="187">
        <f>1</f>
        <v>1</v>
      </c>
    </row>
    <row r="778" spans="1:36" hidden="1" x14ac:dyDescent="0.25">
      <c r="A778" s="188"/>
      <c r="B778" s="188"/>
      <c r="C778" s="188"/>
      <c r="E778" s="187" t="str">
        <f t="shared" ca="1" si="35"/>
        <v/>
      </c>
      <c r="F778" s="192"/>
      <c r="O778" s="188"/>
      <c r="P778" s="188"/>
      <c r="Q778" s="188"/>
      <c r="R778" s="188"/>
      <c r="S778" s="188"/>
      <c r="T778" s="188"/>
      <c r="U778" s="188"/>
      <c r="V778" s="188"/>
      <c r="W778" s="213"/>
      <c r="X778" s="213"/>
      <c r="AB778" s="188"/>
      <c r="AC778" s="188"/>
      <c r="AD778" s="188"/>
      <c r="AE778" s="200"/>
      <c r="AH778" s="188"/>
      <c r="AI778" s="187" t="str">
        <f t="shared" ca="1" si="36"/>
        <v/>
      </c>
      <c r="AJ778" s="187">
        <f>1</f>
        <v>1</v>
      </c>
    </row>
    <row r="779" spans="1:36" hidden="1" x14ac:dyDescent="0.25">
      <c r="A779" s="188"/>
      <c r="B779" s="188"/>
      <c r="C779" s="188"/>
      <c r="E779" s="187" t="str">
        <f t="shared" ca="1" si="35"/>
        <v/>
      </c>
      <c r="F779" s="192"/>
      <c r="O779" s="188"/>
      <c r="P779" s="188"/>
      <c r="Q779" s="188"/>
      <c r="R779" s="188"/>
      <c r="S779" s="188"/>
      <c r="T779" s="188"/>
      <c r="U779" s="188"/>
      <c r="V779" s="188"/>
      <c r="W779" s="213"/>
      <c r="X779" s="213"/>
      <c r="AB779" s="188"/>
      <c r="AC779" s="188"/>
      <c r="AD779" s="188"/>
      <c r="AE779" s="200"/>
      <c r="AH779" s="188"/>
      <c r="AI779" s="187" t="str">
        <f t="shared" ca="1" si="36"/>
        <v/>
      </c>
      <c r="AJ779" s="187">
        <f>1</f>
        <v>1</v>
      </c>
    </row>
    <row r="780" spans="1:36" hidden="1" x14ac:dyDescent="0.25">
      <c r="A780" s="188"/>
      <c r="B780" s="188"/>
      <c r="C780" s="188"/>
      <c r="E780" s="187" t="str">
        <f t="shared" ca="1" si="35"/>
        <v/>
      </c>
      <c r="F780" s="192"/>
      <c r="O780" s="188"/>
      <c r="P780" s="188"/>
      <c r="Q780" s="188"/>
      <c r="R780" s="188"/>
      <c r="S780" s="188"/>
      <c r="T780" s="188"/>
      <c r="U780" s="188"/>
      <c r="V780" s="188"/>
      <c r="W780" s="213"/>
      <c r="X780" s="213"/>
      <c r="AB780" s="188"/>
      <c r="AC780" s="188"/>
      <c r="AD780" s="188"/>
      <c r="AE780" s="200"/>
      <c r="AH780" s="188"/>
      <c r="AI780" s="187" t="str">
        <f t="shared" ca="1" si="36"/>
        <v/>
      </c>
      <c r="AJ780" s="187">
        <f>1</f>
        <v>1</v>
      </c>
    </row>
    <row r="781" spans="1:36" hidden="1" x14ac:dyDescent="0.25">
      <c r="A781" s="188"/>
      <c r="B781" s="188"/>
      <c r="C781" s="188"/>
      <c r="E781" s="187" t="str">
        <f t="shared" ca="1" si="35"/>
        <v/>
      </c>
      <c r="F781" s="192"/>
      <c r="O781" s="188"/>
      <c r="P781" s="188"/>
      <c r="Q781" s="188"/>
      <c r="R781" s="188"/>
      <c r="S781" s="188"/>
      <c r="T781" s="188"/>
      <c r="U781" s="188"/>
      <c r="V781" s="188"/>
      <c r="W781" s="213"/>
      <c r="X781" s="213"/>
      <c r="AB781" s="188"/>
      <c r="AC781" s="188"/>
      <c r="AD781" s="188"/>
      <c r="AE781" s="200"/>
      <c r="AH781" s="188"/>
      <c r="AI781" s="187" t="str">
        <f t="shared" ca="1" si="36"/>
        <v/>
      </c>
      <c r="AJ781" s="187">
        <f>1</f>
        <v>1</v>
      </c>
    </row>
    <row r="782" spans="1:36" hidden="1" x14ac:dyDescent="0.25">
      <c r="A782" s="188"/>
      <c r="B782" s="188"/>
      <c r="C782" s="188"/>
      <c r="E782" s="187" t="str">
        <f t="shared" ca="1" si="35"/>
        <v/>
      </c>
      <c r="F782" s="192"/>
      <c r="O782" s="188"/>
      <c r="P782" s="188"/>
      <c r="Q782" s="188"/>
      <c r="R782" s="188"/>
      <c r="S782" s="188"/>
      <c r="T782" s="188"/>
      <c r="U782" s="188"/>
      <c r="V782" s="188"/>
      <c r="W782" s="213"/>
      <c r="X782" s="213"/>
      <c r="AB782" s="188"/>
      <c r="AC782" s="188"/>
      <c r="AD782" s="188"/>
      <c r="AE782" s="200"/>
      <c r="AH782" s="188"/>
      <c r="AI782" s="187" t="str">
        <f t="shared" ca="1" si="36"/>
        <v/>
      </c>
      <c r="AJ782" s="187">
        <f>1</f>
        <v>1</v>
      </c>
    </row>
    <row r="783" spans="1:36" hidden="1" x14ac:dyDescent="0.25">
      <c r="A783" s="188"/>
      <c r="B783" s="188"/>
      <c r="C783" s="188"/>
      <c r="E783" s="187" t="str">
        <f t="shared" ca="1" si="35"/>
        <v/>
      </c>
      <c r="F783" s="192"/>
      <c r="O783" s="188"/>
      <c r="P783" s="188"/>
      <c r="Q783" s="188"/>
      <c r="R783" s="188"/>
      <c r="S783" s="188"/>
      <c r="T783" s="188"/>
      <c r="U783" s="188"/>
      <c r="V783" s="188"/>
      <c r="W783" s="213"/>
      <c r="X783" s="213"/>
      <c r="AB783" s="188"/>
      <c r="AC783" s="188"/>
      <c r="AD783" s="188"/>
      <c r="AE783" s="200"/>
      <c r="AH783" s="188"/>
      <c r="AI783" s="187" t="str">
        <f t="shared" ca="1" si="36"/>
        <v/>
      </c>
      <c r="AJ783" s="187">
        <f>1</f>
        <v>1</v>
      </c>
    </row>
    <row r="784" spans="1:36" hidden="1" x14ac:dyDescent="0.25">
      <c r="A784" s="188"/>
      <c r="B784" s="188"/>
      <c r="C784" s="188"/>
      <c r="E784" s="187" t="str">
        <f t="shared" ref="E784:E847" ca="1" si="37">IF(U784="","",IF(U784="cancelado","Cancelado",IF(U784="prazo indeterminado","Ativo",IF(TODAY()-U784&gt;0,"Concluído","Ativo"))))</f>
        <v/>
      </c>
      <c r="F784" s="192"/>
      <c r="O784" s="188"/>
      <c r="P784" s="188"/>
      <c r="Q784" s="188"/>
      <c r="R784" s="188"/>
      <c r="S784" s="188"/>
      <c r="T784" s="188"/>
      <c r="U784" s="188"/>
      <c r="V784" s="188"/>
      <c r="W784" s="213"/>
      <c r="X784" s="213"/>
      <c r="AB784" s="188"/>
      <c r="AC784" s="188"/>
      <c r="AD784" s="188"/>
      <c r="AE784" s="200"/>
      <c r="AH784" s="188"/>
      <c r="AI784" s="187" t="str">
        <f t="shared" ca="1" si="36"/>
        <v/>
      </c>
      <c r="AJ784" s="187">
        <f>1</f>
        <v>1</v>
      </c>
    </row>
    <row r="785" spans="1:36" hidden="1" x14ac:dyDescent="0.25">
      <c r="A785" s="188"/>
      <c r="B785" s="188"/>
      <c r="C785" s="188"/>
      <c r="E785" s="187" t="str">
        <f t="shared" ca="1" si="37"/>
        <v/>
      </c>
      <c r="F785" s="192"/>
      <c r="O785" s="188"/>
      <c r="P785" s="188"/>
      <c r="Q785" s="188"/>
      <c r="R785" s="188"/>
      <c r="S785" s="188"/>
      <c r="T785" s="188"/>
      <c r="U785" s="188"/>
      <c r="V785" s="188"/>
      <c r="W785" s="213"/>
      <c r="X785" s="213"/>
      <c r="AB785" s="188"/>
      <c r="AC785" s="188"/>
      <c r="AD785" s="188"/>
      <c r="AE785" s="200"/>
      <c r="AH785" s="188"/>
      <c r="AI785" s="187" t="str">
        <f t="shared" ca="1" si="36"/>
        <v/>
      </c>
      <c r="AJ785" s="187">
        <f>1</f>
        <v>1</v>
      </c>
    </row>
    <row r="786" spans="1:36" hidden="1" x14ac:dyDescent="0.25">
      <c r="A786" s="188"/>
      <c r="B786" s="188"/>
      <c r="C786" s="188"/>
      <c r="E786" s="187" t="str">
        <f t="shared" ca="1" si="37"/>
        <v/>
      </c>
      <c r="F786" s="192"/>
      <c r="O786" s="188"/>
      <c r="P786" s="188"/>
      <c r="Q786" s="188"/>
      <c r="R786" s="188"/>
      <c r="S786" s="188"/>
      <c r="T786" s="188"/>
      <c r="U786" s="188"/>
      <c r="V786" s="188"/>
      <c r="W786" s="213"/>
      <c r="X786" s="213"/>
      <c r="AB786" s="188"/>
      <c r="AC786" s="188"/>
      <c r="AD786" s="188"/>
      <c r="AE786" s="200"/>
      <c r="AH786" s="188"/>
      <c r="AI786" s="187" t="str">
        <f t="shared" ca="1" si="36"/>
        <v/>
      </c>
      <c r="AJ786" s="187">
        <f>1</f>
        <v>1</v>
      </c>
    </row>
    <row r="787" spans="1:36" hidden="1" x14ac:dyDescent="0.25">
      <c r="A787" s="188"/>
      <c r="B787" s="188"/>
      <c r="C787" s="188"/>
      <c r="E787" s="187" t="str">
        <f t="shared" ca="1" si="37"/>
        <v/>
      </c>
      <c r="F787" s="192"/>
      <c r="O787" s="188"/>
      <c r="P787" s="188"/>
      <c r="Q787" s="188"/>
      <c r="R787" s="188"/>
      <c r="S787" s="188"/>
      <c r="T787" s="188"/>
      <c r="U787" s="188"/>
      <c r="V787" s="188"/>
      <c r="W787" s="213"/>
      <c r="X787" s="213"/>
      <c r="AB787" s="188"/>
      <c r="AC787" s="188"/>
      <c r="AD787" s="188"/>
      <c r="AE787" s="200"/>
      <c r="AH787" s="188"/>
      <c r="AI787" s="187" t="str">
        <f t="shared" ca="1" si="36"/>
        <v/>
      </c>
      <c r="AJ787" s="187">
        <f>1</f>
        <v>1</v>
      </c>
    </row>
    <row r="788" spans="1:36" hidden="1" x14ac:dyDescent="0.25">
      <c r="A788" s="188"/>
      <c r="B788" s="188"/>
      <c r="C788" s="188"/>
      <c r="E788" s="187" t="str">
        <f t="shared" ca="1" si="37"/>
        <v/>
      </c>
      <c r="F788" s="192"/>
      <c r="O788" s="188"/>
      <c r="P788" s="188"/>
      <c r="Q788" s="188"/>
      <c r="R788" s="188"/>
      <c r="S788" s="188"/>
      <c r="T788" s="188"/>
      <c r="U788" s="188"/>
      <c r="V788" s="188"/>
      <c r="W788" s="213"/>
      <c r="X788" s="213"/>
      <c r="AB788" s="188"/>
      <c r="AC788" s="188"/>
      <c r="AD788" s="188"/>
      <c r="AE788" s="200"/>
      <c r="AH788" s="188"/>
      <c r="AI788" s="187" t="str">
        <f t="shared" ca="1" si="36"/>
        <v/>
      </c>
      <c r="AJ788" s="187">
        <f>1</f>
        <v>1</v>
      </c>
    </row>
    <row r="789" spans="1:36" hidden="1" x14ac:dyDescent="0.25">
      <c r="A789" s="188"/>
      <c r="B789" s="188"/>
      <c r="C789" s="188"/>
      <c r="E789" s="187" t="str">
        <f t="shared" ca="1" si="37"/>
        <v/>
      </c>
      <c r="F789" s="192"/>
      <c r="O789" s="188"/>
      <c r="P789" s="188"/>
      <c r="Q789" s="188"/>
      <c r="R789" s="188"/>
      <c r="S789" s="188"/>
      <c r="T789" s="188"/>
      <c r="U789" s="188"/>
      <c r="V789" s="188"/>
      <c r="W789" s="213"/>
      <c r="X789" s="213"/>
      <c r="AB789" s="188"/>
      <c r="AC789" s="188"/>
      <c r="AD789" s="188"/>
      <c r="AE789" s="200"/>
      <c r="AH789" s="188"/>
      <c r="AI789" s="187" t="str">
        <f t="shared" ca="1" si="36"/>
        <v/>
      </c>
      <c r="AJ789" s="187">
        <f>1</f>
        <v>1</v>
      </c>
    </row>
    <row r="790" spans="1:36" hidden="1" x14ac:dyDescent="0.25">
      <c r="A790" s="188"/>
      <c r="B790" s="188"/>
      <c r="C790" s="188"/>
      <c r="E790" s="187" t="str">
        <f t="shared" ca="1" si="37"/>
        <v/>
      </c>
      <c r="F790" s="192"/>
      <c r="O790" s="188"/>
      <c r="P790" s="188"/>
      <c r="Q790" s="188"/>
      <c r="R790" s="188"/>
      <c r="S790" s="188"/>
      <c r="T790" s="188"/>
      <c r="U790" s="188"/>
      <c r="V790" s="188"/>
      <c r="W790" s="213"/>
      <c r="X790" s="213"/>
      <c r="AB790" s="188"/>
      <c r="AC790" s="188"/>
      <c r="AD790" s="188"/>
      <c r="AE790" s="200"/>
      <c r="AH790" s="188"/>
      <c r="AI790" s="187" t="str">
        <f t="shared" ca="1" si="36"/>
        <v/>
      </c>
      <c r="AJ790" s="187">
        <f>1</f>
        <v>1</v>
      </c>
    </row>
    <row r="791" spans="1:36" hidden="1" x14ac:dyDescent="0.25">
      <c r="A791" s="188"/>
      <c r="B791" s="188"/>
      <c r="C791" s="188"/>
      <c r="E791" s="187" t="str">
        <f t="shared" ca="1" si="37"/>
        <v/>
      </c>
      <c r="F791" s="192"/>
      <c r="O791" s="188"/>
      <c r="P791" s="188"/>
      <c r="Q791" s="188"/>
      <c r="R791" s="188"/>
      <c r="S791" s="188"/>
      <c r="T791" s="188"/>
      <c r="U791" s="188"/>
      <c r="V791" s="188"/>
      <c r="W791" s="213"/>
      <c r="X791" s="213"/>
      <c r="AB791" s="188"/>
      <c r="AC791" s="188"/>
      <c r="AD791" s="188"/>
      <c r="AE791" s="200"/>
      <c r="AH791" s="188"/>
      <c r="AI791" s="187" t="str">
        <f t="shared" ca="1" si="36"/>
        <v/>
      </c>
      <c r="AJ791" s="187">
        <f>1</f>
        <v>1</v>
      </c>
    </row>
    <row r="792" spans="1:36" hidden="1" x14ac:dyDescent="0.25">
      <c r="A792" s="188"/>
      <c r="B792" s="188"/>
      <c r="C792" s="188"/>
      <c r="E792" s="187" t="str">
        <f t="shared" ca="1" si="37"/>
        <v/>
      </c>
      <c r="F792" s="192"/>
      <c r="O792" s="188"/>
      <c r="P792" s="188"/>
      <c r="Q792" s="188"/>
      <c r="R792" s="188"/>
      <c r="S792" s="188"/>
      <c r="T792" s="188"/>
      <c r="U792" s="188"/>
      <c r="V792" s="188"/>
      <c r="W792" s="213"/>
      <c r="X792" s="213"/>
      <c r="AB792" s="188"/>
      <c r="AC792" s="188"/>
      <c r="AD792" s="188"/>
      <c r="AE792" s="200"/>
      <c r="AH792" s="188"/>
      <c r="AI792" s="187" t="str">
        <f t="shared" ca="1" si="36"/>
        <v/>
      </c>
      <c r="AJ792" s="187">
        <f>1</f>
        <v>1</v>
      </c>
    </row>
    <row r="793" spans="1:36" hidden="1" x14ac:dyDescent="0.25">
      <c r="A793" s="188"/>
      <c r="B793" s="188"/>
      <c r="C793" s="188"/>
      <c r="E793" s="187" t="str">
        <f t="shared" ca="1" si="37"/>
        <v/>
      </c>
      <c r="F793" s="192"/>
      <c r="O793" s="188"/>
      <c r="P793" s="188"/>
      <c r="Q793" s="188"/>
      <c r="R793" s="188"/>
      <c r="S793" s="188"/>
      <c r="T793" s="188"/>
      <c r="U793" s="188"/>
      <c r="V793" s="188"/>
      <c r="W793" s="213"/>
      <c r="X793" s="213"/>
      <c r="AB793" s="188"/>
      <c r="AC793" s="188"/>
      <c r="AD793" s="188"/>
      <c r="AE793" s="200"/>
      <c r="AH793" s="188"/>
      <c r="AI793" s="187" t="str">
        <f t="shared" ca="1" si="36"/>
        <v/>
      </c>
      <c r="AJ793" s="187">
        <f>1</f>
        <v>1</v>
      </c>
    </row>
    <row r="794" spans="1:36" hidden="1" x14ac:dyDescent="0.25">
      <c r="A794" s="188"/>
      <c r="B794" s="188"/>
      <c r="C794" s="188"/>
      <c r="E794" s="187" t="str">
        <f t="shared" ca="1" si="37"/>
        <v/>
      </c>
      <c r="F794" s="192"/>
      <c r="O794" s="188"/>
      <c r="P794" s="188"/>
      <c r="Q794" s="188"/>
      <c r="R794" s="188"/>
      <c r="S794" s="188"/>
      <c r="T794" s="188"/>
      <c r="U794" s="188"/>
      <c r="V794" s="188"/>
      <c r="W794" s="213"/>
      <c r="X794" s="213"/>
      <c r="AB794" s="188"/>
      <c r="AC794" s="188"/>
      <c r="AD794" s="188"/>
      <c r="AE794" s="200"/>
      <c r="AH794" s="188"/>
      <c r="AI794" s="187" t="str">
        <f t="shared" ca="1" si="36"/>
        <v/>
      </c>
      <c r="AJ794" s="187">
        <f>1</f>
        <v>1</v>
      </c>
    </row>
    <row r="795" spans="1:36" hidden="1" x14ac:dyDescent="0.25">
      <c r="A795" s="188"/>
      <c r="B795" s="188"/>
      <c r="C795" s="188"/>
      <c r="E795" s="187" t="str">
        <f t="shared" ca="1" si="37"/>
        <v/>
      </c>
      <c r="F795" s="192"/>
      <c r="O795" s="188"/>
      <c r="P795" s="188"/>
      <c r="Q795" s="188"/>
      <c r="R795" s="188"/>
      <c r="S795" s="188"/>
      <c r="T795" s="188"/>
      <c r="U795" s="188"/>
      <c r="V795" s="188"/>
      <c r="W795" s="213"/>
      <c r="X795" s="213"/>
      <c r="AB795" s="188"/>
      <c r="AC795" s="188"/>
      <c r="AD795" s="188"/>
      <c r="AE795" s="200"/>
      <c r="AH795" s="188"/>
      <c r="AI795" s="187" t="str">
        <f t="shared" ca="1" si="36"/>
        <v/>
      </c>
      <c r="AJ795" s="187">
        <f>1</f>
        <v>1</v>
      </c>
    </row>
    <row r="796" spans="1:36" hidden="1" x14ac:dyDescent="0.25">
      <c r="A796" s="188"/>
      <c r="B796" s="188"/>
      <c r="C796" s="188"/>
      <c r="E796" s="187" t="str">
        <f t="shared" ca="1" si="37"/>
        <v/>
      </c>
      <c r="F796" s="192"/>
      <c r="O796" s="188"/>
      <c r="P796" s="188"/>
      <c r="Q796" s="188"/>
      <c r="R796" s="188"/>
      <c r="S796" s="188"/>
      <c r="T796" s="188"/>
      <c r="U796" s="188"/>
      <c r="V796" s="188"/>
      <c r="W796" s="213"/>
      <c r="X796" s="213"/>
      <c r="AB796" s="188"/>
      <c r="AC796" s="188"/>
      <c r="AD796" s="188"/>
      <c r="AE796" s="200"/>
      <c r="AH796" s="188"/>
      <c r="AI796" s="187" t="str">
        <f t="shared" ca="1" si="36"/>
        <v/>
      </c>
      <c r="AJ796" s="187">
        <f>1</f>
        <v>1</v>
      </c>
    </row>
    <row r="797" spans="1:36" hidden="1" x14ac:dyDescent="0.25">
      <c r="A797" s="188"/>
      <c r="B797" s="188"/>
      <c r="C797" s="188"/>
      <c r="E797" s="187" t="str">
        <f t="shared" ca="1" si="37"/>
        <v/>
      </c>
      <c r="F797" s="192"/>
      <c r="O797" s="188"/>
      <c r="P797" s="188"/>
      <c r="Q797" s="188"/>
      <c r="R797" s="188"/>
      <c r="S797" s="188"/>
      <c r="T797" s="188"/>
      <c r="U797" s="188"/>
      <c r="V797" s="188"/>
      <c r="W797" s="213"/>
      <c r="X797" s="213"/>
      <c r="AB797" s="188"/>
      <c r="AC797" s="188"/>
      <c r="AD797" s="188"/>
      <c r="AE797" s="200"/>
      <c r="AH797" s="188"/>
      <c r="AI797" s="187" t="str">
        <f t="shared" ca="1" si="36"/>
        <v/>
      </c>
      <c r="AJ797" s="187">
        <f>1</f>
        <v>1</v>
      </c>
    </row>
    <row r="798" spans="1:36" hidden="1" x14ac:dyDescent="0.25">
      <c r="A798" s="188"/>
      <c r="B798" s="188"/>
      <c r="C798" s="188"/>
      <c r="E798" s="187" t="str">
        <f t="shared" ca="1" si="37"/>
        <v/>
      </c>
      <c r="F798" s="192"/>
      <c r="O798" s="188"/>
      <c r="P798" s="188"/>
      <c r="Q798" s="188"/>
      <c r="R798" s="188"/>
      <c r="S798" s="188"/>
      <c r="T798" s="188"/>
      <c r="U798" s="188"/>
      <c r="V798" s="188"/>
      <c r="W798" s="213"/>
      <c r="X798" s="213"/>
      <c r="AB798" s="188"/>
      <c r="AC798" s="188"/>
      <c r="AD798" s="188"/>
      <c r="AE798" s="200"/>
      <c r="AH798" s="188"/>
      <c r="AI798" s="187" t="str">
        <f t="shared" ca="1" si="36"/>
        <v/>
      </c>
      <c r="AJ798" s="187">
        <f>1</f>
        <v>1</v>
      </c>
    </row>
    <row r="799" spans="1:36" hidden="1" x14ac:dyDescent="0.25">
      <c r="A799" s="188"/>
      <c r="B799" s="188"/>
      <c r="C799" s="188"/>
      <c r="E799" s="187" t="str">
        <f t="shared" ca="1" si="37"/>
        <v/>
      </c>
      <c r="F799" s="192"/>
      <c r="O799" s="188"/>
      <c r="P799" s="188"/>
      <c r="Q799" s="188"/>
      <c r="R799" s="188"/>
      <c r="S799" s="188"/>
      <c r="T799" s="188"/>
      <c r="U799" s="188"/>
      <c r="V799" s="188"/>
      <c r="W799" s="213"/>
      <c r="X799" s="213"/>
      <c r="AB799" s="188"/>
      <c r="AC799" s="188"/>
      <c r="AD799" s="188"/>
      <c r="AE799" s="200"/>
      <c r="AH799" s="188"/>
      <c r="AI799" s="187" t="str">
        <f t="shared" ca="1" si="36"/>
        <v/>
      </c>
      <c r="AJ799" s="187">
        <f>1</f>
        <v>1</v>
      </c>
    </row>
    <row r="800" spans="1:36" hidden="1" x14ac:dyDescent="0.25">
      <c r="A800" s="188"/>
      <c r="B800" s="188"/>
      <c r="C800" s="188"/>
      <c r="E800" s="187" t="str">
        <f t="shared" ca="1" si="37"/>
        <v/>
      </c>
      <c r="F800" s="192"/>
      <c r="O800" s="188"/>
      <c r="P800" s="188"/>
      <c r="Q800" s="188"/>
      <c r="R800" s="188"/>
      <c r="S800" s="188"/>
      <c r="T800" s="188"/>
      <c r="U800" s="188"/>
      <c r="V800" s="188"/>
      <c r="W800" s="213"/>
      <c r="X800" s="213"/>
      <c r="AB800" s="188"/>
      <c r="AC800" s="188"/>
      <c r="AD800" s="188"/>
      <c r="AE800" s="200"/>
      <c r="AH800" s="188"/>
      <c r="AI800" s="187" t="str">
        <f t="shared" ca="1" si="36"/>
        <v/>
      </c>
      <c r="AJ800" s="187">
        <f>1</f>
        <v>1</v>
      </c>
    </row>
    <row r="801" spans="1:36" hidden="1" x14ac:dyDescent="0.25">
      <c r="A801" s="188"/>
      <c r="B801" s="188"/>
      <c r="C801" s="188"/>
      <c r="E801" s="187" t="str">
        <f t="shared" ca="1" si="37"/>
        <v/>
      </c>
      <c r="F801" s="192"/>
      <c r="O801" s="188"/>
      <c r="P801" s="188"/>
      <c r="Q801" s="188"/>
      <c r="R801" s="188"/>
      <c r="S801" s="188"/>
      <c r="T801" s="188"/>
      <c r="U801" s="188"/>
      <c r="V801" s="188"/>
      <c r="W801" s="213"/>
      <c r="X801" s="213"/>
      <c r="AB801" s="188"/>
      <c r="AC801" s="188"/>
      <c r="AD801" s="188"/>
      <c r="AE801" s="200"/>
      <c r="AH801" s="188"/>
      <c r="AI801" s="187" t="str">
        <f t="shared" ca="1" si="36"/>
        <v/>
      </c>
      <c r="AJ801" s="187">
        <f>1</f>
        <v>1</v>
      </c>
    </row>
    <row r="802" spans="1:36" hidden="1" x14ac:dyDescent="0.25">
      <c r="A802" s="188"/>
      <c r="B802" s="188"/>
      <c r="C802" s="188"/>
      <c r="E802" s="187" t="str">
        <f t="shared" ca="1" si="37"/>
        <v/>
      </c>
      <c r="F802" s="192"/>
      <c r="O802" s="188"/>
      <c r="P802" s="188"/>
      <c r="Q802" s="188"/>
      <c r="R802" s="188"/>
      <c r="S802" s="188"/>
      <c r="T802" s="188"/>
      <c r="U802" s="188"/>
      <c r="V802" s="188"/>
      <c r="W802" s="213"/>
      <c r="X802" s="213"/>
      <c r="AB802" s="188"/>
      <c r="AC802" s="188"/>
      <c r="AD802" s="188"/>
      <c r="AE802" s="200"/>
      <c r="AH802" s="188"/>
      <c r="AI802" s="187" t="str">
        <f t="shared" ca="1" si="36"/>
        <v/>
      </c>
      <c r="AJ802" s="187">
        <f>1</f>
        <v>1</v>
      </c>
    </row>
    <row r="803" spans="1:36" hidden="1" x14ac:dyDescent="0.25">
      <c r="A803" s="188"/>
      <c r="B803" s="188"/>
      <c r="C803" s="188"/>
      <c r="E803" s="187" t="str">
        <f t="shared" ca="1" si="37"/>
        <v/>
      </c>
      <c r="F803" s="192"/>
      <c r="O803" s="188"/>
      <c r="P803" s="188"/>
      <c r="Q803" s="188"/>
      <c r="R803" s="188"/>
      <c r="S803" s="188"/>
      <c r="T803" s="188"/>
      <c r="U803" s="188"/>
      <c r="V803" s="188"/>
      <c r="W803" s="213"/>
      <c r="X803" s="213"/>
      <c r="AB803" s="188"/>
      <c r="AC803" s="188"/>
      <c r="AD803" s="188"/>
      <c r="AE803" s="200"/>
      <c r="AH803" s="188"/>
      <c r="AI803" s="187" t="str">
        <f t="shared" ca="1" si="36"/>
        <v/>
      </c>
      <c r="AJ803" s="187">
        <f>1</f>
        <v>1</v>
      </c>
    </row>
    <row r="804" spans="1:36" hidden="1" x14ac:dyDescent="0.25">
      <c r="A804" s="188"/>
      <c r="B804" s="188"/>
      <c r="C804" s="188"/>
      <c r="E804" s="187" t="str">
        <f t="shared" ca="1" si="37"/>
        <v/>
      </c>
      <c r="F804" s="192"/>
      <c r="O804" s="188"/>
      <c r="P804" s="188"/>
      <c r="Q804" s="188"/>
      <c r="R804" s="188"/>
      <c r="S804" s="188"/>
      <c r="T804" s="188"/>
      <c r="U804" s="188"/>
      <c r="V804" s="188"/>
      <c r="W804" s="213"/>
      <c r="X804" s="213"/>
      <c r="AB804" s="188"/>
      <c r="AC804" s="188"/>
      <c r="AD804" s="188"/>
      <c r="AE804" s="200"/>
      <c r="AH804" s="188"/>
      <c r="AI804" s="187" t="str">
        <f t="shared" ca="1" si="36"/>
        <v/>
      </c>
      <c r="AJ804" s="187">
        <f>1</f>
        <v>1</v>
      </c>
    </row>
    <row r="805" spans="1:36" hidden="1" x14ac:dyDescent="0.25">
      <c r="A805" s="188"/>
      <c r="B805" s="188"/>
      <c r="C805" s="188"/>
      <c r="E805" s="187" t="str">
        <f t="shared" ca="1" si="37"/>
        <v/>
      </c>
      <c r="F805" s="192"/>
      <c r="O805" s="188"/>
      <c r="P805" s="188"/>
      <c r="Q805" s="188"/>
      <c r="R805" s="188"/>
      <c r="S805" s="188"/>
      <c r="T805" s="188"/>
      <c r="U805" s="188"/>
      <c r="V805" s="188"/>
      <c r="W805" s="213"/>
      <c r="X805" s="213"/>
      <c r="AB805" s="188"/>
      <c r="AC805" s="188"/>
      <c r="AD805" s="188"/>
      <c r="AE805" s="200"/>
      <c r="AH805" s="188"/>
      <c r="AI805" s="187" t="str">
        <f t="shared" ca="1" si="36"/>
        <v/>
      </c>
      <c r="AJ805" s="187">
        <f>1</f>
        <v>1</v>
      </c>
    </row>
    <row r="806" spans="1:36" hidden="1" x14ac:dyDescent="0.25">
      <c r="A806" s="188"/>
      <c r="B806" s="188"/>
      <c r="C806" s="188"/>
      <c r="E806" s="187" t="str">
        <f t="shared" ca="1" si="37"/>
        <v/>
      </c>
      <c r="F806" s="192"/>
      <c r="O806" s="188"/>
      <c r="P806" s="188"/>
      <c r="Q806" s="188"/>
      <c r="R806" s="188"/>
      <c r="S806" s="188"/>
      <c r="T806" s="188"/>
      <c r="U806" s="188"/>
      <c r="V806" s="188"/>
      <c r="W806" s="213"/>
      <c r="X806" s="213"/>
      <c r="AB806" s="188"/>
      <c r="AC806" s="188"/>
      <c r="AD806" s="188"/>
      <c r="AE806" s="200"/>
      <c r="AH806" s="188"/>
      <c r="AI806" s="187" t="str">
        <f t="shared" ca="1" si="36"/>
        <v/>
      </c>
      <c r="AJ806" s="187">
        <f>1</f>
        <v>1</v>
      </c>
    </row>
    <row r="807" spans="1:36" hidden="1" x14ac:dyDescent="0.25">
      <c r="A807" s="188"/>
      <c r="B807" s="188"/>
      <c r="C807" s="188"/>
      <c r="E807" s="187" t="str">
        <f t="shared" ca="1" si="37"/>
        <v/>
      </c>
      <c r="F807" s="192"/>
      <c r="O807" s="188"/>
      <c r="P807" s="188"/>
      <c r="Q807" s="188"/>
      <c r="R807" s="188"/>
      <c r="S807" s="188"/>
      <c r="T807" s="188"/>
      <c r="U807" s="188"/>
      <c r="V807" s="188"/>
      <c r="W807" s="213"/>
      <c r="X807" s="213"/>
      <c r="AB807" s="188"/>
      <c r="AC807" s="188"/>
      <c r="AD807" s="188"/>
      <c r="AE807" s="200"/>
      <c r="AH807" s="188"/>
      <c r="AI807" s="187" t="str">
        <f t="shared" ca="1" si="36"/>
        <v/>
      </c>
      <c r="AJ807" s="187">
        <f>1</f>
        <v>1</v>
      </c>
    </row>
    <row r="808" spans="1:36" hidden="1" x14ac:dyDescent="0.25">
      <c r="A808" s="188"/>
      <c r="B808" s="188"/>
      <c r="C808" s="188"/>
      <c r="E808" s="187" t="str">
        <f t="shared" ca="1" si="37"/>
        <v/>
      </c>
      <c r="F808" s="192"/>
      <c r="O808" s="188"/>
      <c r="P808" s="188"/>
      <c r="Q808" s="188"/>
      <c r="R808" s="188"/>
      <c r="S808" s="188"/>
      <c r="T808" s="188"/>
      <c r="U808" s="188"/>
      <c r="V808" s="188"/>
      <c r="W808" s="213"/>
      <c r="X808" s="213"/>
      <c r="AB808" s="188"/>
      <c r="AC808" s="188"/>
      <c r="AD808" s="188"/>
      <c r="AE808" s="200"/>
      <c r="AH808" s="188"/>
      <c r="AI808" s="187" t="str">
        <f t="shared" ca="1" si="36"/>
        <v/>
      </c>
      <c r="AJ808" s="187">
        <f>1</f>
        <v>1</v>
      </c>
    </row>
    <row r="809" spans="1:36" hidden="1" x14ac:dyDescent="0.25">
      <c r="A809" s="188"/>
      <c r="B809" s="188"/>
      <c r="C809" s="188"/>
      <c r="E809" s="187" t="str">
        <f t="shared" ca="1" si="37"/>
        <v/>
      </c>
      <c r="F809" s="192"/>
      <c r="O809" s="188"/>
      <c r="P809" s="188"/>
      <c r="Q809" s="188"/>
      <c r="R809" s="188"/>
      <c r="S809" s="188"/>
      <c r="T809" s="188"/>
      <c r="U809" s="188"/>
      <c r="V809" s="188"/>
      <c r="W809" s="213"/>
      <c r="X809" s="213"/>
      <c r="AB809" s="188"/>
      <c r="AC809" s="188"/>
      <c r="AD809" s="188"/>
      <c r="AE809" s="200"/>
      <c r="AH809" s="188"/>
      <c r="AI809" s="187" t="str">
        <f t="shared" ca="1" si="36"/>
        <v/>
      </c>
      <c r="AJ809" s="187">
        <f>1</f>
        <v>1</v>
      </c>
    </row>
    <row r="810" spans="1:36" hidden="1" x14ac:dyDescent="0.25">
      <c r="A810" s="188"/>
      <c r="B810" s="188"/>
      <c r="C810" s="188"/>
      <c r="E810" s="187" t="str">
        <f t="shared" ca="1" si="37"/>
        <v/>
      </c>
      <c r="F810" s="192"/>
      <c r="O810" s="188"/>
      <c r="P810" s="188"/>
      <c r="Q810" s="188"/>
      <c r="R810" s="188"/>
      <c r="S810" s="188"/>
      <c r="T810" s="188"/>
      <c r="U810" s="188"/>
      <c r="V810" s="188"/>
      <c r="W810" s="213"/>
      <c r="X810" s="213"/>
      <c r="AB810" s="188"/>
      <c r="AC810" s="188"/>
      <c r="AD810" s="188"/>
      <c r="AE810" s="200"/>
      <c r="AH810" s="188"/>
      <c r="AI810" s="187" t="str">
        <f t="shared" ca="1" si="36"/>
        <v/>
      </c>
      <c r="AJ810" s="187">
        <f>1</f>
        <v>1</v>
      </c>
    </row>
    <row r="811" spans="1:36" hidden="1" x14ac:dyDescent="0.25">
      <c r="A811" s="188"/>
      <c r="B811" s="188"/>
      <c r="C811" s="188"/>
      <c r="E811" s="187" t="str">
        <f t="shared" ca="1" si="37"/>
        <v/>
      </c>
      <c r="F811" s="192"/>
      <c r="O811" s="188"/>
      <c r="P811" s="188"/>
      <c r="Q811" s="188"/>
      <c r="R811" s="188"/>
      <c r="S811" s="188"/>
      <c r="T811" s="188"/>
      <c r="U811" s="188"/>
      <c r="V811" s="188"/>
      <c r="W811" s="213"/>
      <c r="X811" s="213"/>
      <c r="AB811" s="188"/>
      <c r="AC811" s="188"/>
      <c r="AD811" s="188"/>
      <c r="AE811" s="200"/>
      <c r="AH811" s="188"/>
      <c r="AI811" s="187" t="str">
        <f t="shared" ca="1" si="36"/>
        <v/>
      </c>
      <c r="AJ811" s="187">
        <f>1</f>
        <v>1</v>
      </c>
    </row>
    <row r="812" spans="1:36" hidden="1" x14ac:dyDescent="0.25">
      <c r="A812" s="188"/>
      <c r="B812" s="188"/>
      <c r="C812" s="188"/>
      <c r="E812" s="187" t="str">
        <f t="shared" ca="1" si="37"/>
        <v/>
      </c>
      <c r="F812" s="192"/>
      <c r="O812" s="188"/>
      <c r="P812" s="188"/>
      <c r="Q812" s="188"/>
      <c r="R812" s="188"/>
      <c r="S812" s="188"/>
      <c r="T812" s="188"/>
      <c r="U812" s="188"/>
      <c r="V812" s="188"/>
      <c r="W812" s="213"/>
      <c r="X812" s="213"/>
      <c r="AB812" s="188"/>
      <c r="AC812" s="188"/>
      <c r="AD812" s="188"/>
      <c r="AE812" s="200"/>
      <c r="AH812" s="188"/>
      <c r="AI812" s="187" t="str">
        <f t="shared" ca="1" si="36"/>
        <v/>
      </c>
      <c r="AJ812" s="187">
        <f>1</f>
        <v>1</v>
      </c>
    </row>
    <row r="813" spans="1:36" hidden="1" x14ac:dyDescent="0.25">
      <c r="A813" s="188"/>
      <c r="B813" s="188"/>
      <c r="C813" s="188"/>
      <c r="E813" s="187" t="str">
        <f t="shared" ca="1" si="37"/>
        <v/>
      </c>
      <c r="F813" s="192"/>
      <c r="O813" s="188"/>
      <c r="P813" s="188"/>
      <c r="Q813" s="188"/>
      <c r="R813" s="188"/>
      <c r="S813" s="188"/>
      <c r="T813" s="188"/>
      <c r="U813" s="188"/>
      <c r="V813" s="188"/>
      <c r="W813" s="213"/>
      <c r="X813" s="213"/>
      <c r="AB813" s="188"/>
      <c r="AC813" s="188"/>
      <c r="AD813" s="188"/>
      <c r="AE813" s="200"/>
      <c r="AH813" s="188"/>
      <c r="AI813" s="187" t="str">
        <f t="shared" ca="1" si="36"/>
        <v/>
      </c>
      <c r="AJ813" s="187">
        <f>1</f>
        <v>1</v>
      </c>
    </row>
    <row r="814" spans="1:36" hidden="1" x14ac:dyDescent="0.25">
      <c r="A814" s="188"/>
      <c r="B814" s="188"/>
      <c r="C814" s="188"/>
      <c r="E814" s="187" t="str">
        <f t="shared" ca="1" si="37"/>
        <v/>
      </c>
      <c r="F814" s="192"/>
      <c r="O814" s="188"/>
      <c r="P814" s="188"/>
      <c r="Q814" s="188"/>
      <c r="R814" s="188"/>
      <c r="S814" s="188"/>
      <c r="T814" s="188"/>
      <c r="U814" s="188"/>
      <c r="V814" s="188"/>
      <c r="W814" s="213"/>
      <c r="X814" s="213"/>
      <c r="AB814" s="188"/>
      <c r="AC814" s="188"/>
      <c r="AD814" s="188"/>
      <c r="AE814" s="200"/>
      <c r="AH814" s="188"/>
      <c r="AI814" s="187" t="str">
        <f t="shared" ca="1" si="36"/>
        <v/>
      </c>
      <c r="AJ814" s="187">
        <f>1</f>
        <v>1</v>
      </c>
    </row>
    <row r="815" spans="1:36" hidden="1" x14ac:dyDescent="0.25">
      <c r="A815" s="188"/>
      <c r="B815" s="188"/>
      <c r="C815" s="188"/>
      <c r="E815" s="187" t="str">
        <f t="shared" ca="1" si="37"/>
        <v/>
      </c>
      <c r="F815" s="192"/>
      <c r="O815" s="188"/>
      <c r="P815" s="188"/>
      <c r="Q815" s="188"/>
      <c r="R815" s="188"/>
      <c r="S815" s="188"/>
      <c r="T815" s="188"/>
      <c r="U815" s="188"/>
      <c r="V815" s="188"/>
      <c r="W815" s="213"/>
      <c r="X815" s="213"/>
      <c r="AB815" s="188"/>
      <c r="AC815" s="188"/>
      <c r="AD815" s="188"/>
      <c r="AE815" s="200"/>
      <c r="AH815" s="188"/>
      <c r="AI815" s="187" t="str">
        <f t="shared" ca="1" si="36"/>
        <v/>
      </c>
      <c r="AJ815" s="187">
        <f>1</f>
        <v>1</v>
      </c>
    </row>
    <row r="816" spans="1:36" hidden="1" x14ac:dyDescent="0.25">
      <c r="A816" s="188"/>
      <c r="B816" s="188"/>
      <c r="C816" s="188"/>
      <c r="E816" s="187" t="str">
        <f t="shared" ca="1" si="37"/>
        <v/>
      </c>
      <c r="F816" s="192"/>
      <c r="O816" s="188"/>
      <c r="P816" s="188"/>
      <c r="Q816" s="188"/>
      <c r="R816" s="188"/>
      <c r="S816" s="188"/>
      <c r="T816" s="188"/>
      <c r="U816" s="188"/>
      <c r="V816" s="188"/>
      <c r="W816" s="213"/>
      <c r="X816" s="213"/>
      <c r="AB816" s="188"/>
      <c r="AC816" s="188"/>
      <c r="AD816" s="188"/>
      <c r="AE816" s="200"/>
      <c r="AH816" s="188"/>
      <c r="AI816" s="187" t="str">
        <f t="shared" ca="1" si="36"/>
        <v/>
      </c>
      <c r="AJ816" s="187">
        <f>1</f>
        <v>1</v>
      </c>
    </row>
    <row r="817" spans="1:36" hidden="1" x14ac:dyDescent="0.25">
      <c r="A817" s="188"/>
      <c r="B817" s="188"/>
      <c r="C817" s="188"/>
      <c r="E817" s="187" t="str">
        <f t="shared" ca="1" si="37"/>
        <v/>
      </c>
      <c r="F817" s="192"/>
      <c r="O817" s="188"/>
      <c r="P817" s="188"/>
      <c r="Q817" s="188"/>
      <c r="R817" s="188"/>
      <c r="S817" s="188"/>
      <c r="T817" s="188"/>
      <c r="U817" s="188"/>
      <c r="V817" s="188"/>
      <c r="W817" s="213"/>
      <c r="X817" s="213"/>
      <c r="AB817" s="188"/>
      <c r="AC817" s="188"/>
      <c r="AD817" s="188"/>
      <c r="AE817" s="200"/>
      <c r="AH817" s="188"/>
      <c r="AI817" s="187" t="str">
        <f t="shared" ca="1" si="36"/>
        <v/>
      </c>
      <c r="AJ817" s="187">
        <f>1</f>
        <v>1</v>
      </c>
    </row>
    <row r="818" spans="1:36" hidden="1" x14ac:dyDescent="0.25">
      <c r="A818" s="188"/>
      <c r="B818" s="188"/>
      <c r="C818" s="188"/>
      <c r="E818" s="187" t="str">
        <f t="shared" ca="1" si="37"/>
        <v/>
      </c>
      <c r="F818" s="192"/>
      <c r="O818" s="188"/>
      <c r="P818" s="188"/>
      <c r="Q818" s="188"/>
      <c r="R818" s="188"/>
      <c r="S818" s="188"/>
      <c r="T818" s="188"/>
      <c r="U818" s="188"/>
      <c r="V818" s="188"/>
      <c r="W818" s="213"/>
      <c r="X818" s="213"/>
      <c r="AB818" s="188"/>
      <c r="AC818" s="188"/>
      <c r="AD818" s="188"/>
      <c r="AE818" s="200"/>
      <c r="AH818" s="188"/>
      <c r="AI818" s="187" t="str">
        <f t="shared" ca="1" si="36"/>
        <v/>
      </c>
      <c r="AJ818" s="187">
        <f>1</f>
        <v>1</v>
      </c>
    </row>
    <row r="819" spans="1:36" hidden="1" x14ac:dyDescent="0.25">
      <c r="A819" s="188"/>
      <c r="B819" s="188"/>
      <c r="C819" s="188"/>
      <c r="E819" s="187" t="str">
        <f t="shared" ca="1" si="37"/>
        <v/>
      </c>
      <c r="F819" s="192"/>
      <c r="O819" s="188"/>
      <c r="P819" s="188"/>
      <c r="Q819" s="188"/>
      <c r="R819" s="188"/>
      <c r="S819" s="188"/>
      <c r="T819" s="188"/>
      <c r="U819" s="188"/>
      <c r="V819" s="188"/>
      <c r="W819" s="213"/>
      <c r="X819" s="213"/>
      <c r="AB819" s="188"/>
      <c r="AC819" s="188"/>
      <c r="AD819" s="188"/>
      <c r="AE819" s="200"/>
      <c r="AH819" s="188"/>
      <c r="AI819" s="187" t="str">
        <f t="shared" ca="1" si="36"/>
        <v/>
      </c>
      <c r="AJ819" s="187">
        <f>1</f>
        <v>1</v>
      </c>
    </row>
    <row r="820" spans="1:36" hidden="1" x14ac:dyDescent="0.25">
      <c r="A820" s="188"/>
      <c r="B820" s="188"/>
      <c r="C820" s="188"/>
      <c r="E820" s="187" t="str">
        <f t="shared" ca="1" si="37"/>
        <v/>
      </c>
      <c r="F820" s="192"/>
      <c r="O820" s="188"/>
      <c r="P820" s="188"/>
      <c r="Q820" s="188"/>
      <c r="R820" s="188"/>
      <c r="S820" s="188"/>
      <c r="T820" s="188"/>
      <c r="U820" s="188"/>
      <c r="V820" s="188"/>
      <c r="W820" s="213"/>
      <c r="X820" s="213"/>
      <c r="AB820" s="188"/>
      <c r="AC820" s="188"/>
      <c r="AD820" s="188"/>
      <c r="AE820" s="200"/>
      <c r="AH820" s="188"/>
      <c r="AI820" s="187" t="str">
        <f t="shared" ca="1" si="36"/>
        <v/>
      </c>
      <c r="AJ820" s="187">
        <f>1</f>
        <v>1</v>
      </c>
    </row>
    <row r="821" spans="1:36" hidden="1" x14ac:dyDescent="0.25">
      <c r="A821" s="188"/>
      <c r="B821" s="188"/>
      <c r="C821" s="188"/>
      <c r="E821" s="187" t="str">
        <f t="shared" ca="1" si="37"/>
        <v/>
      </c>
      <c r="F821" s="192"/>
      <c r="O821" s="188"/>
      <c r="P821" s="188"/>
      <c r="Q821" s="188"/>
      <c r="R821" s="188"/>
      <c r="S821" s="188"/>
      <c r="T821" s="188"/>
      <c r="U821" s="188"/>
      <c r="V821" s="188"/>
      <c r="W821" s="213"/>
      <c r="X821" s="213"/>
      <c r="AB821" s="188"/>
      <c r="AC821" s="188"/>
      <c r="AD821" s="188"/>
      <c r="AE821" s="200"/>
      <c r="AH821" s="188"/>
      <c r="AI821" s="187" t="str">
        <f t="shared" ca="1" si="36"/>
        <v/>
      </c>
      <c r="AJ821" s="187">
        <f>1</f>
        <v>1</v>
      </c>
    </row>
    <row r="822" spans="1:36" hidden="1" x14ac:dyDescent="0.25">
      <c r="A822" s="188"/>
      <c r="B822" s="188"/>
      <c r="C822" s="188"/>
      <c r="E822" s="187" t="str">
        <f t="shared" ca="1" si="37"/>
        <v/>
      </c>
      <c r="F822" s="192"/>
      <c r="O822" s="188"/>
      <c r="P822" s="188"/>
      <c r="Q822" s="188"/>
      <c r="R822" s="188"/>
      <c r="S822" s="188"/>
      <c r="T822" s="188"/>
      <c r="U822" s="188"/>
      <c r="V822" s="188"/>
      <c r="W822" s="213"/>
      <c r="X822" s="213"/>
      <c r="AB822" s="188"/>
      <c r="AC822" s="188"/>
      <c r="AD822" s="188"/>
      <c r="AE822" s="200"/>
      <c r="AH822" s="188"/>
      <c r="AI822" s="187" t="str">
        <f t="shared" ca="1" si="36"/>
        <v/>
      </c>
      <c r="AJ822" s="187">
        <f>1</f>
        <v>1</v>
      </c>
    </row>
    <row r="823" spans="1:36" hidden="1" x14ac:dyDescent="0.25">
      <c r="A823" s="188"/>
      <c r="B823" s="188"/>
      <c r="C823" s="188"/>
      <c r="E823" s="187" t="str">
        <f t="shared" ca="1" si="37"/>
        <v/>
      </c>
      <c r="F823" s="192"/>
      <c r="O823" s="188"/>
      <c r="P823" s="188"/>
      <c r="Q823" s="188"/>
      <c r="R823" s="188"/>
      <c r="S823" s="188"/>
      <c r="T823" s="188"/>
      <c r="U823" s="188"/>
      <c r="V823" s="188"/>
      <c r="W823" s="213"/>
      <c r="X823" s="213"/>
      <c r="AB823" s="188"/>
      <c r="AC823" s="188"/>
      <c r="AD823" s="188"/>
      <c r="AE823" s="200"/>
      <c r="AH823" s="188"/>
      <c r="AI823" s="187" t="str">
        <f t="shared" ca="1" si="36"/>
        <v/>
      </c>
      <c r="AJ823" s="187">
        <f>1</f>
        <v>1</v>
      </c>
    </row>
    <row r="824" spans="1:36" hidden="1" x14ac:dyDescent="0.25">
      <c r="A824" s="188"/>
      <c r="B824" s="188"/>
      <c r="C824" s="188"/>
      <c r="E824" s="187" t="str">
        <f t="shared" ca="1" si="37"/>
        <v/>
      </c>
      <c r="F824" s="192"/>
      <c r="O824" s="188"/>
      <c r="P824" s="188"/>
      <c r="Q824" s="188"/>
      <c r="R824" s="188"/>
      <c r="S824" s="188"/>
      <c r="T824" s="188"/>
      <c r="U824" s="188"/>
      <c r="V824" s="188"/>
      <c r="W824" s="213"/>
      <c r="X824" s="213"/>
      <c r="AB824" s="188"/>
      <c r="AC824" s="188"/>
      <c r="AD824" s="188"/>
      <c r="AE824" s="200"/>
      <c r="AH824" s="188"/>
      <c r="AI824" s="187" t="str">
        <f t="shared" ca="1" si="36"/>
        <v/>
      </c>
      <c r="AJ824" s="187">
        <f>1</f>
        <v>1</v>
      </c>
    </row>
    <row r="825" spans="1:36" hidden="1" x14ac:dyDescent="0.25">
      <c r="A825" s="188"/>
      <c r="B825" s="188"/>
      <c r="C825" s="188"/>
      <c r="E825" s="187" t="str">
        <f t="shared" ca="1" si="37"/>
        <v/>
      </c>
      <c r="F825" s="192"/>
      <c r="O825" s="188"/>
      <c r="P825" s="188"/>
      <c r="Q825" s="188"/>
      <c r="R825" s="188"/>
      <c r="S825" s="188"/>
      <c r="T825" s="188"/>
      <c r="U825" s="188"/>
      <c r="V825" s="188"/>
      <c r="W825" s="213"/>
      <c r="X825" s="213"/>
      <c r="AB825" s="188"/>
      <c r="AC825" s="188"/>
      <c r="AD825" s="188"/>
      <c r="AE825" s="200"/>
      <c r="AH825" s="188"/>
      <c r="AI825" s="187" t="str">
        <f t="shared" ca="1" si="36"/>
        <v/>
      </c>
      <c r="AJ825" s="187">
        <f>1</f>
        <v>1</v>
      </c>
    </row>
    <row r="826" spans="1:36" hidden="1" x14ac:dyDescent="0.25">
      <c r="A826" s="188"/>
      <c r="B826" s="188"/>
      <c r="C826" s="188"/>
      <c r="E826" s="187" t="str">
        <f t="shared" ca="1" si="37"/>
        <v/>
      </c>
      <c r="F826" s="192"/>
      <c r="O826" s="188"/>
      <c r="P826" s="188"/>
      <c r="Q826" s="188"/>
      <c r="R826" s="188"/>
      <c r="S826" s="188"/>
      <c r="T826" s="188"/>
      <c r="U826" s="188"/>
      <c r="V826" s="188"/>
      <c r="W826" s="213"/>
      <c r="X826" s="213"/>
      <c r="AB826" s="188"/>
      <c r="AC826" s="188"/>
      <c r="AD826" s="188"/>
      <c r="AE826" s="200"/>
      <c r="AH826" s="188"/>
      <c r="AI826" s="187" t="str">
        <f t="shared" ca="1" si="36"/>
        <v/>
      </c>
      <c r="AJ826" s="187">
        <f>1</f>
        <v>1</v>
      </c>
    </row>
    <row r="827" spans="1:36" hidden="1" x14ac:dyDescent="0.25">
      <c r="A827" s="188"/>
      <c r="B827" s="188"/>
      <c r="C827" s="188"/>
      <c r="E827" s="187" t="str">
        <f t="shared" ca="1" si="37"/>
        <v/>
      </c>
      <c r="F827" s="192"/>
      <c r="O827" s="188"/>
      <c r="P827" s="188"/>
      <c r="Q827" s="188"/>
      <c r="R827" s="188"/>
      <c r="S827" s="188"/>
      <c r="T827" s="188"/>
      <c r="U827" s="188"/>
      <c r="V827" s="188"/>
      <c r="W827" s="213"/>
      <c r="X827" s="213"/>
      <c r="AB827" s="188"/>
      <c r="AC827" s="188"/>
      <c r="AD827" s="188"/>
      <c r="AE827" s="200"/>
      <c r="AH827" s="188"/>
      <c r="AI827" s="187" t="str">
        <f t="shared" ca="1" si="36"/>
        <v/>
      </c>
      <c r="AJ827" s="187">
        <f>1</f>
        <v>1</v>
      </c>
    </row>
    <row r="828" spans="1:36" hidden="1" x14ac:dyDescent="0.25">
      <c r="A828" s="188"/>
      <c r="B828" s="188"/>
      <c r="C828" s="188"/>
      <c r="E828" s="187" t="str">
        <f t="shared" ca="1" si="37"/>
        <v/>
      </c>
      <c r="F828" s="192"/>
      <c r="O828" s="188"/>
      <c r="P828" s="188"/>
      <c r="Q828" s="188"/>
      <c r="R828" s="188"/>
      <c r="S828" s="188"/>
      <c r="T828" s="188"/>
      <c r="U828" s="188"/>
      <c r="V828" s="188"/>
      <c r="W828" s="213"/>
      <c r="X828" s="213"/>
      <c r="AB828" s="188"/>
      <c r="AC828" s="188"/>
      <c r="AD828" s="188"/>
      <c r="AE828" s="200"/>
      <c r="AH828" s="188"/>
      <c r="AI828" s="187" t="str">
        <f t="shared" ca="1" si="36"/>
        <v/>
      </c>
      <c r="AJ828" s="187">
        <f>1</f>
        <v>1</v>
      </c>
    </row>
    <row r="829" spans="1:36" hidden="1" x14ac:dyDescent="0.25">
      <c r="A829" s="188"/>
      <c r="B829" s="188"/>
      <c r="C829" s="188"/>
      <c r="E829" s="187" t="str">
        <f t="shared" ca="1" si="37"/>
        <v/>
      </c>
      <c r="F829" s="192"/>
      <c r="O829" s="188"/>
      <c r="P829" s="188"/>
      <c r="Q829" s="188"/>
      <c r="R829" s="188"/>
      <c r="S829" s="188"/>
      <c r="T829" s="188"/>
      <c r="U829" s="188"/>
      <c r="V829" s="188"/>
      <c r="W829" s="213"/>
      <c r="X829" s="213"/>
      <c r="AB829" s="188"/>
      <c r="AC829" s="188"/>
      <c r="AD829" s="188"/>
      <c r="AE829" s="200"/>
      <c r="AH829" s="188"/>
      <c r="AI829" s="187" t="str">
        <f t="shared" ca="1" si="36"/>
        <v/>
      </c>
      <c r="AJ829" s="187">
        <f>1</f>
        <v>1</v>
      </c>
    </row>
    <row r="830" spans="1:36" hidden="1" x14ac:dyDescent="0.25">
      <c r="A830" s="188"/>
      <c r="B830" s="188"/>
      <c r="C830" s="188"/>
      <c r="E830" s="187" t="str">
        <f t="shared" ca="1" si="37"/>
        <v/>
      </c>
      <c r="F830" s="192"/>
      <c r="O830" s="188"/>
      <c r="P830" s="188"/>
      <c r="Q830" s="188"/>
      <c r="R830" s="188"/>
      <c r="S830" s="188"/>
      <c r="T830" s="188"/>
      <c r="U830" s="188"/>
      <c r="V830" s="188"/>
      <c r="W830" s="213"/>
      <c r="X830" s="213"/>
      <c r="AB830" s="188"/>
      <c r="AC830" s="188"/>
      <c r="AD830" s="188"/>
      <c r="AE830" s="200"/>
      <c r="AH830" s="188"/>
      <c r="AI830" s="187" t="str">
        <f t="shared" ca="1" si="36"/>
        <v/>
      </c>
      <c r="AJ830" s="187">
        <f>1</f>
        <v>1</v>
      </c>
    </row>
    <row r="831" spans="1:36" hidden="1" x14ac:dyDescent="0.25">
      <c r="A831" s="188"/>
      <c r="B831" s="188"/>
      <c r="C831" s="188"/>
      <c r="E831" s="187" t="str">
        <f t="shared" ca="1" si="37"/>
        <v/>
      </c>
      <c r="F831" s="192"/>
      <c r="O831" s="188"/>
      <c r="P831" s="188"/>
      <c r="Q831" s="188"/>
      <c r="R831" s="188"/>
      <c r="S831" s="188"/>
      <c r="T831" s="188"/>
      <c r="U831" s="188"/>
      <c r="V831" s="188"/>
      <c r="W831" s="213"/>
      <c r="X831" s="213"/>
      <c r="AB831" s="188"/>
      <c r="AC831" s="188"/>
      <c r="AD831" s="188"/>
      <c r="AE831" s="200"/>
      <c r="AH831" s="188"/>
      <c r="AI831" s="187" t="str">
        <f t="shared" ca="1" si="36"/>
        <v/>
      </c>
      <c r="AJ831" s="187">
        <f>1</f>
        <v>1</v>
      </c>
    </row>
    <row r="832" spans="1:36" hidden="1" x14ac:dyDescent="0.25">
      <c r="A832" s="188"/>
      <c r="B832" s="188"/>
      <c r="C832" s="188"/>
      <c r="E832" s="187" t="str">
        <f t="shared" ca="1" si="37"/>
        <v/>
      </c>
      <c r="F832" s="192"/>
      <c r="O832" s="188"/>
      <c r="P832" s="188"/>
      <c r="Q832" s="188"/>
      <c r="R832" s="188"/>
      <c r="S832" s="188"/>
      <c r="T832" s="188"/>
      <c r="U832" s="188"/>
      <c r="V832" s="188"/>
      <c r="W832" s="213"/>
      <c r="X832" s="213"/>
      <c r="AB832" s="188"/>
      <c r="AC832" s="188"/>
      <c r="AD832" s="188"/>
      <c r="AE832" s="200"/>
      <c r="AH832" s="188"/>
      <c r="AI832" s="187" t="str">
        <f t="shared" ca="1" si="36"/>
        <v/>
      </c>
      <c r="AJ832" s="187">
        <f>1</f>
        <v>1</v>
      </c>
    </row>
    <row r="833" spans="1:36" hidden="1" x14ac:dyDescent="0.25">
      <c r="A833" s="188"/>
      <c r="B833" s="188"/>
      <c r="C833" s="188"/>
      <c r="E833" s="187" t="str">
        <f t="shared" ca="1" si="37"/>
        <v/>
      </c>
      <c r="F833" s="192"/>
      <c r="O833" s="188"/>
      <c r="P833" s="188"/>
      <c r="Q833" s="188"/>
      <c r="R833" s="188"/>
      <c r="S833" s="188"/>
      <c r="T833" s="188"/>
      <c r="U833" s="188"/>
      <c r="V833" s="188"/>
      <c r="W833" s="213"/>
      <c r="X833" s="213"/>
      <c r="AB833" s="188"/>
      <c r="AC833" s="188"/>
      <c r="AD833" s="188"/>
      <c r="AE833" s="200"/>
      <c r="AH833" s="188"/>
      <c r="AI833" s="187" t="str">
        <f t="shared" ca="1" si="36"/>
        <v/>
      </c>
      <c r="AJ833" s="187">
        <f>1</f>
        <v>1</v>
      </c>
    </row>
    <row r="834" spans="1:36" hidden="1" x14ac:dyDescent="0.25">
      <c r="A834" s="188"/>
      <c r="B834" s="188"/>
      <c r="C834" s="188"/>
      <c r="E834" s="187" t="str">
        <f t="shared" ca="1" si="37"/>
        <v/>
      </c>
      <c r="F834" s="192"/>
      <c r="O834" s="188"/>
      <c r="P834" s="188"/>
      <c r="Q834" s="188"/>
      <c r="R834" s="188"/>
      <c r="S834" s="188"/>
      <c r="T834" s="188"/>
      <c r="U834" s="188"/>
      <c r="V834" s="188"/>
      <c r="W834" s="213"/>
      <c r="X834" s="213"/>
      <c r="AB834" s="188"/>
      <c r="AC834" s="188"/>
      <c r="AD834" s="188"/>
      <c r="AE834" s="200"/>
      <c r="AH834" s="188"/>
      <c r="AI834" s="187" t="str">
        <f t="shared" ref="AI834:AI897" ca="1" si="38">IF(A834="","",IF(S834="",_xlfn.DAYS(TODAY(),A834),_xlfn.DAYS(S834,A834)))</f>
        <v/>
      </c>
      <c r="AJ834" s="187">
        <f>1</f>
        <v>1</v>
      </c>
    </row>
    <row r="835" spans="1:36" hidden="1" x14ac:dyDescent="0.25">
      <c r="A835" s="188"/>
      <c r="B835" s="188"/>
      <c r="C835" s="188"/>
      <c r="E835" s="187" t="str">
        <f t="shared" ca="1" si="37"/>
        <v/>
      </c>
      <c r="F835" s="192"/>
      <c r="O835" s="188"/>
      <c r="P835" s="188"/>
      <c r="Q835" s="188"/>
      <c r="R835" s="188"/>
      <c r="S835" s="188"/>
      <c r="T835" s="188"/>
      <c r="U835" s="188"/>
      <c r="V835" s="188"/>
      <c r="W835" s="213"/>
      <c r="X835" s="213"/>
      <c r="AB835" s="188"/>
      <c r="AC835" s="188"/>
      <c r="AD835" s="188"/>
      <c r="AE835" s="200"/>
      <c r="AH835" s="188"/>
      <c r="AI835" s="187" t="str">
        <f t="shared" ca="1" si="38"/>
        <v/>
      </c>
      <c r="AJ835" s="187">
        <f>1</f>
        <v>1</v>
      </c>
    </row>
    <row r="836" spans="1:36" hidden="1" x14ac:dyDescent="0.25">
      <c r="A836" s="188"/>
      <c r="B836" s="188"/>
      <c r="C836" s="188"/>
      <c r="E836" s="187" t="str">
        <f t="shared" ca="1" si="37"/>
        <v/>
      </c>
      <c r="F836" s="192"/>
      <c r="O836" s="188"/>
      <c r="P836" s="188"/>
      <c r="Q836" s="188"/>
      <c r="R836" s="188"/>
      <c r="S836" s="188"/>
      <c r="T836" s="188"/>
      <c r="U836" s="188"/>
      <c r="V836" s="188"/>
      <c r="W836" s="213"/>
      <c r="X836" s="213"/>
      <c r="AB836" s="188"/>
      <c r="AC836" s="188"/>
      <c r="AD836" s="188"/>
      <c r="AE836" s="200"/>
      <c r="AH836" s="188"/>
      <c r="AI836" s="187" t="str">
        <f t="shared" ca="1" si="38"/>
        <v/>
      </c>
      <c r="AJ836" s="187">
        <f>1</f>
        <v>1</v>
      </c>
    </row>
    <row r="837" spans="1:36" hidden="1" x14ac:dyDescent="0.25">
      <c r="A837" s="188"/>
      <c r="B837" s="188"/>
      <c r="C837" s="188"/>
      <c r="E837" s="187" t="str">
        <f t="shared" ca="1" si="37"/>
        <v/>
      </c>
      <c r="F837" s="192"/>
      <c r="O837" s="188"/>
      <c r="P837" s="188"/>
      <c r="Q837" s="188"/>
      <c r="R837" s="188"/>
      <c r="S837" s="188"/>
      <c r="T837" s="188"/>
      <c r="U837" s="188"/>
      <c r="V837" s="188"/>
      <c r="W837" s="213"/>
      <c r="X837" s="213"/>
      <c r="AB837" s="188"/>
      <c r="AC837" s="188"/>
      <c r="AD837" s="188"/>
      <c r="AE837" s="200"/>
      <c r="AH837" s="188"/>
      <c r="AI837" s="187" t="str">
        <f t="shared" ca="1" si="38"/>
        <v/>
      </c>
      <c r="AJ837" s="187">
        <f>1</f>
        <v>1</v>
      </c>
    </row>
    <row r="838" spans="1:36" hidden="1" x14ac:dyDescent="0.25">
      <c r="A838" s="188"/>
      <c r="B838" s="188"/>
      <c r="C838" s="188"/>
      <c r="E838" s="187" t="str">
        <f t="shared" ca="1" si="37"/>
        <v/>
      </c>
      <c r="F838" s="192"/>
      <c r="O838" s="188"/>
      <c r="P838" s="188"/>
      <c r="Q838" s="188"/>
      <c r="R838" s="188"/>
      <c r="S838" s="188"/>
      <c r="T838" s="188"/>
      <c r="U838" s="188"/>
      <c r="V838" s="188"/>
      <c r="W838" s="213"/>
      <c r="X838" s="213"/>
      <c r="AB838" s="188"/>
      <c r="AC838" s="188"/>
      <c r="AD838" s="188"/>
      <c r="AE838" s="200"/>
      <c r="AH838" s="188"/>
      <c r="AI838" s="187" t="str">
        <f t="shared" ca="1" si="38"/>
        <v/>
      </c>
      <c r="AJ838" s="187">
        <f>1</f>
        <v>1</v>
      </c>
    </row>
    <row r="839" spans="1:36" hidden="1" x14ac:dyDescent="0.25">
      <c r="A839" s="188"/>
      <c r="B839" s="188"/>
      <c r="C839" s="188"/>
      <c r="E839" s="187" t="str">
        <f t="shared" ca="1" si="37"/>
        <v/>
      </c>
      <c r="F839" s="192"/>
      <c r="O839" s="188"/>
      <c r="P839" s="188"/>
      <c r="Q839" s="188"/>
      <c r="R839" s="188"/>
      <c r="S839" s="188"/>
      <c r="T839" s="188"/>
      <c r="U839" s="188"/>
      <c r="V839" s="188"/>
      <c r="W839" s="213"/>
      <c r="X839" s="213"/>
      <c r="AB839" s="188"/>
      <c r="AC839" s="188"/>
      <c r="AD839" s="188"/>
      <c r="AE839" s="200"/>
      <c r="AH839" s="188"/>
      <c r="AI839" s="187" t="str">
        <f t="shared" ca="1" si="38"/>
        <v/>
      </c>
      <c r="AJ839" s="187">
        <f>1</f>
        <v>1</v>
      </c>
    </row>
    <row r="840" spans="1:36" hidden="1" x14ac:dyDescent="0.25">
      <c r="A840" s="188"/>
      <c r="B840" s="188"/>
      <c r="C840" s="188"/>
      <c r="E840" s="187" t="str">
        <f t="shared" ca="1" si="37"/>
        <v/>
      </c>
      <c r="F840" s="192"/>
      <c r="O840" s="188"/>
      <c r="P840" s="188"/>
      <c r="Q840" s="188"/>
      <c r="R840" s="188"/>
      <c r="S840" s="188"/>
      <c r="T840" s="188"/>
      <c r="U840" s="188"/>
      <c r="V840" s="188"/>
      <c r="W840" s="213"/>
      <c r="X840" s="213"/>
      <c r="AB840" s="188"/>
      <c r="AC840" s="188"/>
      <c r="AD840" s="188"/>
      <c r="AE840" s="200"/>
      <c r="AH840" s="188"/>
      <c r="AI840" s="187" t="str">
        <f t="shared" ca="1" si="38"/>
        <v/>
      </c>
      <c r="AJ840" s="187">
        <f>1</f>
        <v>1</v>
      </c>
    </row>
    <row r="841" spans="1:36" hidden="1" x14ac:dyDescent="0.25">
      <c r="A841" s="188"/>
      <c r="B841" s="188"/>
      <c r="C841" s="188"/>
      <c r="E841" s="187" t="str">
        <f t="shared" ca="1" si="37"/>
        <v/>
      </c>
      <c r="F841" s="192"/>
      <c r="O841" s="188"/>
      <c r="P841" s="188"/>
      <c r="Q841" s="188"/>
      <c r="R841" s="188"/>
      <c r="S841" s="188"/>
      <c r="T841" s="188"/>
      <c r="U841" s="188"/>
      <c r="V841" s="188"/>
      <c r="W841" s="213"/>
      <c r="X841" s="213"/>
      <c r="AB841" s="188"/>
      <c r="AC841" s="188"/>
      <c r="AD841" s="188"/>
      <c r="AE841" s="200"/>
      <c r="AH841" s="188"/>
      <c r="AI841" s="187" t="str">
        <f t="shared" ca="1" si="38"/>
        <v/>
      </c>
      <c r="AJ841" s="187">
        <f>1</f>
        <v>1</v>
      </c>
    </row>
    <row r="842" spans="1:36" hidden="1" x14ac:dyDescent="0.25">
      <c r="A842" s="188"/>
      <c r="B842" s="188"/>
      <c r="C842" s="188"/>
      <c r="E842" s="187" t="str">
        <f t="shared" ca="1" si="37"/>
        <v/>
      </c>
      <c r="F842" s="192"/>
      <c r="O842" s="188"/>
      <c r="P842" s="188"/>
      <c r="Q842" s="188"/>
      <c r="R842" s="188"/>
      <c r="S842" s="188"/>
      <c r="T842" s="188"/>
      <c r="U842" s="188"/>
      <c r="V842" s="188"/>
      <c r="W842" s="213"/>
      <c r="X842" s="213"/>
      <c r="AB842" s="188"/>
      <c r="AC842" s="188"/>
      <c r="AD842" s="188"/>
      <c r="AE842" s="200"/>
      <c r="AH842" s="188"/>
      <c r="AI842" s="187" t="str">
        <f t="shared" ca="1" si="38"/>
        <v/>
      </c>
      <c r="AJ842" s="187">
        <f>1</f>
        <v>1</v>
      </c>
    </row>
    <row r="843" spans="1:36" hidden="1" x14ac:dyDescent="0.25">
      <c r="A843" s="188"/>
      <c r="B843" s="188"/>
      <c r="C843" s="188"/>
      <c r="E843" s="187" t="str">
        <f t="shared" ca="1" si="37"/>
        <v/>
      </c>
      <c r="F843" s="192"/>
      <c r="O843" s="188"/>
      <c r="P843" s="188"/>
      <c r="Q843" s="188"/>
      <c r="R843" s="188"/>
      <c r="S843" s="188"/>
      <c r="T843" s="188"/>
      <c r="U843" s="188"/>
      <c r="V843" s="188"/>
      <c r="W843" s="213"/>
      <c r="X843" s="213"/>
      <c r="AB843" s="188"/>
      <c r="AC843" s="188"/>
      <c r="AD843" s="188"/>
      <c r="AE843" s="200"/>
      <c r="AH843" s="188"/>
      <c r="AI843" s="187" t="str">
        <f t="shared" ca="1" si="38"/>
        <v/>
      </c>
      <c r="AJ843" s="187">
        <f>1</f>
        <v>1</v>
      </c>
    </row>
    <row r="844" spans="1:36" hidden="1" x14ac:dyDescent="0.25">
      <c r="A844" s="188"/>
      <c r="B844" s="188"/>
      <c r="C844" s="188"/>
      <c r="E844" s="187" t="str">
        <f t="shared" ca="1" si="37"/>
        <v/>
      </c>
      <c r="F844" s="192"/>
      <c r="O844" s="188"/>
      <c r="P844" s="188"/>
      <c r="Q844" s="188"/>
      <c r="R844" s="188"/>
      <c r="S844" s="188"/>
      <c r="T844" s="188"/>
      <c r="U844" s="188"/>
      <c r="V844" s="188"/>
      <c r="W844" s="213"/>
      <c r="X844" s="213"/>
      <c r="AB844" s="188"/>
      <c r="AC844" s="188"/>
      <c r="AD844" s="188"/>
      <c r="AE844" s="200"/>
      <c r="AH844" s="188"/>
      <c r="AI844" s="187" t="str">
        <f t="shared" ca="1" si="38"/>
        <v/>
      </c>
      <c r="AJ844" s="187">
        <f>1</f>
        <v>1</v>
      </c>
    </row>
    <row r="845" spans="1:36" hidden="1" x14ac:dyDescent="0.25">
      <c r="A845" s="188"/>
      <c r="B845" s="188"/>
      <c r="C845" s="188"/>
      <c r="E845" s="187" t="str">
        <f t="shared" ca="1" si="37"/>
        <v/>
      </c>
      <c r="F845" s="192"/>
      <c r="O845" s="188"/>
      <c r="P845" s="188"/>
      <c r="Q845" s="188"/>
      <c r="R845" s="188"/>
      <c r="S845" s="188"/>
      <c r="T845" s="188"/>
      <c r="U845" s="188"/>
      <c r="V845" s="188"/>
      <c r="W845" s="213"/>
      <c r="X845" s="213"/>
      <c r="AB845" s="188"/>
      <c r="AC845" s="188"/>
      <c r="AD845" s="188"/>
      <c r="AE845" s="200"/>
      <c r="AH845" s="188"/>
      <c r="AI845" s="187" t="str">
        <f t="shared" ca="1" si="38"/>
        <v/>
      </c>
      <c r="AJ845" s="187">
        <f>1</f>
        <v>1</v>
      </c>
    </row>
    <row r="846" spans="1:36" hidden="1" x14ac:dyDescent="0.25">
      <c r="A846" s="188"/>
      <c r="B846" s="188"/>
      <c r="C846" s="188"/>
      <c r="E846" s="187" t="str">
        <f t="shared" ca="1" si="37"/>
        <v/>
      </c>
      <c r="F846" s="192"/>
      <c r="O846" s="188"/>
      <c r="P846" s="188"/>
      <c r="Q846" s="188"/>
      <c r="R846" s="188"/>
      <c r="S846" s="188"/>
      <c r="T846" s="188"/>
      <c r="U846" s="188"/>
      <c r="V846" s="188"/>
      <c r="W846" s="213"/>
      <c r="X846" s="213"/>
      <c r="AB846" s="188"/>
      <c r="AC846" s="188"/>
      <c r="AD846" s="188"/>
      <c r="AE846" s="200"/>
      <c r="AH846" s="188"/>
      <c r="AI846" s="187" t="str">
        <f t="shared" ca="1" si="38"/>
        <v/>
      </c>
      <c r="AJ846" s="187">
        <f>1</f>
        <v>1</v>
      </c>
    </row>
    <row r="847" spans="1:36" hidden="1" x14ac:dyDescent="0.25">
      <c r="A847" s="188"/>
      <c r="B847" s="188"/>
      <c r="C847" s="188"/>
      <c r="E847" s="187" t="str">
        <f t="shared" ca="1" si="37"/>
        <v/>
      </c>
      <c r="F847" s="192"/>
      <c r="O847" s="188"/>
      <c r="P847" s="188"/>
      <c r="Q847" s="188"/>
      <c r="R847" s="188"/>
      <c r="S847" s="188"/>
      <c r="T847" s="188"/>
      <c r="U847" s="188"/>
      <c r="V847" s="188"/>
      <c r="W847" s="213"/>
      <c r="X847" s="213"/>
      <c r="AB847" s="188"/>
      <c r="AC847" s="188"/>
      <c r="AD847" s="188"/>
      <c r="AE847" s="200"/>
      <c r="AH847" s="188"/>
      <c r="AI847" s="187" t="str">
        <f t="shared" ca="1" si="38"/>
        <v/>
      </c>
      <c r="AJ847" s="187">
        <f>1</f>
        <v>1</v>
      </c>
    </row>
    <row r="848" spans="1:36" hidden="1" x14ac:dyDescent="0.25">
      <c r="A848" s="188"/>
      <c r="B848" s="188"/>
      <c r="C848" s="188"/>
      <c r="E848" s="187" t="str">
        <f t="shared" ref="E848:E911" ca="1" si="39">IF(U848="","",IF(U848="cancelado","Cancelado",IF(U848="prazo indeterminado","Ativo",IF(TODAY()-U848&gt;0,"Concluído","Ativo"))))</f>
        <v/>
      </c>
      <c r="F848" s="192"/>
      <c r="O848" s="188"/>
      <c r="P848" s="188"/>
      <c r="Q848" s="188"/>
      <c r="R848" s="188"/>
      <c r="S848" s="188"/>
      <c r="T848" s="188"/>
      <c r="U848" s="188"/>
      <c r="V848" s="188"/>
      <c r="W848" s="213"/>
      <c r="X848" s="213"/>
      <c r="AB848" s="188"/>
      <c r="AC848" s="188"/>
      <c r="AD848" s="188"/>
      <c r="AE848" s="200"/>
      <c r="AH848" s="188"/>
      <c r="AI848" s="187" t="str">
        <f t="shared" ca="1" si="38"/>
        <v/>
      </c>
      <c r="AJ848" s="187">
        <f>1</f>
        <v>1</v>
      </c>
    </row>
    <row r="849" spans="1:36" hidden="1" x14ac:dyDescent="0.25">
      <c r="A849" s="188"/>
      <c r="B849" s="188"/>
      <c r="C849" s="188"/>
      <c r="E849" s="187" t="str">
        <f t="shared" ca="1" si="39"/>
        <v/>
      </c>
      <c r="F849" s="192"/>
      <c r="O849" s="188"/>
      <c r="P849" s="188"/>
      <c r="Q849" s="188"/>
      <c r="R849" s="188"/>
      <c r="S849" s="188"/>
      <c r="T849" s="188"/>
      <c r="U849" s="188"/>
      <c r="V849" s="188"/>
      <c r="W849" s="213"/>
      <c r="X849" s="213"/>
      <c r="AB849" s="188"/>
      <c r="AC849" s="188"/>
      <c r="AD849" s="188"/>
      <c r="AE849" s="200"/>
      <c r="AH849" s="188"/>
      <c r="AI849" s="187" t="str">
        <f t="shared" ca="1" si="38"/>
        <v/>
      </c>
      <c r="AJ849" s="187">
        <f>1</f>
        <v>1</v>
      </c>
    </row>
    <row r="850" spans="1:36" hidden="1" x14ac:dyDescent="0.25">
      <c r="A850" s="188"/>
      <c r="B850" s="188"/>
      <c r="C850" s="188"/>
      <c r="E850" s="187" t="str">
        <f t="shared" ca="1" si="39"/>
        <v/>
      </c>
      <c r="F850" s="192"/>
      <c r="O850" s="188"/>
      <c r="P850" s="188"/>
      <c r="Q850" s="188"/>
      <c r="R850" s="188"/>
      <c r="S850" s="188"/>
      <c r="T850" s="188"/>
      <c r="U850" s="188"/>
      <c r="V850" s="188"/>
      <c r="W850" s="213"/>
      <c r="X850" s="213"/>
      <c r="AB850" s="188"/>
      <c r="AC850" s="188"/>
      <c r="AD850" s="188"/>
      <c r="AE850" s="200"/>
      <c r="AH850" s="188"/>
      <c r="AI850" s="187" t="str">
        <f t="shared" ca="1" si="38"/>
        <v/>
      </c>
      <c r="AJ850" s="187">
        <f>1</f>
        <v>1</v>
      </c>
    </row>
    <row r="851" spans="1:36" hidden="1" x14ac:dyDescent="0.25">
      <c r="A851" s="188"/>
      <c r="B851" s="188"/>
      <c r="C851" s="188"/>
      <c r="E851" s="187" t="str">
        <f t="shared" ca="1" si="39"/>
        <v/>
      </c>
      <c r="F851" s="192"/>
      <c r="O851" s="188"/>
      <c r="P851" s="188"/>
      <c r="Q851" s="188"/>
      <c r="R851" s="188"/>
      <c r="S851" s="188"/>
      <c r="T851" s="188"/>
      <c r="U851" s="188"/>
      <c r="V851" s="188"/>
      <c r="W851" s="213"/>
      <c r="X851" s="213"/>
      <c r="AB851" s="188"/>
      <c r="AC851" s="188"/>
      <c r="AD851" s="188"/>
      <c r="AE851" s="200"/>
      <c r="AH851" s="188"/>
      <c r="AI851" s="187" t="str">
        <f t="shared" ca="1" si="38"/>
        <v/>
      </c>
      <c r="AJ851" s="187">
        <f>1</f>
        <v>1</v>
      </c>
    </row>
    <row r="852" spans="1:36" hidden="1" x14ac:dyDescent="0.25">
      <c r="A852" s="188"/>
      <c r="B852" s="188"/>
      <c r="C852" s="188"/>
      <c r="E852" s="187" t="str">
        <f t="shared" ca="1" si="39"/>
        <v/>
      </c>
      <c r="F852" s="192"/>
      <c r="O852" s="188"/>
      <c r="P852" s="188"/>
      <c r="Q852" s="188"/>
      <c r="R852" s="188"/>
      <c r="S852" s="188"/>
      <c r="T852" s="188"/>
      <c r="U852" s="188"/>
      <c r="V852" s="188"/>
      <c r="W852" s="213"/>
      <c r="X852" s="213"/>
      <c r="AB852" s="188"/>
      <c r="AC852" s="188"/>
      <c r="AD852" s="188"/>
      <c r="AE852" s="200"/>
      <c r="AH852" s="188"/>
      <c r="AI852" s="187" t="str">
        <f t="shared" ca="1" si="38"/>
        <v/>
      </c>
      <c r="AJ852" s="187">
        <f>1</f>
        <v>1</v>
      </c>
    </row>
    <row r="853" spans="1:36" hidden="1" x14ac:dyDescent="0.25">
      <c r="A853" s="188"/>
      <c r="B853" s="188"/>
      <c r="C853" s="188"/>
      <c r="E853" s="187" t="str">
        <f t="shared" ca="1" si="39"/>
        <v/>
      </c>
      <c r="F853" s="192"/>
      <c r="O853" s="188"/>
      <c r="P853" s="188"/>
      <c r="Q853" s="188"/>
      <c r="R853" s="188"/>
      <c r="S853" s="188"/>
      <c r="T853" s="188"/>
      <c r="U853" s="188"/>
      <c r="V853" s="188"/>
      <c r="W853" s="213"/>
      <c r="X853" s="213"/>
      <c r="AB853" s="188"/>
      <c r="AC853" s="188"/>
      <c r="AD853" s="188"/>
      <c r="AE853" s="200"/>
      <c r="AH853" s="188"/>
      <c r="AI853" s="187" t="str">
        <f t="shared" ca="1" si="38"/>
        <v/>
      </c>
      <c r="AJ853" s="187">
        <f>1</f>
        <v>1</v>
      </c>
    </row>
    <row r="854" spans="1:36" hidden="1" x14ac:dyDescent="0.25">
      <c r="A854" s="188"/>
      <c r="B854" s="188"/>
      <c r="C854" s="188"/>
      <c r="E854" s="187" t="str">
        <f t="shared" ca="1" si="39"/>
        <v/>
      </c>
      <c r="F854" s="192"/>
      <c r="O854" s="188"/>
      <c r="P854" s="188"/>
      <c r="Q854" s="188"/>
      <c r="R854" s="188"/>
      <c r="S854" s="188"/>
      <c r="T854" s="188"/>
      <c r="U854" s="188"/>
      <c r="V854" s="188"/>
      <c r="W854" s="213"/>
      <c r="X854" s="213"/>
      <c r="AB854" s="188"/>
      <c r="AC854" s="188"/>
      <c r="AD854" s="188"/>
      <c r="AE854" s="200"/>
      <c r="AH854" s="188"/>
      <c r="AI854" s="187" t="str">
        <f t="shared" ca="1" si="38"/>
        <v/>
      </c>
      <c r="AJ854" s="187">
        <f>1</f>
        <v>1</v>
      </c>
    </row>
    <row r="855" spans="1:36" hidden="1" x14ac:dyDescent="0.25">
      <c r="A855" s="188"/>
      <c r="B855" s="188"/>
      <c r="C855" s="188"/>
      <c r="E855" s="187" t="str">
        <f t="shared" ca="1" si="39"/>
        <v/>
      </c>
      <c r="F855" s="192"/>
      <c r="O855" s="188"/>
      <c r="P855" s="188"/>
      <c r="Q855" s="188"/>
      <c r="R855" s="188"/>
      <c r="S855" s="188"/>
      <c r="T855" s="188"/>
      <c r="U855" s="188"/>
      <c r="V855" s="188"/>
      <c r="W855" s="213"/>
      <c r="X855" s="213"/>
      <c r="AB855" s="188"/>
      <c r="AC855" s="188"/>
      <c r="AD855" s="188"/>
      <c r="AE855" s="200"/>
      <c r="AH855" s="188"/>
      <c r="AI855" s="187" t="str">
        <f t="shared" ca="1" si="38"/>
        <v/>
      </c>
      <c r="AJ855" s="187">
        <f>1</f>
        <v>1</v>
      </c>
    </row>
    <row r="856" spans="1:36" hidden="1" x14ac:dyDescent="0.25">
      <c r="A856" s="188"/>
      <c r="B856" s="188"/>
      <c r="C856" s="188"/>
      <c r="E856" s="187" t="str">
        <f t="shared" ca="1" si="39"/>
        <v/>
      </c>
      <c r="F856" s="192"/>
      <c r="O856" s="188"/>
      <c r="P856" s="188"/>
      <c r="Q856" s="188"/>
      <c r="R856" s="188"/>
      <c r="S856" s="188"/>
      <c r="T856" s="188"/>
      <c r="U856" s="188"/>
      <c r="V856" s="188"/>
      <c r="W856" s="213"/>
      <c r="X856" s="213"/>
      <c r="AB856" s="188"/>
      <c r="AC856" s="188"/>
      <c r="AD856" s="188"/>
      <c r="AE856" s="200"/>
      <c r="AH856" s="188"/>
      <c r="AI856" s="187" t="str">
        <f t="shared" ca="1" si="38"/>
        <v/>
      </c>
      <c r="AJ856" s="187">
        <f>1</f>
        <v>1</v>
      </c>
    </row>
    <row r="857" spans="1:36" hidden="1" x14ac:dyDescent="0.25">
      <c r="A857" s="188"/>
      <c r="B857" s="188"/>
      <c r="C857" s="188"/>
      <c r="E857" s="187" t="str">
        <f t="shared" ca="1" si="39"/>
        <v/>
      </c>
      <c r="F857" s="192"/>
      <c r="O857" s="188"/>
      <c r="P857" s="188"/>
      <c r="Q857" s="188"/>
      <c r="R857" s="188"/>
      <c r="S857" s="188"/>
      <c r="T857" s="188"/>
      <c r="U857" s="188"/>
      <c r="V857" s="188"/>
      <c r="W857" s="213"/>
      <c r="X857" s="213"/>
      <c r="AB857" s="188"/>
      <c r="AC857" s="188"/>
      <c r="AD857" s="188"/>
      <c r="AE857" s="200"/>
      <c r="AH857" s="188"/>
      <c r="AI857" s="187" t="str">
        <f t="shared" ca="1" si="38"/>
        <v/>
      </c>
      <c r="AJ857" s="187">
        <f>1</f>
        <v>1</v>
      </c>
    </row>
    <row r="858" spans="1:36" hidden="1" x14ac:dyDescent="0.25">
      <c r="A858" s="188"/>
      <c r="B858" s="188"/>
      <c r="C858" s="188"/>
      <c r="E858" s="187" t="str">
        <f t="shared" ca="1" si="39"/>
        <v/>
      </c>
      <c r="F858" s="192"/>
      <c r="O858" s="188"/>
      <c r="P858" s="188"/>
      <c r="Q858" s="188"/>
      <c r="R858" s="188"/>
      <c r="S858" s="188"/>
      <c r="T858" s="188"/>
      <c r="U858" s="188"/>
      <c r="V858" s="188"/>
      <c r="W858" s="213"/>
      <c r="X858" s="213"/>
      <c r="AB858" s="188"/>
      <c r="AC858" s="188"/>
      <c r="AD858" s="188"/>
      <c r="AE858" s="200"/>
      <c r="AH858" s="188"/>
      <c r="AI858" s="187" t="str">
        <f t="shared" ca="1" si="38"/>
        <v/>
      </c>
      <c r="AJ858" s="187">
        <f>1</f>
        <v>1</v>
      </c>
    </row>
    <row r="859" spans="1:36" hidden="1" x14ac:dyDescent="0.25">
      <c r="A859" s="188"/>
      <c r="B859" s="188"/>
      <c r="C859" s="188"/>
      <c r="E859" s="187" t="str">
        <f t="shared" ca="1" si="39"/>
        <v/>
      </c>
      <c r="F859" s="192"/>
      <c r="O859" s="188"/>
      <c r="P859" s="188"/>
      <c r="Q859" s="188"/>
      <c r="R859" s="188"/>
      <c r="S859" s="188"/>
      <c r="T859" s="188"/>
      <c r="U859" s="188"/>
      <c r="V859" s="188"/>
      <c r="W859" s="213"/>
      <c r="X859" s="213"/>
      <c r="AB859" s="188"/>
      <c r="AC859" s="188"/>
      <c r="AD859" s="188"/>
      <c r="AE859" s="200"/>
      <c r="AH859" s="188"/>
      <c r="AI859" s="187" t="str">
        <f t="shared" ca="1" si="38"/>
        <v/>
      </c>
      <c r="AJ859" s="187">
        <f>1</f>
        <v>1</v>
      </c>
    </row>
    <row r="860" spans="1:36" hidden="1" x14ac:dyDescent="0.25">
      <c r="A860" s="188"/>
      <c r="B860" s="188"/>
      <c r="C860" s="188"/>
      <c r="E860" s="187" t="str">
        <f t="shared" ca="1" si="39"/>
        <v/>
      </c>
      <c r="F860" s="192"/>
      <c r="O860" s="188"/>
      <c r="P860" s="188"/>
      <c r="Q860" s="188"/>
      <c r="R860" s="188"/>
      <c r="S860" s="188"/>
      <c r="T860" s="188"/>
      <c r="U860" s="188"/>
      <c r="V860" s="188"/>
      <c r="W860" s="213"/>
      <c r="X860" s="213"/>
      <c r="AB860" s="188"/>
      <c r="AC860" s="188"/>
      <c r="AD860" s="188"/>
      <c r="AE860" s="200"/>
      <c r="AH860" s="188"/>
      <c r="AI860" s="187" t="str">
        <f t="shared" ca="1" si="38"/>
        <v/>
      </c>
      <c r="AJ860" s="187">
        <f>1</f>
        <v>1</v>
      </c>
    </row>
    <row r="861" spans="1:36" hidden="1" x14ac:dyDescent="0.25">
      <c r="A861" s="188"/>
      <c r="B861" s="188"/>
      <c r="C861" s="188"/>
      <c r="E861" s="187" t="str">
        <f t="shared" ca="1" si="39"/>
        <v/>
      </c>
      <c r="F861" s="192"/>
      <c r="O861" s="188"/>
      <c r="P861" s="188"/>
      <c r="Q861" s="188"/>
      <c r="R861" s="188"/>
      <c r="S861" s="188"/>
      <c r="T861" s="188"/>
      <c r="U861" s="188"/>
      <c r="V861" s="188"/>
      <c r="W861" s="213"/>
      <c r="X861" s="213"/>
      <c r="AB861" s="188"/>
      <c r="AC861" s="188"/>
      <c r="AD861" s="188"/>
      <c r="AE861" s="200"/>
      <c r="AH861" s="188"/>
      <c r="AI861" s="187" t="str">
        <f t="shared" ca="1" si="38"/>
        <v/>
      </c>
      <c r="AJ861" s="187">
        <f>1</f>
        <v>1</v>
      </c>
    </row>
    <row r="862" spans="1:36" hidden="1" x14ac:dyDescent="0.25">
      <c r="A862" s="188"/>
      <c r="B862" s="188"/>
      <c r="C862" s="188"/>
      <c r="E862" s="187" t="str">
        <f t="shared" ca="1" si="39"/>
        <v/>
      </c>
      <c r="F862" s="192"/>
      <c r="O862" s="188"/>
      <c r="P862" s="188"/>
      <c r="Q862" s="188"/>
      <c r="R862" s="188"/>
      <c r="S862" s="188"/>
      <c r="T862" s="188"/>
      <c r="U862" s="188"/>
      <c r="V862" s="188"/>
      <c r="W862" s="213"/>
      <c r="X862" s="213"/>
      <c r="AB862" s="188"/>
      <c r="AC862" s="188"/>
      <c r="AD862" s="188"/>
      <c r="AE862" s="200"/>
      <c r="AH862" s="188"/>
      <c r="AI862" s="187" t="str">
        <f t="shared" ca="1" si="38"/>
        <v/>
      </c>
      <c r="AJ862" s="187">
        <f>1</f>
        <v>1</v>
      </c>
    </row>
    <row r="863" spans="1:36" hidden="1" x14ac:dyDescent="0.25">
      <c r="A863" s="188"/>
      <c r="B863" s="188"/>
      <c r="C863" s="188"/>
      <c r="E863" s="187" t="str">
        <f t="shared" ca="1" si="39"/>
        <v/>
      </c>
      <c r="F863" s="192"/>
      <c r="O863" s="188"/>
      <c r="P863" s="188"/>
      <c r="Q863" s="188"/>
      <c r="R863" s="188"/>
      <c r="S863" s="188"/>
      <c r="T863" s="188"/>
      <c r="U863" s="188"/>
      <c r="V863" s="188"/>
      <c r="W863" s="213"/>
      <c r="X863" s="213"/>
      <c r="AB863" s="188"/>
      <c r="AC863" s="188"/>
      <c r="AD863" s="188"/>
      <c r="AE863" s="200"/>
      <c r="AH863" s="188"/>
      <c r="AI863" s="187" t="str">
        <f t="shared" ca="1" si="38"/>
        <v/>
      </c>
      <c r="AJ863" s="187">
        <f>1</f>
        <v>1</v>
      </c>
    </row>
    <row r="864" spans="1:36" hidden="1" x14ac:dyDescent="0.25">
      <c r="A864" s="188"/>
      <c r="B864" s="188"/>
      <c r="C864" s="188"/>
      <c r="E864" s="187" t="str">
        <f t="shared" ca="1" si="39"/>
        <v/>
      </c>
      <c r="F864" s="192"/>
      <c r="O864" s="188"/>
      <c r="P864" s="188"/>
      <c r="Q864" s="188"/>
      <c r="R864" s="188"/>
      <c r="S864" s="188"/>
      <c r="T864" s="188"/>
      <c r="U864" s="188"/>
      <c r="V864" s="188"/>
      <c r="W864" s="213"/>
      <c r="X864" s="213"/>
      <c r="AB864" s="188"/>
      <c r="AC864" s="188"/>
      <c r="AD864" s="188"/>
      <c r="AE864" s="200"/>
      <c r="AH864" s="188"/>
      <c r="AI864" s="187" t="str">
        <f t="shared" ca="1" si="38"/>
        <v/>
      </c>
      <c r="AJ864" s="187">
        <f>1</f>
        <v>1</v>
      </c>
    </row>
    <row r="865" spans="1:36" hidden="1" x14ac:dyDescent="0.25">
      <c r="A865" s="188"/>
      <c r="B865" s="188"/>
      <c r="C865" s="188"/>
      <c r="E865" s="187" t="str">
        <f t="shared" ca="1" si="39"/>
        <v/>
      </c>
      <c r="F865" s="192"/>
      <c r="O865" s="188"/>
      <c r="P865" s="188"/>
      <c r="Q865" s="188"/>
      <c r="R865" s="188"/>
      <c r="S865" s="188"/>
      <c r="T865" s="188"/>
      <c r="U865" s="188"/>
      <c r="V865" s="188"/>
      <c r="W865" s="213"/>
      <c r="X865" s="213"/>
      <c r="AB865" s="188"/>
      <c r="AC865" s="188"/>
      <c r="AD865" s="188"/>
      <c r="AE865" s="200"/>
      <c r="AH865" s="188"/>
      <c r="AI865" s="187" t="str">
        <f t="shared" ca="1" si="38"/>
        <v/>
      </c>
      <c r="AJ865" s="187">
        <f>1</f>
        <v>1</v>
      </c>
    </row>
    <row r="866" spans="1:36" hidden="1" x14ac:dyDescent="0.25">
      <c r="A866" s="188"/>
      <c r="B866" s="188"/>
      <c r="C866" s="188"/>
      <c r="E866" s="187" t="str">
        <f t="shared" ca="1" si="39"/>
        <v/>
      </c>
      <c r="F866" s="192"/>
      <c r="O866" s="188"/>
      <c r="P866" s="188"/>
      <c r="Q866" s="188"/>
      <c r="R866" s="188"/>
      <c r="S866" s="188"/>
      <c r="T866" s="188"/>
      <c r="U866" s="188"/>
      <c r="V866" s="188"/>
      <c r="W866" s="213"/>
      <c r="X866" s="213"/>
      <c r="AB866" s="188"/>
      <c r="AC866" s="188"/>
      <c r="AD866" s="188"/>
      <c r="AE866" s="200"/>
      <c r="AH866" s="188"/>
      <c r="AI866" s="187" t="str">
        <f t="shared" ca="1" si="38"/>
        <v/>
      </c>
      <c r="AJ866" s="187">
        <f>1</f>
        <v>1</v>
      </c>
    </row>
    <row r="867" spans="1:36" hidden="1" x14ac:dyDescent="0.25">
      <c r="A867" s="188"/>
      <c r="B867" s="188"/>
      <c r="C867" s="188"/>
      <c r="E867" s="187" t="str">
        <f t="shared" ca="1" si="39"/>
        <v/>
      </c>
      <c r="F867" s="192"/>
      <c r="O867" s="188"/>
      <c r="P867" s="188"/>
      <c r="Q867" s="188"/>
      <c r="R867" s="188"/>
      <c r="S867" s="188"/>
      <c r="T867" s="188"/>
      <c r="U867" s="188"/>
      <c r="V867" s="188"/>
      <c r="W867" s="213"/>
      <c r="X867" s="213"/>
      <c r="AB867" s="188"/>
      <c r="AC867" s="188"/>
      <c r="AD867" s="188"/>
      <c r="AE867" s="200"/>
      <c r="AH867" s="188"/>
      <c r="AI867" s="187" t="str">
        <f t="shared" ca="1" si="38"/>
        <v/>
      </c>
      <c r="AJ867" s="187">
        <f>1</f>
        <v>1</v>
      </c>
    </row>
    <row r="868" spans="1:36" hidden="1" x14ac:dyDescent="0.25">
      <c r="A868" s="188"/>
      <c r="B868" s="188"/>
      <c r="C868" s="188"/>
      <c r="E868" s="187" t="str">
        <f t="shared" ca="1" si="39"/>
        <v/>
      </c>
      <c r="F868" s="192"/>
      <c r="O868" s="188"/>
      <c r="P868" s="188"/>
      <c r="Q868" s="188"/>
      <c r="R868" s="188"/>
      <c r="S868" s="188"/>
      <c r="T868" s="188"/>
      <c r="U868" s="188"/>
      <c r="V868" s="188"/>
      <c r="W868" s="213"/>
      <c r="X868" s="213"/>
      <c r="AB868" s="188"/>
      <c r="AC868" s="188"/>
      <c r="AD868" s="188"/>
      <c r="AE868" s="200"/>
      <c r="AH868" s="188"/>
      <c r="AI868" s="187" t="str">
        <f t="shared" ca="1" si="38"/>
        <v/>
      </c>
      <c r="AJ868" s="187">
        <f>1</f>
        <v>1</v>
      </c>
    </row>
    <row r="869" spans="1:36" hidden="1" x14ac:dyDescent="0.25">
      <c r="A869" s="188"/>
      <c r="B869" s="188"/>
      <c r="C869" s="188"/>
      <c r="E869" s="187" t="str">
        <f t="shared" ca="1" si="39"/>
        <v/>
      </c>
      <c r="F869" s="192"/>
      <c r="O869" s="188"/>
      <c r="P869" s="188"/>
      <c r="Q869" s="188"/>
      <c r="R869" s="188"/>
      <c r="S869" s="188"/>
      <c r="T869" s="188"/>
      <c r="U869" s="188"/>
      <c r="V869" s="188"/>
      <c r="W869" s="213"/>
      <c r="X869" s="213"/>
      <c r="AB869" s="188"/>
      <c r="AC869" s="188"/>
      <c r="AD869" s="188"/>
      <c r="AE869" s="200"/>
      <c r="AH869" s="188"/>
      <c r="AI869" s="187" t="str">
        <f t="shared" ca="1" si="38"/>
        <v/>
      </c>
      <c r="AJ869" s="187">
        <f>1</f>
        <v>1</v>
      </c>
    </row>
    <row r="870" spans="1:36" hidden="1" x14ac:dyDescent="0.25">
      <c r="A870" s="188"/>
      <c r="B870" s="188"/>
      <c r="C870" s="188"/>
      <c r="E870" s="187" t="str">
        <f t="shared" ca="1" si="39"/>
        <v/>
      </c>
      <c r="F870" s="192"/>
      <c r="O870" s="188"/>
      <c r="P870" s="188"/>
      <c r="Q870" s="188"/>
      <c r="R870" s="188"/>
      <c r="S870" s="188"/>
      <c r="T870" s="188"/>
      <c r="U870" s="188"/>
      <c r="V870" s="188"/>
      <c r="W870" s="213"/>
      <c r="X870" s="213"/>
      <c r="AB870" s="188"/>
      <c r="AC870" s="188"/>
      <c r="AD870" s="188"/>
      <c r="AE870" s="200"/>
      <c r="AH870" s="188"/>
      <c r="AI870" s="187" t="str">
        <f t="shared" ca="1" si="38"/>
        <v/>
      </c>
      <c r="AJ870" s="187">
        <f>1</f>
        <v>1</v>
      </c>
    </row>
    <row r="871" spans="1:36" hidden="1" x14ac:dyDescent="0.25">
      <c r="A871" s="188"/>
      <c r="B871" s="188"/>
      <c r="C871" s="188"/>
      <c r="E871" s="187" t="str">
        <f t="shared" ca="1" si="39"/>
        <v/>
      </c>
      <c r="F871" s="192"/>
      <c r="O871" s="188"/>
      <c r="P871" s="188"/>
      <c r="Q871" s="188"/>
      <c r="R871" s="188"/>
      <c r="S871" s="188"/>
      <c r="T871" s="188"/>
      <c r="U871" s="188"/>
      <c r="V871" s="188"/>
      <c r="W871" s="213"/>
      <c r="X871" s="213"/>
      <c r="AB871" s="188"/>
      <c r="AC871" s="188"/>
      <c r="AD871" s="188"/>
      <c r="AE871" s="200"/>
      <c r="AH871" s="188"/>
      <c r="AI871" s="187" t="str">
        <f t="shared" ca="1" si="38"/>
        <v/>
      </c>
      <c r="AJ871" s="187">
        <f>1</f>
        <v>1</v>
      </c>
    </row>
    <row r="872" spans="1:36" hidden="1" x14ac:dyDescent="0.25">
      <c r="A872" s="188"/>
      <c r="B872" s="188"/>
      <c r="C872" s="188"/>
      <c r="E872" s="187" t="str">
        <f t="shared" ca="1" si="39"/>
        <v/>
      </c>
      <c r="F872" s="192"/>
      <c r="O872" s="188"/>
      <c r="P872" s="188"/>
      <c r="Q872" s="188"/>
      <c r="R872" s="188"/>
      <c r="S872" s="188"/>
      <c r="T872" s="188"/>
      <c r="U872" s="188"/>
      <c r="V872" s="188"/>
      <c r="W872" s="213"/>
      <c r="X872" s="213"/>
      <c r="AB872" s="188"/>
      <c r="AC872" s="188"/>
      <c r="AD872" s="188"/>
      <c r="AE872" s="200"/>
      <c r="AH872" s="188"/>
      <c r="AI872" s="187" t="str">
        <f t="shared" ca="1" si="38"/>
        <v/>
      </c>
      <c r="AJ872" s="187">
        <f>1</f>
        <v>1</v>
      </c>
    </row>
    <row r="873" spans="1:36" hidden="1" x14ac:dyDescent="0.25">
      <c r="A873" s="188"/>
      <c r="B873" s="188"/>
      <c r="C873" s="188"/>
      <c r="E873" s="187" t="str">
        <f t="shared" ca="1" si="39"/>
        <v/>
      </c>
      <c r="F873" s="192"/>
      <c r="O873" s="188"/>
      <c r="P873" s="188"/>
      <c r="Q873" s="188"/>
      <c r="R873" s="188"/>
      <c r="S873" s="188"/>
      <c r="T873" s="188"/>
      <c r="U873" s="188"/>
      <c r="V873" s="188"/>
      <c r="W873" s="213"/>
      <c r="X873" s="213"/>
      <c r="AB873" s="188"/>
      <c r="AC873" s="188"/>
      <c r="AD873" s="188"/>
      <c r="AE873" s="200"/>
      <c r="AH873" s="188"/>
      <c r="AI873" s="187" t="str">
        <f t="shared" ca="1" si="38"/>
        <v/>
      </c>
      <c r="AJ873" s="187">
        <f>1</f>
        <v>1</v>
      </c>
    </row>
    <row r="874" spans="1:36" hidden="1" x14ac:dyDescent="0.25">
      <c r="A874" s="188"/>
      <c r="B874" s="188"/>
      <c r="C874" s="188"/>
      <c r="E874" s="187" t="str">
        <f t="shared" ca="1" si="39"/>
        <v/>
      </c>
      <c r="F874" s="192"/>
      <c r="O874" s="188"/>
      <c r="P874" s="188"/>
      <c r="Q874" s="188"/>
      <c r="R874" s="188"/>
      <c r="S874" s="188"/>
      <c r="T874" s="188"/>
      <c r="U874" s="188"/>
      <c r="V874" s="188"/>
      <c r="W874" s="213"/>
      <c r="X874" s="213"/>
      <c r="AB874" s="188"/>
      <c r="AC874" s="188"/>
      <c r="AD874" s="188"/>
      <c r="AE874" s="200"/>
      <c r="AH874" s="188"/>
      <c r="AI874" s="187" t="str">
        <f t="shared" ca="1" si="38"/>
        <v/>
      </c>
      <c r="AJ874" s="187">
        <f>1</f>
        <v>1</v>
      </c>
    </row>
    <row r="875" spans="1:36" hidden="1" x14ac:dyDescent="0.25">
      <c r="A875" s="188"/>
      <c r="B875" s="188"/>
      <c r="C875" s="188"/>
      <c r="E875" s="187" t="str">
        <f t="shared" ca="1" si="39"/>
        <v/>
      </c>
      <c r="F875" s="192"/>
      <c r="O875" s="188"/>
      <c r="P875" s="188"/>
      <c r="Q875" s="188"/>
      <c r="R875" s="188"/>
      <c r="S875" s="188"/>
      <c r="T875" s="188"/>
      <c r="U875" s="188"/>
      <c r="V875" s="188"/>
      <c r="W875" s="213"/>
      <c r="X875" s="213"/>
      <c r="AB875" s="188"/>
      <c r="AC875" s="188"/>
      <c r="AD875" s="188"/>
      <c r="AE875" s="200"/>
      <c r="AH875" s="188"/>
      <c r="AI875" s="187" t="str">
        <f t="shared" ca="1" si="38"/>
        <v/>
      </c>
      <c r="AJ875" s="187">
        <f>1</f>
        <v>1</v>
      </c>
    </row>
    <row r="876" spans="1:36" hidden="1" x14ac:dyDescent="0.25">
      <c r="A876" s="188"/>
      <c r="B876" s="188"/>
      <c r="C876" s="188"/>
      <c r="E876" s="187" t="str">
        <f t="shared" ca="1" si="39"/>
        <v/>
      </c>
      <c r="F876" s="192"/>
      <c r="O876" s="188"/>
      <c r="P876" s="188"/>
      <c r="Q876" s="188"/>
      <c r="R876" s="188"/>
      <c r="S876" s="188"/>
      <c r="T876" s="188"/>
      <c r="U876" s="188"/>
      <c r="V876" s="188"/>
      <c r="W876" s="213"/>
      <c r="X876" s="213"/>
      <c r="AB876" s="188"/>
      <c r="AC876" s="188"/>
      <c r="AD876" s="188"/>
      <c r="AE876" s="200"/>
      <c r="AH876" s="188"/>
      <c r="AI876" s="187" t="str">
        <f t="shared" ca="1" si="38"/>
        <v/>
      </c>
      <c r="AJ876" s="187">
        <f>1</f>
        <v>1</v>
      </c>
    </row>
    <row r="877" spans="1:36" hidden="1" x14ac:dyDescent="0.25">
      <c r="A877" s="188"/>
      <c r="B877" s="188"/>
      <c r="C877" s="188"/>
      <c r="E877" s="187" t="str">
        <f t="shared" ca="1" si="39"/>
        <v/>
      </c>
      <c r="F877" s="192"/>
      <c r="O877" s="188"/>
      <c r="P877" s="188"/>
      <c r="Q877" s="188"/>
      <c r="R877" s="188"/>
      <c r="S877" s="188"/>
      <c r="T877" s="188"/>
      <c r="U877" s="188"/>
      <c r="V877" s="188"/>
      <c r="W877" s="213"/>
      <c r="X877" s="213"/>
      <c r="AB877" s="188"/>
      <c r="AC877" s="188"/>
      <c r="AD877" s="188"/>
      <c r="AE877" s="200"/>
      <c r="AH877" s="188"/>
      <c r="AI877" s="187" t="str">
        <f t="shared" ca="1" si="38"/>
        <v/>
      </c>
      <c r="AJ877" s="187">
        <f>1</f>
        <v>1</v>
      </c>
    </row>
    <row r="878" spans="1:36" hidden="1" x14ac:dyDescent="0.25">
      <c r="A878" s="188"/>
      <c r="B878" s="188"/>
      <c r="C878" s="188"/>
      <c r="E878" s="187" t="str">
        <f t="shared" ca="1" si="39"/>
        <v/>
      </c>
      <c r="F878" s="192"/>
      <c r="O878" s="188"/>
      <c r="P878" s="188"/>
      <c r="Q878" s="188"/>
      <c r="R878" s="188"/>
      <c r="S878" s="188"/>
      <c r="T878" s="188"/>
      <c r="U878" s="188"/>
      <c r="V878" s="188"/>
      <c r="W878" s="213"/>
      <c r="X878" s="213"/>
      <c r="AB878" s="188"/>
      <c r="AC878" s="188"/>
      <c r="AD878" s="188"/>
      <c r="AE878" s="200"/>
      <c r="AH878" s="188"/>
      <c r="AI878" s="187" t="str">
        <f t="shared" ca="1" si="38"/>
        <v/>
      </c>
      <c r="AJ878" s="187">
        <f>1</f>
        <v>1</v>
      </c>
    </row>
    <row r="879" spans="1:36" hidden="1" x14ac:dyDescent="0.25">
      <c r="A879" s="188"/>
      <c r="B879" s="188"/>
      <c r="C879" s="188"/>
      <c r="E879" s="187" t="str">
        <f t="shared" ca="1" si="39"/>
        <v/>
      </c>
      <c r="F879" s="192"/>
      <c r="O879" s="188"/>
      <c r="P879" s="188"/>
      <c r="Q879" s="188"/>
      <c r="R879" s="188"/>
      <c r="S879" s="188"/>
      <c r="T879" s="188"/>
      <c r="U879" s="188"/>
      <c r="V879" s="188"/>
      <c r="W879" s="213"/>
      <c r="X879" s="213"/>
      <c r="AB879" s="188"/>
      <c r="AC879" s="188"/>
      <c r="AD879" s="188"/>
      <c r="AE879" s="200"/>
      <c r="AH879" s="188"/>
      <c r="AI879" s="187" t="str">
        <f t="shared" ca="1" si="38"/>
        <v/>
      </c>
      <c r="AJ879" s="187">
        <f>1</f>
        <v>1</v>
      </c>
    </row>
    <row r="880" spans="1:36" hidden="1" x14ac:dyDescent="0.25">
      <c r="A880" s="188"/>
      <c r="B880" s="188"/>
      <c r="C880" s="188"/>
      <c r="E880" s="187" t="str">
        <f t="shared" ca="1" si="39"/>
        <v/>
      </c>
      <c r="F880" s="192"/>
      <c r="O880" s="188"/>
      <c r="P880" s="188"/>
      <c r="Q880" s="188"/>
      <c r="R880" s="188"/>
      <c r="S880" s="188"/>
      <c r="T880" s="188"/>
      <c r="U880" s="188"/>
      <c r="V880" s="188"/>
      <c r="W880" s="213"/>
      <c r="X880" s="213"/>
      <c r="AB880" s="188"/>
      <c r="AC880" s="188"/>
      <c r="AD880" s="188"/>
      <c r="AE880" s="200"/>
      <c r="AH880" s="188"/>
      <c r="AI880" s="187" t="str">
        <f t="shared" ca="1" si="38"/>
        <v/>
      </c>
      <c r="AJ880" s="187">
        <f>1</f>
        <v>1</v>
      </c>
    </row>
    <row r="881" spans="1:36" hidden="1" x14ac:dyDescent="0.25">
      <c r="A881" s="188"/>
      <c r="B881" s="188"/>
      <c r="C881" s="188"/>
      <c r="E881" s="187" t="str">
        <f t="shared" ca="1" si="39"/>
        <v/>
      </c>
      <c r="F881" s="192"/>
      <c r="O881" s="188"/>
      <c r="P881" s="188"/>
      <c r="Q881" s="188"/>
      <c r="R881" s="188"/>
      <c r="S881" s="188"/>
      <c r="T881" s="188"/>
      <c r="U881" s="188"/>
      <c r="V881" s="188"/>
      <c r="W881" s="213"/>
      <c r="X881" s="213"/>
      <c r="AB881" s="188"/>
      <c r="AC881" s="188"/>
      <c r="AD881" s="188"/>
      <c r="AE881" s="200"/>
      <c r="AH881" s="188"/>
      <c r="AI881" s="187" t="str">
        <f t="shared" ca="1" si="38"/>
        <v/>
      </c>
      <c r="AJ881" s="187">
        <f>1</f>
        <v>1</v>
      </c>
    </row>
    <row r="882" spans="1:36" hidden="1" x14ac:dyDescent="0.25">
      <c r="A882" s="188"/>
      <c r="B882" s="188"/>
      <c r="C882" s="188"/>
      <c r="E882" s="187" t="str">
        <f t="shared" ca="1" si="39"/>
        <v/>
      </c>
      <c r="F882" s="192"/>
      <c r="O882" s="188"/>
      <c r="P882" s="188"/>
      <c r="Q882" s="188"/>
      <c r="R882" s="188"/>
      <c r="S882" s="188"/>
      <c r="T882" s="188"/>
      <c r="U882" s="188"/>
      <c r="V882" s="188"/>
      <c r="W882" s="213"/>
      <c r="X882" s="213"/>
      <c r="AB882" s="188"/>
      <c r="AC882" s="188"/>
      <c r="AD882" s="188"/>
      <c r="AE882" s="200"/>
      <c r="AH882" s="188"/>
      <c r="AI882" s="187" t="str">
        <f t="shared" ca="1" si="38"/>
        <v/>
      </c>
      <c r="AJ882" s="187">
        <f>1</f>
        <v>1</v>
      </c>
    </row>
    <row r="883" spans="1:36" hidden="1" x14ac:dyDescent="0.25">
      <c r="A883" s="188"/>
      <c r="B883" s="188"/>
      <c r="C883" s="188"/>
      <c r="E883" s="187" t="str">
        <f t="shared" ca="1" si="39"/>
        <v/>
      </c>
      <c r="F883" s="192"/>
      <c r="O883" s="188"/>
      <c r="P883" s="188"/>
      <c r="Q883" s="188"/>
      <c r="R883" s="188"/>
      <c r="S883" s="188"/>
      <c r="T883" s="188"/>
      <c r="U883" s="188"/>
      <c r="V883" s="188"/>
      <c r="W883" s="213"/>
      <c r="X883" s="213"/>
      <c r="AB883" s="188"/>
      <c r="AC883" s="188"/>
      <c r="AD883" s="188"/>
      <c r="AE883" s="200"/>
      <c r="AH883" s="188"/>
      <c r="AI883" s="187" t="str">
        <f t="shared" ca="1" si="38"/>
        <v/>
      </c>
      <c r="AJ883" s="187">
        <f>1</f>
        <v>1</v>
      </c>
    </row>
    <row r="884" spans="1:36" hidden="1" x14ac:dyDescent="0.25">
      <c r="A884" s="188"/>
      <c r="B884" s="188"/>
      <c r="C884" s="188"/>
      <c r="E884" s="187" t="str">
        <f t="shared" ca="1" si="39"/>
        <v/>
      </c>
      <c r="F884" s="192"/>
      <c r="O884" s="188"/>
      <c r="P884" s="188"/>
      <c r="Q884" s="188"/>
      <c r="R884" s="188"/>
      <c r="S884" s="188"/>
      <c r="T884" s="188"/>
      <c r="U884" s="188"/>
      <c r="V884" s="188"/>
      <c r="W884" s="213"/>
      <c r="X884" s="213"/>
      <c r="AB884" s="188"/>
      <c r="AC884" s="188"/>
      <c r="AD884" s="188"/>
      <c r="AE884" s="200"/>
      <c r="AH884" s="188"/>
      <c r="AI884" s="187" t="str">
        <f t="shared" ca="1" si="38"/>
        <v/>
      </c>
      <c r="AJ884" s="187">
        <f>1</f>
        <v>1</v>
      </c>
    </row>
    <row r="885" spans="1:36" hidden="1" x14ac:dyDescent="0.25">
      <c r="A885" s="188"/>
      <c r="B885" s="188"/>
      <c r="C885" s="188"/>
      <c r="E885" s="187" t="str">
        <f t="shared" ca="1" si="39"/>
        <v/>
      </c>
      <c r="F885" s="192"/>
      <c r="O885" s="188"/>
      <c r="P885" s="188"/>
      <c r="Q885" s="188"/>
      <c r="R885" s="188"/>
      <c r="S885" s="188"/>
      <c r="T885" s="188"/>
      <c r="U885" s="188"/>
      <c r="V885" s="188"/>
      <c r="W885" s="213"/>
      <c r="X885" s="213"/>
      <c r="AB885" s="188"/>
      <c r="AC885" s="188"/>
      <c r="AD885" s="188"/>
      <c r="AE885" s="200"/>
      <c r="AH885" s="188"/>
      <c r="AI885" s="187" t="str">
        <f t="shared" ca="1" si="38"/>
        <v/>
      </c>
      <c r="AJ885" s="187">
        <f>1</f>
        <v>1</v>
      </c>
    </row>
    <row r="886" spans="1:36" hidden="1" x14ac:dyDescent="0.25">
      <c r="A886" s="188"/>
      <c r="B886" s="188"/>
      <c r="C886" s="188"/>
      <c r="E886" s="187" t="str">
        <f t="shared" ca="1" si="39"/>
        <v/>
      </c>
      <c r="F886" s="192"/>
      <c r="O886" s="188"/>
      <c r="P886" s="188"/>
      <c r="Q886" s="188"/>
      <c r="R886" s="188"/>
      <c r="S886" s="188"/>
      <c r="T886" s="188"/>
      <c r="U886" s="188"/>
      <c r="V886" s="188"/>
      <c r="W886" s="213"/>
      <c r="X886" s="213"/>
      <c r="AB886" s="188"/>
      <c r="AC886" s="188"/>
      <c r="AD886" s="188"/>
      <c r="AE886" s="200"/>
      <c r="AH886" s="188"/>
      <c r="AI886" s="187" t="str">
        <f t="shared" ca="1" si="38"/>
        <v/>
      </c>
      <c r="AJ886" s="187">
        <f>1</f>
        <v>1</v>
      </c>
    </row>
    <row r="887" spans="1:36" hidden="1" x14ac:dyDescent="0.25">
      <c r="A887" s="188"/>
      <c r="B887" s="188"/>
      <c r="C887" s="188"/>
      <c r="E887" s="187" t="str">
        <f t="shared" ca="1" si="39"/>
        <v/>
      </c>
      <c r="F887" s="192"/>
      <c r="O887" s="188"/>
      <c r="P887" s="188"/>
      <c r="Q887" s="188"/>
      <c r="R887" s="188"/>
      <c r="S887" s="188"/>
      <c r="T887" s="188"/>
      <c r="U887" s="188"/>
      <c r="V887" s="188"/>
      <c r="W887" s="213"/>
      <c r="X887" s="213"/>
      <c r="AB887" s="188"/>
      <c r="AC887" s="188"/>
      <c r="AD887" s="188"/>
      <c r="AE887" s="200"/>
      <c r="AH887" s="188"/>
      <c r="AI887" s="187" t="str">
        <f t="shared" ca="1" si="38"/>
        <v/>
      </c>
      <c r="AJ887" s="187">
        <f>1</f>
        <v>1</v>
      </c>
    </row>
    <row r="888" spans="1:36" hidden="1" x14ac:dyDescent="0.25">
      <c r="A888" s="188"/>
      <c r="B888" s="188"/>
      <c r="C888" s="188"/>
      <c r="E888" s="187" t="str">
        <f t="shared" ca="1" si="39"/>
        <v/>
      </c>
      <c r="F888" s="192"/>
      <c r="O888" s="188"/>
      <c r="P888" s="188"/>
      <c r="Q888" s="188"/>
      <c r="R888" s="188"/>
      <c r="S888" s="188"/>
      <c r="T888" s="188"/>
      <c r="U888" s="188"/>
      <c r="V888" s="188"/>
      <c r="W888" s="213"/>
      <c r="X888" s="213"/>
      <c r="AB888" s="188"/>
      <c r="AC888" s="188"/>
      <c r="AD888" s="188"/>
      <c r="AE888" s="200"/>
      <c r="AH888" s="188"/>
      <c r="AI888" s="187" t="str">
        <f t="shared" ca="1" si="38"/>
        <v/>
      </c>
      <c r="AJ888" s="187">
        <f>1</f>
        <v>1</v>
      </c>
    </row>
    <row r="889" spans="1:36" hidden="1" x14ac:dyDescent="0.25">
      <c r="A889" s="188"/>
      <c r="B889" s="188"/>
      <c r="C889" s="188"/>
      <c r="E889" s="187" t="str">
        <f t="shared" ca="1" si="39"/>
        <v/>
      </c>
      <c r="F889" s="192"/>
      <c r="O889" s="188"/>
      <c r="P889" s="188"/>
      <c r="Q889" s="188"/>
      <c r="R889" s="188"/>
      <c r="S889" s="188"/>
      <c r="T889" s="188"/>
      <c r="U889" s="188"/>
      <c r="V889" s="188"/>
      <c r="W889" s="213"/>
      <c r="X889" s="213"/>
      <c r="AB889" s="188"/>
      <c r="AC889" s="188"/>
      <c r="AD889" s="188"/>
      <c r="AE889" s="200"/>
      <c r="AH889" s="188"/>
      <c r="AI889" s="187" t="str">
        <f t="shared" ca="1" si="38"/>
        <v/>
      </c>
      <c r="AJ889" s="187">
        <f>1</f>
        <v>1</v>
      </c>
    </row>
    <row r="890" spans="1:36" hidden="1" x14ac:dyDescent="0.25">
      <c r="A890" s="188"/>
      <c r="B890" s="188"/>
      <c r="C890" s="188"/>
      <c r="E890" s="187" t="str">
        <f t="shared" ca="1" si="39"/>
        <v/>
      </c>
      <c r="F890" s="192"/>
      <c r="O890" s="188"/>
      <c r="P890" s="188"/>
      <c r="Q890" s="188"/>
      <c r="R890" s="188"/>
      <c r="S890" s="188"/>
      <c r="T890" s="188"/>
      <c r="U890" s="188"/>
      <c r="V890" s="188"/>
      <c r="W890" s="213"/>
      <c r="X890" s="213"/>
      <c r="AB890" s="188"/>
      <c r="AC890" s="188"/>
      <c r="AD890" s="188"/>
      <c r="AE890" s="200"/>
      <c r="AH890" s="188"/>
      <c r="AI890" s="187" t="str">
        <f t="shared" ca="1" si="38"/>
        <v/>
      </c>
      <c r="AJ890" s="187">
        <f>1</f>
        <v>1</v>
      </c>
    </row>
    <row r="891" spans="1:36" hidden="1" x14ac:dyDescent="0.25">
      <c r="A891" s="188"/>
      <c r="B891" s="188"/>
      <c r="C891" s="188"/>
      <c r="E891" s="187" t="str">
        <f t="shared" ca="1" si="39"/>
        <v/>
      </c>
      <c r="F891" s="192"/>
      <c r="O891" s="188"/>
      <c r="P891" s="188"/>
      <c r="Q891" s="188"/>
      <c r="R891" s="188"/>
      <c r="S891" s="188"/>
      <c r="T891" s="188"/>
      <c r="U891" s="188"/>
      <c r="V891" s="188"/>
      <c r="W891" s="213"/>
      <c r="X891" s="213"/>
      <c r="AB891" s="188"/>
      <c r="AC891" s="188"/>
      <c r="AD891" s="188"/>
      <c r="AE891" s="200"/>
      <c r="AH891" s="188"/>
      <c r="AI891" s="187" t="str">
        <f t="shared" ca="1" si="38"/>
        <v/>
      </c>
      <c r="AJ891" s="187">
        <f>1</f>
        <v>1</v>
      </c>
    </row>
    <row r="892" spans="1:36" hidden="1" x14ac:dyDescent="0.25">
      <c r="A892" s="188"/>
      <c r="B892" s="188"/>
      <c r="C892" s="188"/>
      <c r="E892" s="187" t="str">
        <f t="shared" ca="1" si="39"/>
        <v/>
      </c>
      <c r="F892" s="192"/>
      <c r="O892" s="188"/>
      <c r="P892" s="188"/>
      <c r="Q892" s="188"/>
      <c r="R892" s="188"/>
      <c r="S892" s="188"/>
      <c r="T892" s="188"/>
      <c r="U892" s="188"/>
      <c r="V892" s="188"/>
      <c r="W892" s="213"/>
      <c r="X892" s="213"/>
      <c r="AB892" s="188"/>
      <c r="AC892" s="188"/>
      <c r="AD892" s="188"/>
      <c r="AE892" s="200"/>
      <c r="AH892" s="188"/>
      <c r="AI892" s="187" t="str">
        <f t="shared" ca="1" si="38"/>
        <v/>
      </c>
      <c r="AJ892" s="187">
        <f>1</f>
        <v>1</v>
      </c>
    </row>
    <row r="893" spans="1:36" hidden="1" x14ac:dyDescent="0.25">
      <c r="A893" s="188"/>
      <c r="B893" s="188"/>
      <c r="C893" s="188"/>
      <c r="E893" s="187" t="str">
        <f t="shared" ca="1" si="39"/>
        <v/>
      </c>
      <c r="F893" s="192"/>
      <c r="O893" s="188"/>
      <c r="P893" s="188"/>
      <c r="Q893" s="188"/>
      <c r="R893" s="188"/>
      <c r="S893" s="188"/>
      <c r="T893" s="188"/>
      <c r="U893" s="188"/>
      <c r="V893" s="188"/>
      <c r="W893" s="213"/>
      <c r="X893" s="213"/>
      <c r="AB893" s="188"/>
      <c r="AC893" s="188"/>
      <c r="AD893" s="188"/>
      <c r="AE893" s="200"/>
      <c r="AH893" s="188"/>
      <c r="AI893" s="187" t="str">
        <f t="shared" ca="1" si="38"/>
        <v/>
      </c>
      <c r="AJ893" s="187">
        <f>1</f>
        <v>1</v>
      </c>
    </row>
    <row r="894" spans="1:36" hidden="1" x14ac:dyDescent="0.25">
      <c r="A894" s="188"/>
      <c r="B894" s="188"/>
      <c r="C894" s="188"/>
      <c r="E894" s="187" t="str">
        <f t="shared" ca="1" si="39"/>
        <v/>
      </c>
      <c r="F894" s="192"/>
      <c r="O894" s="188"/>
      <c r="P894" s="188"/>
      <c r="Q894" s="188"/>
      <c r="R894" s="188"/>
      <c r="S894" s="188"/>
      <c r="T894" s="188"/>
      <c r="U894" s="188"/>
      <c r="V894" s="188"/>
      <c r="W894" s="213"/>
      <c r="X894" s="213"/>
      <c r="AB894" s="188"/>
      <c r="AC894" s="188"/>
      <c r="AD894" s="188"/>
      <c r="AE894" s="200"/>
      <c r="AH894" s="188"/>
      <c r="AI894" s="187" t="str">
        <f t="shared" ca="1" si="38"/>
        <v/>
      </c>
      <c r="AJ894" s="187">
        <f>1</f>
        <v>1</v>
      </c>
    </row>
    <row r="895" spans="1:36" hidden="1" x14ac:dyDescent="0.25">
      <c r="A895" s="188"/>
      <c r="B895" s="188"/>
      <c r="C895" s="188"/>
      <c r="E895" s="187" t="str">
        <f t="shared" ca="1" si="39"/>
        <v/>
      </c>
      <c r="F895" s="192"/>
      <c r="O895" s="188"/>
      <c r="P895" s="188"/>
      <c r="Q895" s="188"/>
      <c r="R895" s="188"/>
      <c r="S895" s="188"/>
      <c r="T895" s="188"/>
      <c r="U895" s="188"/>
      <c r="V895" s="188"/>
      <c r="W895" s="213"/>
      <c r="X895" s="213"/>
      <c r="AB895" s="188"/>
      <c r="AC895" s="188"/>
      <c r="AD895" s="188"/>
      <c r="AE895" s="200"/>
      <c r="AH895" s="188"/>
      <c r="AI895" s="187" t="str">
        <f t="shared" ca="1" si="38"/>
        <v/>
      </c>
      <c r="AJ895" s="187">
        <f>1</f>
        <v>1</v>
      </c>
    </row>
    <row r="896" spans="1:36" hidden="1" x14ac:dyDescent="0.25">
      <c r="A896" s="188"/>
      <c r="B896" s="188"/>
      <c r="C896" s="188"/>
      <c r="E896" s="187" t="str">
        <f t="shared" ca="1" si="39"/>
        <v/>
      </c>
      <c r="F896" s="192"/>
      <c r="O896" s="188"/>
      <c r="P896" s="188"/>
      <c r="Q896" s="188"/>
      <c r="R896" s="188"/>
      <c r="S896" s="188"/>
      <c r="T896" s="188"/>
      <c r="U896" s="188"/>
      <c r="V896" s="188"/>
      <c r="W896" s="213"/>
      <c r="X896" s="213"/>
      <c r="AB896" s="188"/>
      <c r="AC896" s="188"/>
      <c r="AD896" s="188"/>
      <c r="AE896" s="200"/>
      <c r="AH896" s="188"/>
      <c r="AI896" s="187" t="str">
        <f t="shared" ca="1" si="38"/>
        <v/>
      </c>
      <c r="AJ896" s="187">
        <f>1</f>
        <v>1</v>
      </c>
    </row>
    <row r="897" spans="1:36" hidden="1" x14ac:dyDescent="0.25">
      <c r="A897" s="188"/>
      <c r="B897" s="188"/>
      <c r="C897" s="188"/>
      <c r="E897" s="187" t="str">
        <f t="shared" ca="1" si="39"/>
        <v/>
      </c>
      <c r="F897" s="192"/>
      <c r="O897" s="188"/>
      <c r="P897" s="188"/>
      <c r="Q897" s="188"/>
      <c r="R897" s="188"/>
      <c r="S897" s="188"/>
      <c r="T897" s="188"/>
      <c r="U897" s="188"/>
      <c r="V897" s="188"/>
      <c r="W897" s="213"/>
      <c r="X897" s="213"/>
      <c r="AB897" s="188"/>
      <c r="AC897" s="188"/>
      <c r="AD897" s="188"/>
      <c r="AE897" s="200"/>
      <c r="AH897" s="188"/>
      <c r="AI897" s="187" t="str">
        <f t="shared" ca="1" si="38"/>
        <v/>
      </c>
      <c r="AJ897" s="187">
        <f>1</f>
        <v>1</v>
      </c>
    </row>
    <row r="898" spans="1:36" hidden="1" x14ac:dyDescent="0.25">
      <c r="A898" s="188"/>
      <c r="B898" s="188"/>
      <c r="C898" s="188"/>
      <c r="E898" s="187" t="str">
        <f t="shared" ca="1" si="39"/>
        <v/>
      </c>
      <c r="F898" s="192"/>
      <c r="O898" s="188"/>
      <c r="P898" s="188"/>
      <c r="Q898" s="188"/>
      <c r="R898" s="188"/>
      <c r="S898" s="188"/>
      <c r="T898" s="188"/>
      <c r="U898" s="188"/>
      <c r="V898" s="188"/>
      <c r="W898" s="213"/>
      <c r="X898" s="213"/>
      <c r="AB898" s="188"/>
      <c r="AC898" s="188"/>
      <c r="AD898" s="188"/>
      <c r="AE898" s="200"/>
      <c r="AH898" s="188"/>
      <c r="AI898" s="187" t="str">
        <f t="shared" ref="AI898:AI961" ca="1" si="40">IF(A898="","",IF(S898="",_xlfn.DAYS(TODAY(),A898),_xlfn.DAYS(S898,A898)))</f>
        <v/>
      </c>
      <c r="AJ898" s="187">
        <f>1</f>
        <v>1</v>
      </c>
    </row>
    <row r="899" spans="1:36" hidden="1" x14ac:dyDescent="0.25">
      <c r="A899" s="188"/>
      <c r="B899" s="188"/>
      <c r="C899" s="188"/>
      <c r="E899" s="187" t="str">
        <f t="shared" ca="1" si="39"/>
        <v/>
      </c>
      <c r="F899" s="192"/>
      <c r="O899" s="188"/>
      <c r="P899" s="188"/>
      <c r="Q899" s="188"/>
      <c r="R899" s="188"/>
      <c r="S899" s="188"/>
      <c r="T899" s="188"/>
      <c r="U899" s="188"/>
      <c r="V899" s="188"/>
      <c r="W899" s="213"/>
      <c r="X899" s="213"/>
      <c r="AB899" s="188"/>
      <c r="AC899" s="188"/>
      <c r="AD899" s="188"/>
      <c r="AE899" s="200"/>
      <c r="AH899" s="188"/>
      <c r="AI899" s="187" t="str">
        <f t="shared" ca="1" si="40"/>
        <v/>
      </c>
      <c r="AJ899" s="187">
        <f>1</f>
        <v>1</v>
      </c>
    </row>
    <row r="900" spans="1:36" hidden="1" x14ac:dyDescent="0.25">
      <c r="A900" s="188"/>
      <c r="B900" s="188"/>
      <c r="C900" s="188"/>
      <c r="E900" s="187" t="str">
        <f t="shared" ca="1" si="39"/>
        <v/>
      </c>
      <c r="F900" s="192"/>
      <c r="O900" s="188"/>
      <c r="P900" s="188"/>
      <c r="Q900" s="188"/>
      <c r="R900" s="188"/>
      <c r="S900" s="188"/>
      <c r="T900" s="188"/>
      <c r="U900" s="188"/>
      <c r="V900" s="188"/>
      <c r="W900" s="213"/>
      <c r="X900" s="213"/>
      <c r="AB900" s="188"/>
      <c r="AC900" s="188"/>
      <c r="AD900" s="188"/>
      <c r="AE900" s="200"/>
      <c r="AH900" s="188"/>
      <c r="AI900" s="187" t="str">
        <f t="shared" ca="1" si="40"/>
        <v/>
      </c>
      <c r="AJ900" s="187">
        <f>1</f>
        <v>1</v>
      </c>
    </row>
    <row r="901" spans="1:36" hidden="1" x14ac:dyDescent="0.25">
      <c r="A901" s="188"/>
      <c r="B901" s="188"/>
      <c r="C901" s="188"/>
      <c r="E901" s="187" t="str">
        <f t="shared" ca="1" si="39"/>
        <v/>
      </c>
      <c r="F901" s="192"/>
      <c r="O901" s="188"/>
      <c r="P901" s="188"/>
      <c r="Q901" s="188"/>
      <c r="R901" s="188"/>
      <c r="S901" s="188"/>
      <c r="T901" s="188"/>
      <c r="U901" s="188"/>
      <c r="V901" s="188"/>
      <c r="W901" s="213"/>
      <c r="X901" s="213"/>
      <c r="AB901" s="188"/>
      <c r="AC901" s="188"/>
      <c r="AD901" s="188"/>
      <c r="AE901" s="200"/>
      <c r="AH901" s="188"/>
      <c r="AI901" s="187" t="str">
        <f t="shared" ca="1" si="40"/>
        <v/>
      </c>
      <c r="AJ901" s="187">
        <f>1</f>
        <v>1</v>
      </c>
    </row>
    <row r="902" spans="1:36" hidden="1" x14ac:dyDescent="0.25">
      <c r="A902" s="188"/>
      <c r="B902" s="188"/>
      <c r="C902" s="188"/>
      <c r="E902" s="187" t="str">
        <f t="shared" ca="1" si="39"/>
        <v/>
      </c>
      <c r="F902" s="192"/>
      <c r="O902" s="188"/>
      <c r="P902" s="188"/>
      <c r="Q902" s="188"/>
      <c r="R902" s="188"/>
      <c r="S902" s="188"/>
      <c r="T902" s="188"/>
      <c r="U902" s="188"/>
      <c r="V902" s="188"/>
      <c r="W902" s="213"/>
      <c r="X902" s="213"/>
      <c r="AB902" s="188"/>
      <c r="AC902" s="188"/>
      <c r="AD902" s="188"/>
      <c r="AE902" s="200"/>
      <c r="AH902" s="188"/>
      <c r="AI902" s="187" t="str">
        <f t="shared" ca="1" si="40"/>
        <v/>
      </c>
      <c r="AJ902" s="187">
        <f>1</f>
        <v>1</v>
      </c>
    </row>
    <row r="903" spans="1:36" hidden="1" x14ac:dyDescent="0.25">
      <c r="A903" s="188"/>
      <c r="B903" s="188"/>
      <c r="C903" s="188"/>
      <c r="E903" s="187" t="str">
        <f t="shared" ca="1" si="39"/>
        <v/>
      </c>
      <c r="F903" s="192"/>
      <c r="O903" s="188"/>
      <c r="P903" s="188"/>
      <c r="Q903" s="188"/>
      <c r="R903" s="188"/>
      <c r="S903" s="188"/>
      <c r="T903" s="188"/>
      <c r="U903" s="188"/>
      <c r="V903" s="188"/>
      <c r="W903" s="213"/>
      <c r="X903" s="213"/>
      <c r="AB903" s="188"/>
      <c r="AC903" s="188"/>
      <c r="AD903" s="188"/>
      <c r="AE903" s="200"/>
      <c r="AH903" s="188"/>
      <c r="AI903" s="187" t="str">
        <f t="shared" ca="1" si="40"/>
        <v/>
      </c>
      <c r="AJ903" s="187">
        <f>1</f>
        <v>1</v>
      </c>
    </row>
    <row r="904" spans="1:36" hidden="1" x14ac:dyDescent="0.25">
      <c r="A904" s="188"/>
      <c r="B904" s="188"/>
      <c r="C904" s="188"/>
      <c r="E904" s="187" t="str">
        <f t="shared" ca="1" si="39"/>
        <v/>
      </c>
      <c r="F904" s="192"/>
      <c r="O904" s="188"/>
      <c r="P904" s="188"/>
      <c r="Q904" s="188"/>
      <c r="R904" s="188"/>
      <c r="S904" s="188"/>
      <c r="T904" s="188"/>
      <c r="U904" s="188"/>
      <c r="V904" s="188"/>
      <c r="W904" s="213"/>
      <c r="X904" s="213"/>
      <c r="AB904" s="188"/>
      <c r="AC904" s="188"/>
      <c r="AD904" s="188"/>
      <c r="AE904" s="200"/>
      <c r="AH904" s="188"/>
      <c r="AI904" s="187" t="str">
        <f t="shared" ca="1" si="40"/>
        <v/>
      </c>
      <c r="AJ904" s="187">
        <f>1</f>
        <v>1</v>
      </c>
    </row>
    <row r="905" spans="1:36" hidden="1" x14ac:dyDescent="0.25">
      <c r="A905" s="188"/>
      <c r="B905" s="188"/>
      <c r="C905" s="188"/>
      <c r="E905" s="187" t="str">
        <f t="shared" ca="1" si="39"/>
        <v/>
      </c>
      <c r="F905" s="192"/>
      <c r="O905" s="188"/>
      <c r="P905" s="188"/>
      <c r="Q905" s="188"/>
      <c r="R905" s="188"/>
      <c r="S905" s="188"/>
      <c r="T905" s="188"/>
      <c r="U905" s="188"/>
      <c r="V905" s="188"/>
      <c r="W905" s="213"/>
      <c r="X905" s="213"/>
      <c r="AB905" s="188"/>
      <c r="AC905" s="188"/>
      <c r="AD905" s="188"/>
      <c r="AE905" s="200"/>
      <c r="AH905" s="188"/>
      <c r="AI905" s="187" t="str">
        <f t="shared" ca="1" si="40"/>
        <v/>
      </c>
      <c r="AJ905" s="187">
        <f>1</f>
        <v>1</v>
      </c>
    </row>
    <row r="906" spans="1:36" hidden="1" x14ac:dyDescent="0.25">
      <c r="A906" s="188"/>
      <c r="B906" s="188"/>
      <c r="C906" s="188"/>
      <c r="E906" s="187" t="str">
        <f t="shared" ca="1" si="39"/>
        <v/>
      </c>
      <c r="F906" s="192"/>
      <c r="O906" s="188"/>
      <c r="P906" s="188"/>
      <c r="Q906" s="188"/>
      <c r="R906" s="188"/>
      <c r="S906" s="188"/>
      <c r="T906" s="188"/>
      <c r="U906" s="188"/>
      <c r="V906" s="188"/>
      <c r="W906" s="213"/>
      <c r="X906" s="213"/>
      <c r="AB906" s="188"/>
      <c r="AC906" s="188"/>
      <c r="AD906" s="188"/>
      <c r="AE906" s="200"/>
      <c r="AH906" s="188"/>
      <c r="AI906" s="187" t="str">
        <f t="shared" ca="1" si="40"/>
        <v/>
      </c>
      <c r="AJ906" s="187">
        <f>1</f>
        <v>1</v>
      </c>
    </row>
    <row r="907" spans="1:36" hidden="1" x14ac:dyDescent="0.25">
      <c r="A907" s="188"/>
      <c r="B907" s="188"/>
      <c r="C907" s="188"/>
      <c r="E907" s="187" t="str">
        <f t="shared" ca="1" si="39"/>
        <v/>
      </c>
      <c r="F907" s="192"/>
      <c r="O907" s="188"/>
      <c r="P907" s="188"/>
      <c r="Q907" s="188"/>
      <c r="R907" s="188"/>
      <c r="S907" s="188"/>
      <c r="T907" s="188"/>
      <c r="U907" s="188"/>
      <c r="V907" s="188"/>
      <c r="W907" s="213"/>
      <c r="X907" s="213"/>
      <c r="AB907" s="188"/>
      <c r="AC907" s="188"/>
      <c r="AD907" s="188"/>
      <c r="AE907" s="200"/>
      <c r="AH907" s="188"/>
      <c r="AI907" s="187" t="str">
        <f t="shared" ca="1" si="40"/>
        <v/>
      </c>
      <c r="AJ907" s="187">
        <f>1</f>
        <v>1</v>
      </c>
    </row>
    <row r="908" spans="1:36" hidden="1" x14ac:dyDescent="0.25">
      <c r="A908" s="188"/>
      <c r="B908" s="188"/>
      <c r="C908" s="188"/>
      <c r="E908" s="187" t="str">
        <f t="shared" ca="1" si="39"/>
        <v/>
      </c>
      <c r="F908" s="192"/>
      <c r="O908" s="188"/>
      <c r="P908" s="188"/>
      <c r="Q908" s="188"/>
      <c r="R908" s="188"/>
      <c r="S908" s="188"/>
      <c r="T908" s="188"/>
      <c r="U908" s="188"/>
      <c r="V908" s="188"/>
      <c r="W908" s="213"/>
      <c r="X908" s="213"/>
      <c r="AB908" s="188"/>
      <c r="AC908" s="188"/>
      <c r="AD908" s="188"/>
      <c r="AE908" s="200"/>
      <c r="AH908" s="188"/>
      <c r="AI908" s="187" t="str">
        <f t="shared" ca="1" si="40"/>
        <v/>
      </c>
      <c r="AJ908" s="187">
        <f>1</f>
        <v>1</v>
      </c>
    </row>
    <row r="909" spans="1:36" hidden="1" x14ac:dyDescent="0.25">
      <c r="A909" s="188"/>
      <c r="B909" s="188"/>
      <c r="C909" s="188"/>
      <c r="E909" s="187" t="str">
        <f t="shared" ca="1" si="39"/>
        <v/>
      </c>
      <c r="F909" s="192"/>
      <c r="O909" s="188"/>
      <c r="P909" s="188"/>
      <c r="Q909" s="188"/>
      <c r="R909" s="188"/>
      <c r="S909" s="188"/>
      <c r="T909" s="188"/>
      <c r="U909" s="188"/>
      <c r="V909" s="188"/>
      <c r="W909" s="213"/>
      <c r="X909" s="213"/>
      <c r="AB909" s="188"/>
      <c r="AC909" s="188"/>
      <c r="AD909" s="188"/>
      <c r="AE909" s="200"/>
      <c r="AH909" s="188"/>
      <c r="AI909" s="187" t="str">
        <f t="shared" ca="1" si="40"/>
        <v/>
      </c>
      <c r="AJ909" s="187">
        <f>1</f>
        <v>1</v>
      </c>
    </row>
    <row r="910" spans="1:36" hidden="1" x14ac:dyDescent="0.25">
      <c r="A910" s="188"/>
      <c r="B910" s="188"/>
      <c r="C910" s="188"/>
      <c r="E910" s="187" t="str">
        <f t="shared" ca="1" si="39"/>
        <v/>
      </c>
      <c r="F910" s="192"/>
      <c r="O910" s="188"/>
      <c r="P910" s="188"/>
      <c r="Q910" s="188"/>
      <c r="R910" s="188"/>
      <c r="S910" s="188"/>
      <c r="T910" s="188"/>
      <c r="U910" s="188"/>
      <c r="V910" s="188"/>
      <c r="W910" s="213"/>
      <c r="X910" s="213"/>
      <c r="AB910" s="188"/>
      <c r="AC910" s="188"/>
      <c r="AD910" s="188"/>
      <c r="AE910" s="200"/>
      <c r="AH910" s="188"/>
      <c r="AI910" s="187" t="str">
        <f t="shared" ca="1" si="40"/>
        <v/>
      </c>
      <c r="AJ910" s="187">
        <f>1</f>
        <v>1</v>
      </c>
    </row>
    <row r="911" spans="1:36" hidden="1" x14ac:dyDescent="0.25">
      <c r="A911" s="188"/>
      <c r="B911" s="188"/>
      <c r="C911" s="188"/>
      <c r="E911" s="187" t="str">
        <f t="shared" ca="1" si="39"/>
        <v/>
      </c>
      <c r="F911" s="192"/>
      <c r="O911" s="188"/>
      <c r="P911" s="188"/>
      <c r="Q911" s="188"/>
      <c r="R911" s="188"/>
      <c r="S911" s="188"/>
      <c r="T911" s="188"/>
      <c r="U911" s="188"/>
      <c r="V911" s="188"/>
      <c r="W911" s="213"/>
      <c r="X911" s="213"/>
      <c r="AB911" s="188"/>
      <c r="AC911" s="188"/>
      <c r="AD911" s="188"/>
      <c r="AE911" s="200"/>
      <c r="AH911" s="188"/>
      <c r="AI911" s="187" t="str">
        <f t="shared" ca="1" si="40"/>
        <v/>
      </c>
      <c r="AJ911" s="187">
        <f>1</f>
        <v>1</v>
      </c>
    </row>
    <row r="912" spans="1:36" hidden="1" x14ac:dyDescent="0.25">
      <c r="A912" s="188"/>
      <c r="B912" s="188"/>
      <c r="C912" s="188"/>
      <c r="E912" s="187" t="str">
        <f t="shared" ref="E912:E975" ca="1" si="41">IF(U912="","",IF(U912="cancelado","Cancelado",IF(U912="prazo indeterminado","Ativo",IF(TODAY()-U912&gt;0,"Concluído","Ativo"))))</f>
        <v/>
      </c>
      <c r="F912" s="192"/>
      <c r="O912" s="188"/>
      <c r="P912" s="188"/>
      <c r="Q912" s="188"/>
      <c r="R912" s="188"/>
      <c r="S912" s="188"/>
      <c r="T912" s="188"/>
      <c r="U912" s="188"/>
      <c r="V912" s="188"/>
      <c r="W912" s="213"/>
      <c r="X912" s="213"/>
      <c r="AB912" s="188"/>
      <c r="AC912" s="188"/>
      <c r="AD912" s="188"/>
      <c r="AE912" s="200"/>
      <c r="AH912" s="188"/>
      <c r="AI912" s="187" t="str">
        <f t="shared" ca="1" si="40"/>
        <v/>
      </c>
      <c r="AJ912" s="187">
        <f>1</f>
        <v>1</v>
      </c>
    </row>
    <row r="913" spans="1:36" hidden="1" x14ac:dyDescent="0.25">
      <c r="A913" s="188"/>
      <c r="B913" s="188"/>
      <c r="C913" s="188"/>
      <c r="E913" s="187" t="str">
        <f t="shared" ca="1" si="41"/>
        <v/>
      </c>
      <c r="F913" s="192"/>
      <c r="O913" s="188"/>
      <c r="P913" s="188"/>
      <c r="Q913" s="188"/>
      <c r="R913" s="188"/>
      <c r="S913" s="188"/>
      <c r="T913" s="188"/>
      <c r="U913" s="188"/>
      <c r="V913" s="188"/>
      <c r="W913" s="213"/>
      <c r="X913" s="213"/>
      <c r="AB913" s="188"/>
      <c r="AC913" s="188"/>
      <c r="AD913" s="188"/>
      <c r="AE913" s="200"/>
      <c r="AH913" s="188"/>
      <c r="AI913" s="187" t="str">
        <f t="shared" ca="1" si="40"/>
        <v/>
      </c>
      <c r="AJ913" s="187">
        <f>1</f>
        <v>1</v>
      </c>
    </row>
    <row r="914" spans="1:36" hidden="1" x14ac:dyDescent="0.25">
      <c r="A914" s="188"/>
      <c r="B914" s="188"/>
      <c r="C914" s="188"/>
      <c r="E914" s="187" t="str">
        <f t="shared" ca="1" si="41"/>
        <v/>
      </c>
      <c r="F914" s="192"/>
      <c r="O914" s="188"/>
      <c r="P914" s="188"/>
      <c r="Q914" s="188"/>
      <c r="R914" s="188"/>
      <c r="S914" s="188"/>
      <c r="T914" s="188"/>
      <c r="U914" s="188"/>
      <c r="V914" s="188"/>
      <c r="W914" s="213"/>
      <c r="X914" s="213"/>
      <c r="AB914" s="188"/>
      <c r="AC914" s="188"/>
      <c r="AD914" s="188"/>
      <c r="AE914" s="200"/>
      <c r="AH914" s="188"/>
      <c r="AI914" s="187" t="str">
        <f t="shared" ca="1" si="40"/>
        <v/>
      </c>
      <c r="AJ914" s="187">
        <f>1</f>
        <v>1</v>
      </c>
    </row>
    <row r="915" spans="1:36" hidden="1" x14ac:dyDescent="0.25">
      <c r="A915" s="188"/>
      <c r="B915" s="188"/>
      <c r="C915" s="188"/>
      <c r="E915" s="187" t="str">
        <f t="shared" ca="1" si="41"/>
        <v/>
      </c>
      <c r="F915" s="192"/>
      <c r="O915" s="188"/>
      <c r="P915" s="188"/>
      <c r="Q915" s="188"/>
      <c r="R915" s="188"/>
      <c r="S915" s="188"/>
      <c r="T915" s="188"/>
      <c r="U915" s="188"/>
      <c r="V915" s="188"/>
      <c r="W915" s="213"/>
      <c r="X915" s="213"/>
      <c r="AB915" s="188"/>
      <c r="AC915" s="188"/>
      <c r="AD915" s="188"/>
      <c r="AE915" s="200"/>
      <c r="AH915" s="188"/>
      <c r="AI915" s="187" t="str">
        <f t="shared" ca="1" si="40"/>
        <v/>
      </c>
      <c r="AJ915" s="187">
        <f>1</f>
        <v>1</v>
      </c>
    </row>
    <row r="916" spans="1:36" hidden="1" x14ac:dyDescent="0.25">
      <c r="A916" s="188"/>
      <c r="B916" s="188"/>
      <c r="C916" s="188"/>
      <c r="E916" s="187" t="str">
        <f t="shared" ca="1" si="41"/>
        <v/>
      </c>
      <c r="F916" s="192"/>
      <c r="O916" s="188"/>
      <c r="P916" s="188"/>
      <c r="Q916" s="188"/>
      <c r="R916" s="188"/>
      <c r="S916" s="188"/>
      <c r="T916" s="188"/>
      <c r="U916" s="188"/>
      <c r="V916" s="188"/>
      <c r="W916" s="213"/>
      <c r="X916" s="213"/>
      <c r="AB916" s="188"/>
      <c r="AC916" s="188"/>
      <c r="AD916" s="188"/>
      <c r="AE916" s="200"/>
      <c r="AH916" s="188"/>
      <c r="AI916" s="187" t="str">
        <f t="shared" ca="1" si="40"/>
        <v/>
      </c>
      <c r="AJ916" s="187">
        <f>1</f>
        <v>1</v>
      </c>
    </row>
    <row r="917" spans="1:36" hidden="1" x14ac:dyDescent="0.25">
      <c r="A917" s="188"/>
      <c r="B917" s="188"/>
      <c r="C917" s="188"/>
      <c r="E917" s="187" t="str">
        <f t="shared" ca="1" si="41"/>
        <v/>
      </c>
      <c r="F917" s="192"/>
      <c r="O917" s="188"/>
      <c r="P917" s="188"/>
      <c r="Q917" s="188"/>
      <c r="R917" s="188"/>
      <c r="S917" s="188"/>
      <c r="T917" s="188"/>
      <c r="U917" s="188"/>
      <c r="V917" s="188"/>
      <c r="W917" s="213"/>
      <c r="X917" s="213"/>
      <c r="AB917" s="188"/>
      <c r="AC917" s="188"/>
      <c r="AD917" s="188"/>
      <c r="AE917" s="200"/>
      <c r="AH917" s="188"/>
      <c r="AI917" s="187" t="str">
        <f t="shared" ca="1" si="40"/>
        <v/>
      </c>
      <c r="AJ917" s="187">
        <f>1</f>
        <v>1</v>
      </c>
    </row>
    <row r="918" spans="1:36" hidden="1" x14ac:dyDescent="0.25">
      <c r="A918" s="188"/>
      <c r="B918" s="188"/>
      <c r="C918" s="188"/>
      <c r="E918" s="187" t="str">
        <f t="shared" ca="1" si="41"/>
        <v/>
      </c>
      <c r="F918" s="192"/>
      <c r="O918" s="188"/>
      <c r="P918" s="188"/>
      <c r="Q918" s="188"/>
      <c r="R918" s="188"/>
      <c r="S918" s="188"/>
      <c r="T918" s="188"/>
      <c r="U918" s="188"/>
      <c r="V918" s="188"/>
      <c r="W918" s="213"/>
      <c r="X918" s="213"/>
      <c r="AB918" s="188"/>
      <c r="AC918" s="188"/>
      <c r="AD918" s="188"/>
      <c r="AE918" s="200"/>
      <c r="AH918" s="188"/>
      <c r="AI918" s="187" t="str">
        <f t="shared" ca="1" si="40"/>
        <v/>
      </c>
      <c r="AJ918" s="187">
        <f>1</f>
        <v>1</v>
      </c>
    </row>
    <row r="919" spans="1:36" hidden="1" x14ac:dyDescent="0.25">
      <c r="A919" s="188"/>
      <c r="B919" s="188"/>
      <c r="C919" s="188"/>
      <c r="E919" s="187" t="str">
        <f t="shared" ca="1" si="41"/>
        <v/>
      </c>
      <c r="F919" s="192"/>
      <c r="O919" s="188"/>
      <c r="P919" s="188"/>
      <c r="Q919" s="188"/>
      <c r="R919" s="188"/>
      <c r="S919" s="188"/>
      <c r="T919" s="188"/>
      <c r="U919" s="188"/>
      <c r="V919" s="188"/>
      <c r="W919" s="213"/>
      <c r="X919" s="213"/>
      <c r="AB919" s="188"/>
      <c r="AC919" s="188"/>
      <c r="AD919" s="188"/>
      <c r="AE919" s="200"/>
      <c r="AH919" s="188"/>
      <c r="AI919" s="187" t="str">
        <f t="shared" ca="1" si="40"/>
        <v/>
      </c>
      <c r="AJ919" s="187">
        <f>1</f>
        <v>1</v>
      </c>
    </row>
    <row r="920" spans="1:36" hidden="1" x14ac:dyDescent="0.25">
      <c r="A920" s="188"/>
      <c r="B920" s="188"/>
      <c r="C920" s="188"/>
      <c r="E920" s="187" t="str">
        <f t="shared" ca="1" si="41"/>
        <v/>
      </c>
      <c r="F920" s="192"/>
      <c r="O920" s="188"/>
      <c r="P920" s="188"/>
      <c r="Q920" s="188"/>
      <c r="R920" s="188"/>
      <c r="S920" s="188"/>
      <c r="T920" s="188"/>
      <c r="U920" s="188"/>
      <c r="V920" s="188"/>
      <c r="W920" s="213"/>
      <c r="X920" s="213"/>
      <c r="AB920" s="188"/>
      <c r="AC920" s="188"/>
      <c r="AD920" s="188"/>
      <c r="AE920" s="200"/>
      <c r="AH920" s="188"/>
      <c r="AI920" s="187" t="str">
        <f t="shared" ca="1" si="40"/>
        <v/>
      </c>
      <c r="AJ920" s="187">
        <f>1</f>
        <v>1</v>
      </c>
    </row>
    <row r="921" spans="1:36" hidden="1" x14ac:dyDescent="0.25">
      <c r="A921" s="188"/>
      <c r="B921" s="188"/>
      <c r="C921" s="188"/>
      <c r="E921" s="187" t="str">
        <f t="shared" ca="1" si="41"/>
        <v/>
      </c>
      <c r="F921" s="192"/>
      <c r="O921" s="188"/>
      <c r="P921" s="188"/>
      <c r="Q921" s="188"/>
      <c r="R921" s="188"/>
      <c r="S921" s="188"/>
      <c r="T921" s="188"/>
      <c r="U921" s="188"/>
      <c r="V921" s="188"/>
      <c r="W921" s="213"/>
      <c r="X921" s="213"/>
      <c r="AB921" s="188"/>
      <c r="AC921" s="188"/>
      <c r="AD921" s="188"/>
      <c r="AE921" s="200"/>
      <c r="AH921" s="188"/>
      <c r="AI921" s="187" t="str">
        <f t="shared" ca="1" si="40"/>
        <v/>
      </c>
      <c r="AJ921" s="187">
        <f>1</f>
        <v>1</v>
      </c>
    </row>
    <row r="922" spans="1:36" hidden="1" x14ac:dyDescent="0.25">
      <c r="A922" s="188"/>
      <c r="B922" s="188"/>
      <c r="C922" s="188"/>
      <c r="E922" s="187" t="str">
        <f t="shared" ca="1" si="41"/>
        <v/>
      </c>
      <c r="F922" s="192"/>
      <c r="O922" s="188"/>
      <c r="P922" s="188"/>
      <c r="Q922" s="188"/>
      <c r="R922" s="188"/>
      <c r="S922" s="188"/>
      <c r="T922" s="188"/>
      <c r="U922" s="188"/>
      <c r="V922" s="188"/>
      <c r="W922" s="213"/>
      <c r="X922" s="213"/>
      <c r="AB922" s="188"/>
      <c r="AC922" s="188"/>
      <c r="AD922" s="188"/>
      <c r="AE922" s="200"/>
      <c r="AH922" s="188"/>
      <c r="AI922" s="187" t="str">
        <f t="shared" ca="1" si="40"/>
        <v/>
      </c>
      <c r="AJ922" s="187">
        <f>1</f>
        <v>1</v>
      </c>
    </row>
    <row r="923" spans="1:36" hidden="1" x14ac:dyDescent="0.25">
      <c r="A923" s="188"/>
      <c r="B923" s="188"/>
      <c r="C923" s="188"/>
      <c r="E923" s="187" t="str">
        <f t="shared" ca="1" si="41"/>
        <v/>
      </c>
      <c r="F923" s="192"/>
      <c r="O923" s="188"/>
      <c r="P923" s="188"/>
      <c r="Q923" s="188"/>
      <c r="R923" s="188"/>
      <c r="S923" s="188"/>
      <c r="T923" s="188"/>
      <c r="U923" s="188"/>
      <c r="V923" s="188"/>
      <c r="W923" s="213"/>
      <c r="X923" s="213"/>
      <c r="AB923" s="188"/>
      <c r="AC923" s="188"/>
      <c r="AD923" s="188"/>
      <c r="AE923" s="200"/>
      <c r="AH923" s="188"/>
      <c r="AI923" s="187" t="str">
        <f t="shared" ca="1" si="40"/>
        <v/>
      </c>
      <c r="AJ923" s="187">
        <f>1</f>
        <v>1</v>
      </c>
    </row>
    <row r="924" spans="1:36" hidden="1" x14ac:dyDescent="0.25">
      <c r="A924" s="188"/>
      <c r="B924" s="188"/>
      <c r="C924" s="188"/>
      <c r="E924" s="187" t="str">
        <f t="shared" ca="1" si="41"/>
        <v/>
      </c>
      <c r="F924" s="192"/>
      <c r="O924" s="188"/>
      <c r="P924" s="188"/>
      <c r="Q924" s="188"/>
      <c r="R924" s="188"/>
      <c r="S924" s="188"/>
      <c r="T924" s="188"/>
      <c r="U924" s="188"/>
      <c r="V924" s="188"/>
      <c r="W924" s="213"/>
      <c r="X924" s="213"/>
      <c r="AB924" s="188"/>
      <c r="AC924" s="188"/>
      <c r="AD924" s="188"/>
      <c r="AE924" s="200"/>
      <c r="AH924" s="188"/>
      <c r="AI924" s="187" t="str">
        <f t="shared" ca="1" si="40"/>
        <v/>
      </c>
      <c r="AJ924" s="187">
        <f>1</f>
        <v>1</v>
      </c>
    </row>
    <row r="925" spans="1:36" hidden="1" x14ac:dyDescent="0.25">
      <c r="A925" s="188"/>
      <c r="B925" s="188"/>
      <c r="C925" s="188"/>
      <c r="E925" s="187" t="str">
        <f t="shared" ca="1" si="41"/>
        <v/>
      </c>
      <c r="F925" s="192"/>
      <c r="O925" s="188"/>
      <c r="P925" s="188"/>
      <c r="Q925" s="188"/>
      <c r="R925" s="188"/>
      <c r="S925" s="188"/>
      <c r="T925" s="188"/>
      <c r="U925" s="188"/>
      <c r="V925" s="188"/>
      <c r="W925" s="213"/>
      <c r="X925" s="213"/>
      <c r="AB925" s="188"/>
      <c r="AC925" s="188"/>
      <c r="AD925" s="188"/>
      <c r="AE925" s="200"/>
      <c r="AH925" s="188"/>
      <c r="AI925" s="187" t="str">
        <f t="shared" ca="1" si="40"/>
        <v/>
      </c>
      <c r="AJ925" s="187">
        <f>1</f>
        <v>1</v>
      </c>
    </row>
    <row r="926" spans="1:36" hidden="1" x14ac:dyDescent="0.25">
      <c r="A926" s="188"/>
      <c r="B926" s="188"/>
      <c r="C926" s="188"/>
      <c r="E926" s="187" t="str">
        <f t="shared" ca="1" si="41"/>
        <v/>
      </c>
      <c r="F926" s="192"/>
      <c r="O926" s="188"/>
      <c r="P926" s="188"/>
      <c r="Q926" s="188"/>
      <c r="R926" s="188"/>
      <c r="S926" s="188"/>
      <c r="T926" s="188"/>
      <c r="U926" s="188"/>
      <c r="V926" s="188"/>
      <c r="W926" s="213"/>
      <c r="X926" s="213"/>
      <c r="AB926" s="188"/>
      <c r="AC926" s="188"/>
      <c r="AD926" s="188"/>
      <c r="AE926" s="200"/>
      <c r="AH926" s="188"/>
      <c r="AI926" s="187" t="str">
        <f t="shared" ca="1" si="40"/>
        <v/>
      </c>
      <c r="AJ926" s="187">
        <f>1</f>
        <v>1</v>
      </c>
    </row>
    <row r="927" spans="1:36" hidden="1" x14ac:dyDescent="0.25">
      <c r="A927" s="188"/>
      <c r="B927" s="188"/>
      <c r="C927" s="188"/>
      <c r="E927" s="187" t="str">
        <f t="shared" ca="1" si="41"/>
        <v/>
      </c>
      <c r="F927" s="192"/>
      <c r="O927" s="188"/>
      <c r="P927" s="188"/>
      <c r="Q927" s="188"/>
      <c r="R927" s="188"/>
      <c r="S927" s="188"/>
      <c r="T927" s="188"/>
      <c r="U927" s="188"/>
      <c r="V927" s="188"/>
      <c r="W927" s="213"/>
      <c r="X927" s="213"/>
      <c r="AB927" s="188"/>
      <c r="AC927" s="188"/>
      <c r="AD927" s="188"/>
      <c r="AE927" s="200"/>
      <c r="AH927" s="188"/>
      <c r="AI927" s="187" t="str">
        <f t="shared" ca="1" si="40"/>
        <v/>
      </c>
      <c r="AJ927" s="187">
        <f>1</f>
        <v>1</v>
      </c>
    </row>
    <row r="928" spans="1:36" hidden="1" x14ac:dyDescent="0.25">
      <c r="A928" s="188"/>
      <c r="B928" s="188"/>
      <c r="C928" s="188"/>
      <c r="E928" s="187" t="str">
        <f t="shared" ca="1" si="41"/>
        <v/>
      </c>
      <c r="F928" s="192"/>
      <c r="O928" s="188"/>
      <c r="P928" s="188"/>
      <c r="Q928" s="188"/>
      <c r="R928" s="188"/>
      <c r="S928" s="188"/>
      <c r="T928" s="188"/>
      <c r="U928" s="188"/>
      <c r="V928" s="188"/>
      <c r="W928" s="213"/>
      <c r="X928" s="213"/>
      <c r="AB928" s="188"/>
      <c r="AC928" s="188"/>
      <c r="AD928" s="188"/>
      <c r="AE928" s="200"/>
      <c r="AH928" s="188"/>
      <c r="AI928" s="187" t="str">
        <f t="shared" ca="1" si="40"/>
        <v/>
      </c>
      <c r="AJ928" s="187">
        <f>1</f>
        <v>1</v>
      </c>
    </row>
    <row r="929" spans="1:36" hidden="1" x14ac:dyDescent="0.25">
      <c r="A929" s="188"/>
      <c r="B929" s="188"/>
      <c r="C929" s="188"/>
      <c r="E929" s="187" t="str">
        <f t="shared" ca="1" si="41"/>
        <v/>
      </c>
      <c r="F929" s="192"/>
      <c r="O929" s="188"/>
      <c r="P929" s="188"/>
      <c r="Q929" s="188"/>
      <c r="R929" s="188"/>
      <c r="S929" s="188"/>
      <c r="T929" s="188"/>
      <c r="U929" s="188"/>
      <c r="V929" s="188"/>
      <c r="W929" s="213"/>
      <c r="X929" s="213"/>
      <c r="AB929" s="188"/>
      <c r="AC929" s="188"/>
      <c r="AD929" s="188"/>
      <c r="AE929" s="200"/>
      <c r="AH929" s="188"/>
      <c r="AI929" s="187" t="str">
        <f t="shared" ca="1" si="40"/>
        <v/>
      </c>
      <c r="AJ929" s="187">
        <f>1</f>
        <v>1</v>
      </c>
    </row>
    <row r="930" spans="1:36" hidden="1" x14ac:dyDescent="0.25">
      <c r="A930" s="188"/>
      <c r="B930" s="188"/>
      <c r="C930" s="188"/>
      <c r="E930" s="187" t="str">
        <f t="shared" ca="1" si="41"/>
        <v/>
      </c>
      <c r="F930" s="192"/>
      <c r="O930" s="188"/>
      <c r="P930" s="188"/>
      <c r="Q930" s="188"/>
      <c r="R930" s="188"/>
      <c r="S930" s="188"/>
      <c r="T930" s="188"/>
      <c r="U930" s="188"/>
      <c r="V930" s="188"/>
      <c r="W930" s="213"/>
      <c r="X930" s="213"/>
      <c r="AB930" s="188"/>
      <c r="AC930" s="188"/>
      <c r="AD930" s="188"/>
      <c r="AE930" s="200"/>
      <c r="AH930" s="188"/>
      <c r="AI930" s="187" t="str">
        <f t="shared" ca="1" si="40"/>
        <v/>
      </c>
      <c r="AJ930" s="187">
        <f>1</f>
        <v>1</v>
      </c>
    </row>
    <row r="931" spans="1:36" hidden="1" x14ac:dyDescent="0.25">
      <c r="A931" s="188"/>
      <c r="B931" s="188"/>
      <c r="C931" s="188"/>
      <c r="E931" s="187" t="str">
        <f t="shared" ca="1" si="41"/>
        <v/>
      </c>
      <c r="F931" s="192"/>
      <c r="O931" s="188"/>
      <c r="P931" s="188"/>
      <c r="Q931" s="188"/>
      <c r="R931" s="188"/>
      <c r="S931" s="188"/>
      <c r="T931" s="188"/>
      <c r="U931" s="188"/>
      <c r="V931" s="188"/>
      <c r="W931" s="213"/>
      <c r="X931" s="213"/>
      <c r="AB931" s="188"/>
      <c r="AC931" s="188"/>
      <c r="AD931" s="188"/>
      <c r="AE931" s="200"/>
      <c r="AH931" s="188"/>
      <c r="AI931" s="187" t="str">
        <f t="shared" ca="1" si="40"/>
        <v/>
      </c>
      <c r="AJ931" s="187">
        <f>1</f>
        <v>1</v>
      </c>
    </row>
    <row r="932" spans="1:36" hidden="1" x14ac:dyDescent="0.25">
      <c r="A932" s="188"/>
      <c r="B932" s="188"/>
      <c r="C932" s="188"/>
      <c r="E932" s="187" t="str">
        <f t="shared" ca="1" si="41"/>
        <v/>
      </c>
      <c r="F932" s="192"/>
      <c r="O932" s="188"/>
      <c r="P932" s="188"/>
      <c r="Q932" s="188"/>
      <c r="R932" s="188"/>
      <c r="S932" s="188"/>
      <c r="T932" s="188"/>
      <c r="U932" s="188"/>
      <c r="V932" s="188"/>
      <c r="W932" s="213"/>
      <c r="X932" s="213"/>
      <c r="AB932" s="188"/>
      <c r="AC932" s="188"/>
      <c r="AD932" s="188"/>
      <c r="AE932" s="200"/>
      <c r="AH932" s="188"/>
      <c r="AI932" s="187" t="str">
        <f t="shared" ca="1" si="40"/>
        <v/>
      </c>
      <c r="AJ932" s="187">
        <f>1</f>
        <v>1</v>
      </c>
    </row>
    <row r="933" spans="1:36" hidden="1" x14ac:dyDescent="0.25">
      <c r="A933" s="188"/>
      <c r="B933" s="188"/>
      <c r="C933" s="188"/>
      <c r="E933" s="187" t="str">
        <f t="shared" ca="1" si="41"/>
        <v/>
      </c>
      <c r="F933" s="192"/>
      <c r="O933" s="188"/>
      <c r="P933" s="188"/>
      <c r="Q933" s="188"/>
      <c r="R933" s="188"/>
      <c r="S933" s="188"/>
      <c r="T933" s="188"/>
      <c r="U933" s="188"/>
      <c r="V933" s="188"/>
      <c r="W933" s="213"/>
      <c r="X933" s="213"/>
      <c r="AB933" s="188"/>
      <c r="AC933" s="188"/>
      <c r="AD933" s="188"/>
      <c r="AE933" s="200"/>
      <c r="AH933" s="188"/>
      <c r="AI933" s="187" t="str">
        <f t="shared" ca="1" si="40"/>
        <v/>
      </c>
      <c r="AJ933" s="187">
        <f>1</f>
        <v>1</v>
      </c>
    </row>
    <row r="934" spans="1:36" hidden="1" x14ac:dyDescent="0.25">
      <c r="A934" s="188"/>
      <c r="B934" s="188"/>
      <c r="C934" s="188"/>
      <c r="E934" s="187" t="str">
        <f t="shared" ca="1" si="41"/>
        <v/>
      </c>
      <c r="F934" s="192"/>
      <c r="O934" s="188"/>
      <c r="P934" s="188"/>
      <c r="Q934" s="188"/>
      <c r="R934" s="188"/>
      <c r="S934" s="188"/>
      <c r="T934" s="188"/>
      <c r="U934" s="188"/>
      <c r="V934" s="188"/>
      <c r="W934" s="213"/>
      <c r="X934" s="213"/>
      <c r="AB934" s="188"/>
      <c r="AC934" s="188"/>
      <c r="AD934" s="188"/>
      <c r="AE934" s="200"/>
      <c r="AH934" s="188"/>
      <c r="AI934" s="187" t="str">
        <f t="shared" ca="1" si="40"/>
        <v/>
      </c>
      <c r="AJ934" s="187">
        <f>1</f>
        <v>1</v>
      </c>
    </row>
    <row r="935" spans="1:36" hidden="1" x14ac:dyDescent="0.25">
      <c r="A935" s="188"/>
      <c r="B935" s="188"/>
      <c r="C935" s="188"/>
      <c r="E935" s="187" t="str">
        <f t="shared" ca="1" si="41"/>
        <v/>
      </c>
      <c r="F935" s="192"/>
      <c r="O935" s="188"/>
      <c r="P935" s="188"/>
      <c r="Q935" s="188"/>
      <c r="R935" s="188"/>
      <c r="S935" s="188"/>
      <c r="T935" s="188"/>
      <c r="U935" s="188"/>
      <c r="V935" s="188"/>
      <c r="W935" s="213"/>
      <c r="X935" s="213"/>
      <c r="AB935" s="188"/>
      <c r="AC935" s="188"/>
      <c r="AD935" s="188"/>
      <c r="AE935" s="200"/>
      <c r="AH935" s="188"/>
      <c r="AI935" s="187" t="str">
        <f t="shared" ca="1" si="40"/>
        <v/>
      </c>
      <c r="AJ935" s="187">
        <f>1</f>
        <v>1</v>
      </c>
    </row>
    <row r="936" spans="1:36" hidden="1" x14ac:dyDescent="0.25">
      <c r="A936" s="188"/>
      <c r="B936" s="188"/>
      <c r="C936" s="188"/>
      <c r="E936" s="187" t="str">
        <f t="shared" ca="1" si="41"/>
        <v/>
      </c>
      <c r="F936" s="192"/>
      <c r="O936" s="188"/>
      <c r="P936" s="188"/>
      <c r="Q936" s="188"/>
      <c r="R936" s="188"/>
      <c r="S936" s="188"/>
      <c r="T936" s="188"/>
      <c r="U936" s="188"/>
      <c r="V936" s="188"/>
      <c r="W936" s="213"/>
      <c r="X936" s="213"/>
      <c r="AB936" s="188"/>
      <c r="AC936" s="188"/>
      <c r="AD936" s="188"/>
      <c r="AE936" s="200"/>
      <c r="AH936" s="188"/>
      <c r="AI936" s="187" t="str">
        <f t="shared" ca="1" si="40"/>
        <v/>
      </c>
      <c r="AJ936" s="187">
        <f>1</f>
        <v>1</v>
      </c>
    </row>
    <row r="937" spans="1:36" hidden="1" x14ac:dyDescent="0.25">
      <c r="A937" s="188"/>
      <c r="B937" s="188"/>
      <c r="C937" s="188"/>
      <c r="E937" s="187" t="str">
        <f t="shared" ca="1" si="41"/>
        <v/>
      </c>
      <c r="F937" s="192"/>
      <c r="O937" s="188"/>
      <c r="P937" s="188"/>
      <c r="Q937" s="188"/>
      <c r="R937" s="188"/>
      <c r="S937" s="188"/>
      <c r="T937" s="188"/>
      <c r="U937" s="188"/>
      <c r="V937" s="188"/>
      <c r="W937" s="213"/>
      <c r="X937" s="213"/>
      <c r="AB937" s="188"/>
      <c r="AC937" s="188"/>
      <c r="AD937" s="188"/>
      <c r="AE937" s="200"/>
      <c r="AH937" s="188"/>
      <c r="AI937" s="187" t="str">
        <f t="shared" ca="1" si="40"/>
        <v/>
      </c>
      <c r="AJ937" s="187">
        <f>1</f>
        <v>1</v>
      </c>
    </row>
    <row r="938" spans="1:36" hidden="1" x14ac:dyDescent="0.25">
      <c r="A938" s="188"/>
      <c r="B938" s="188"/>
      <c r="C938" s="188"/>
      <c r="E938" s="187" t="str">
        <f t="shared" ca="1" si="41"/>
        <v/>
      </c>
      <c r="F938" s="192"/>
      <c r="O938" s="188"/>
      <c r="P938" s="188"/>
      <c r="Q938" s="188"/>
      <c r="R938" s="188"/>
      <c r="S938" s="188"/>
      <c r="T938" s="188"/>
      <c r="U938" s="188"/>
      <c r="V938" s="188"/>
      <c r="W938" s="213"/>
      <c r="X938" s="213"/>
      <c r="AB938" s="188"/>
      <c r="AC938" s="188"/>
      <c r="AD938" s="188"/>
      <c r="AE938" s="200"/>
      <c r="AH938" s="188"/>
      <c r="AI938" s="187" t="str">
        <f t="shared" ca="1" si="40"/>
        <v/>
      </c>
      <c r="AJ938" s="187">
        <f>1</f>
        <v>1</v>
      </c>
    </row>
    <row r="939" spans="1:36" hidden="1" x14ac:dyDescent="0.25">
      <c r="A939" s="188"/>
      <c r="B939" s="188"/>
      <c r="C939" s="188"/>
      <c r="E939" s="187" t="str">
        <f t="shared" ca="1" si="41"/>
        <v/>
      </c>
      <c r="F939" s="192"/>
      <c r="O939" s="188"/>
      <c r="P939" s="188"/>
      <c r="Q939" s="188"/>
      <c r="R939" s="188"/>
      <c r="S939" s="188"/>
      <c r="T939" s="188"/>
      <c r="U939" s="188"/>
      <c r="V939" s="188"/>
      <c r="W939" s="213"/>
      <c r="X939" s="213"/>
      <c r="AB939" s="188"/>
      <c r="AC939" s="188"/>
      <c r="AD939" s="188"/>
      <c r="AE939" s="200"/>
      <c r="AH939" s="188"/>
      <c r="AI939" s="187" t="str">
        <f t="shared" ca="1" si="40"/>
        <v/>
      </c>
      <c r="AJ939" s="187">
        <f>1</f>
        <v>1</v>
      </c>
    </row>
    <row r="940" spans="1:36" hidden="1" x14ac:dyDescent="0.25">
      <c r="A940" s="188"/>
      <c r="B940" s="188"/>
      <c r="C940" s="188"/>
      <c r="E940" s="187" t="str">
        <f t="shared" ca="1" si="41"/>
        <v/>
      </c>
      <c r="F940" s="192"/>
      <c r="O940" s="188"/>
      <c r="P940" s="188"/>
      <c r="Q940" s="188"/>
      <c r="R940" s="188"/>
      <c r="S940" s="188"/>
      <c r="T940" s="188"/>
      <c r="U940" s="188"/>
      <c r="V940" s="188"/>
      <c r="W940" s="213"/>
      <c r="X940" s="213"/>
      <c r="AB940" s="188"/>
      <c r="AC940" s="188"/>
      <c r="AD940" s="188"/>
      <c r="AE940" s="200"/>
      <c r="AH940" s="188"/>
      <c r="AI940" s="187" t="str">
        <f t="shared" ca="1" si="40"/>
        <v/>
      </c>
      <c r="AJ940" s="187">
        <f>1</f>
        <v>1</v>
      </c>
    </row>
    <row r="941" spans="1:36" hidden="1" x14ac:dyDescent="0.25">
      <c r="A941" s="188"/>
      <c r="B941" s="188"/>
      <c r="C941" s="188"/>
      <c r="E941" s="187" t="str">
        <f t="shared" ca="1" si="41"/>
        <v/>
      </c>
      <c r="F941" s="192"/>
      <c r="O941" s="188"/>
      <c r="P941" s="188"/>
      <c r="Q941" s="188"/>
      <c r="R941" s="188"/>
      <c r="S941" s="188"/>
      <c r="T941" s="188"/>
      <c r="U941" s="188"/>
      <c r="V941" s="188"/>
      <c r="W941" s="213"/>
      <c r="X941" s="213"/>
      <c r="AB941" s="188"/>
      <c r="AC941" s="188"/>
      <c r="AD941" s="188"/>
      <c r="AE941" s="200"/>
      <c r="AH941" s="188"/>
      <c r="AI941" s="187" t="str">
        <f t="shared" ca="1" si="40"/>
        <v/>
      </c>
      <c r="AJ941" s="187">
        <f>1</f>
        <v>1</v>
      </c>
    </row>
    <row r="942" spans="1:36" hidden="1" x14ac:dyDescent="0.25">
      <c r="A942" s="188"/>
      <c r="B942" s="188"/>
      <c r="C942" s="188"/>
      <c r="E942" s="187" t="str">
        <f t="shared" ca="1" si="41"/>
        <v/>
      </c>
      <c r="F942" s="192"/>
      <c r="O942" s="188"/>
      <c r="P942" s="188"/>
      <c r="Q942" s="188"/>
      <c r="R942" s="188"/>
      <c r="S942" s="188"/>
      <c r="T942" s="188"/>
      <c r="U942" s="188"/>
      <c r="V942" s="188"/>
      <c r="W942" s="213"/>
      <c r="X942" s="213"/>
      <c r="AB942" s="188"/>
      <c r="AC942" s="188"/>
      <c r="AD942" s="188"/>
      <c r="AE942" s="200"/>
      <c r="AH942" s="188"/>
      <c r="AI942" s="187" t="str">
        <f t="shared" ca="1" si="40"/>
        <v/>
      </c>
      <c r="AJ942" s="187">
        <f>1</f>
        <v>1</v>
      </c>
    </row>
    <row r="943" spans="1:36" hidden="1" x14ac:dyDescent="0.25">
      <c r="A943" s="188"/>
      <c r="B943" s="188"/>
      <c r="C943" s="188"/>
      <c r="E943" s="187" t="str">
        <f t="shared" ca="1" si="41"/>
        <v/>
      </c>
      <c r="F943" s="192"/>
      <c r="O943" s="188"/>
      <c r="P943" s="188"/>
      <c r="Q943" s="188"/>
      <c r="R943" s="188"/>
      <c r="S943" s="188"/>
      <c r="T943" s="188"/>
      <c r="U943" s="188"/>
      <c r="V943" s="188"/>
      <c r="W943" s="213"/>
      <c r="X943" s="213"/>
      <c r="AB943" s="188"/>
      <c r="AC943" s="188"/>
      <c r="AD943" s="188"/>
      <c r="AE943" s="200"/>
      <c r="AH943" s="188"/>
      <c r="AI943" s="187" t="str">
        <f t="shared" ca="1" si="40"/>
        <v/>
      </c>
      <c r="AJ943" s="187">
        <f>1</f>
        <v>1</v>
      </c>
    </row>
    <row r="944" spans="1:36" hidden="1" x14ac:dyDescent="0.25">
      <c r="A944" s="188"/>
      <c r="B944" s="188"/>
      <c r="C944" s="188"/>
      <c r="E944" s="187" t="str">
        <f t="shared" ca="1" si="41"/>
        <v/>
      </c>
      <c r="F944" s="192"/>
      <c r="O944" s="188"/>
      <c r="P944" s="188"/>
      <c r="Q944" s="188"/>
      <c r="R944" s="188"/>
      <c r="S944" s="188"/>
      <c r="T944" s="188"/>
      <c r="U944" s="188"/>
      <c r="V944" s="188"/>
      <c r="W944" s="213"/>
      <c r="X944" s="213"/>
      <c r="AB944" s="188"/>
      <c r="AC944" s="188"/>
      <c r="AD944" s="188"/>
      <c r="AE944" s="200"/>
      <c r="AH944" s="188"/>
      <c r="AI944" s="187" t="str">
        <f t="shared" ca="1" si="40"/>
        <v/>
      </c>
      <c r="AJ944" s="187">
        <f>1</f>
        <v>1</v>
      </c>
    </row>
    <row r="945" spans="1:36" hidden="1" x14ac:dyDescent="0.25">
      <c r="A945" s="188"/>
      <c r="B945" s="188"/>
      <c r="C945" s="188"/>
      <c r="E945" s="187" t="str">
        <f t="shared" ca="1" si="41"/>
        <v/>
      </c>
      <c r="F945" s="192"/>
      <c r="O945" s="188"/>
      <c r="P945" s="188"/>
      <c r="Q945" s="188"/>
      <c r="R945" s="188"/>
      <c r="S945" s="188"/>
      <c r="T945" s="188"/>
      <c r="U945" s="188"/>
      <c r="V945" s="188"/>
      <c r="W945" s="213"/>
      <c r="X945" s="213"/>
      <c r="AB945" s="188"/>
      <c r="AC945" s="188"/>
      <c r="AD945" s="188"/>
      <c r="AE945" s="200"/>
      <c r="AH945" s="188"/>
      <c r="AI945" s="187" t="str">
        <f t="shared" ca="1" si="40"/>
        <v/>
      </c>
      <c r="AJ945" s="187">
        <f>1</f>
        <v>1</v>
      </c>
    </row>
    <row r="946" spans="1:36" hidden="1" x14ac:dyDescent="0.25">
      <c r="A946" s="188"/>
      <c r="B946" s="188"/>
      <c r="C946" s="188"/>
      <c r="E946" s="187" t="str">
        <f t="shared" ca="1" si="41"/>
        <v/>
      </c>
      <c r="F946" s="192"/>
      <c r="O946" s="188"/>
      <c r="P946" s="188"/>
      <c r="Q946" s="188"/>
      <c r="R946" s="188"/>
      <c r="S946" s="188"/>
      <c r="T946" s="188"/>
      <c r="U946" s="188"/>
      <c r="V946" s="188"/>
      <c r="W946" s="213"/>
      <c r="X946" s="213"/>
      <c r="AB946" s="188"/>
      <c r="AC946" s="188"/>
      <c r="AD946" s="188"/>
      <c r="AE946" s="200"/>
      <c r="AH946" s="188"/>
      <c r="AI946" s="187" t="str">
        <f t="shared" ca="1" si="40"/>
        <v/>
      </c>
      <c r="AJ946" s="187">
        <f>1</f>
        <v>1</v>
      </c>
    </row>
    <row r="947" spans="1:36" hidden="1" x14ac:dyDescent="0.25">
      <c r="A947" s="188"/>
      <c r="B947" s="188"/>
      <c r="C947" s="188"/>
      <c r="E947" s="187" t="str">
        <f t="shared" ca="1" si="41"/>
        <v/>
      </c>
      <c r="F947" s="192"/>
      <c r="O947" s="188"/>
      <c r="P947" s="188"/>
      <c r="Q947" s="188"/>
      <c r="R947" s="188"/>
      <c r="S947" s="188"/>
      <c r="T947" s="188"/>
      <c r="U947" s="188"/>
      <c r="V947" s="188"/>
      <c r="W947" s="213"/>
      <c r="X947" s="213"/>
      <c r="AB947" s="188"/>
      <c r="AC947" s="188"/>
      <c r="AD947" s="188"/>
      <c r="AE947" s="200"/>
      <c r="AH947" s="188"/>
      <c r="AI947" s="187" t="str">
        <f t="shared" ca="1" si="40"/>
        <v/>
      </c>
      <c r="AJ947" s="187">
        <f>1</f>
        <v>1</v>
      </c>
    </row>
    <row r="948" spans="1:36" hidden="1" x14ac:dyDescent="0.25">
      <c r="A948" s="188"/>
      <c r="B948" s="188"/>
      <c r="C948" s="188"/>
      <c r="E948" s="187" t="str">
        <f t="shared" ca="1" si="41"/>
        <v/>
      </c>
      <c r="F948" s="192"/>
      <c r="O948" s="188"/>
      <c r="P948" s="188"/>
      <c r="Q948" s="188"/>
      <c r="R948" s="188"/>
      <c r="S948" s="188"/>
      <c r="T948" s="188"/>
      <c r="U948" s="188"/>
      <c r="V948" s="188"/>
      <c r="W948" s="213"/>
      <c r="X948" s="213"/>
      <c r="AB948" s="188"/>
      <c r="AC948" s="188"/>
      <c r="AD948" s="188"/>
      <c r="AE948" s="200"/>
      <c r="AH948" s="188"/>
      <c r="AI948" s="187" t="str">
        <f t="shared" ca="1" si="40"/>
        <v/>
      </c>
      <c r="AJ948" s="187">
        <f>1</f>
        <v>1</v>
      </c>
    </row>
    <row r="949" spans="1:36" hidden="1" x14ac:dyDescent="0.25">
      <c r="A949" s="188"/>
      <c r="B949" s="188"/>
      <c r="C949" s="188"/>
      <c r="E949" s="187" t="str">
        <f t="shared" ca="1" si="41"/>
        <v/>
      </c>
      <c r="F949" s="192"/>
      <c r="O949" s="188"/>
      <c r="P949" s="188"/>
      <c r="Q949" s="188"/>
      <c r="R949" s="188"/>
      <c r="S949" s="188"/>
      <c r="T949" s="188"/>
      <c r="U949" s="188"/>
      <c r="V949" s="188"/>
      <c r="W949" s="213"/>
      <c r="X949" s="213"/>
      <c r="AB949" s="188"/>
      <c r="AC949" s="188"/>
      <c r="AD949" s="188"/>
      <c r="AE949" s="200"/>
      <c r="AH949" s="188"/>
      <c r="AI949" s="187" t="str">
        <f t="shared" ca="1" si="40"/>
        <v/>
      </c>
      <c r="AJ949" s="187">
        <f>1</f>
        <v>1</v>
      </c>
    </row>
    <row r="950" spans="1:36" hidden="1" x14ac:dyDescent="0.25">
      <c r="A950" s="188"/>
      <c r="B950" s="188"/>
      <c r="C950" s="188"/>
      <c r="E950" s="187" t="str">
        <f t="shared" ca="1" si="41"/>
        <v/>
      </c>
      <c r="F950" s="192"/>
      <c r="O950" s="188"/>
      <c r="P950" s="188"/>
      <c r="Q950" s="188"/>
      <c r="R950" s="188"/>
      <c r="S950" s="188"/>
      <c r="T950" s="188"/>
      <c r="U950" s="188"/>
      <c r="V950" s="188"/>
      <c r="W950" s="213"/>
      <c r="X950" s="213"/>
      <c r="AB950" s="188"/>
      <c r="AC950" s="188"/>
      <c r="AD950" s="188"/>
      <c r="AE950" s="200"/>
      <c r="AH950" s="188"/>
      <c r="AI950" s="187" t="str">
        <f t="shared" ca="1" si="40"/>
        <v/>
      </c>
      <c r="AJ950" s="187">
        <f>1</f>
        <v>1</v>
      </c>
    </row>
    <row r="951" spans="1:36" hidden="1" x14ac:dyDescent="0.25">
      <c r="A951" s="188"/>
      <c r="B951" s="188"/>
      <c r="C951" s="188"/>
      <c r="E951" s="187" t="str">
        <f t="shared" ca="1" si="41"/>
        <v/>
      </c>
      <c r="F951" s="192"/>
      <c r="O951" s="188"/>
      <c r="P951" s="188"/>
      <c r="Q951" s="188"/>
      <c r="R951" s="188"/>
      <c r="S951" s="188"/>
      <c r="T951" s="188"/>
      <c r="U951" s="188"/>
      <c r="V951" s="188"/>
      <c r="W951" s="213"/>
      <c r="X951" s="213"/>
      <c r="AB951" s="188"/>
      <c r="AC951" s="188"/>
      <c r="AD951" s="188"/>
      <c r="AE951" s="200"/>
      <c r="AH951" s="188"/>
      <c r="AI951" s="187" t="str">
        <f t="shared" ca="1" si="40"/>
        <v/>
      </c>
      <c r="AJ951" s="187">
        <f>1</f>
        <v>1</v>
      </c>
    </row>
    <row r="952" spans="1:36" hidden="1" x14ac:dyDescent="0.25">
      <c r="A952" s="188"/>
      <c r="B952" s="188"/>
      <c r="C952" s="188"/>
      <c r="E952" s="187" t="str">
        <f t="shared" ca="1" si="41"/>
        <v/>
      </c>
      <c r="F952" s="192"/>
      <c r="O952" s="188"/>
      <c r="P952" s="188"/>
      <c r="Q952" s="188"/>
      <c r="R952" s="188"/>
      <c r="S952" s="188"/>
      <c r="T952" s="188"/>
      <c r="U952" s="188"/>
      <c r="V952" s="188"/>
      <c r="W952" s="213"/>
      <c r="X952" s="213"/>
      <c r="AB952" s="188"/>
      <c r="AC952" s="188"/>
      <c r="AD952" s="188"/>
      <c r="AE952" s="200"/>
      <c r="AH952" s="188"/>
      <c r="AI952" s="187" t="str">
        <f t="shared" ca="1" si="40"/>
        <v/>
      </c>
      <c r="AJ952" s="187">
        <f>1</f>
        <v>1</v>
      </c>
    </row>
    <row r="953" spans="1:36" hidden="1" x14ac:dyDescent="0.25">
      <c r="A953" s="188"/>
      <c r="B953" s="188"/>
      <c r="C953" s="188"/>
      <c r="E953" s="187" t="str">
        <f t="shared" ca="1" si="41"/>
        <v/>
      </c>
      <c r="F953" s="192"/>
      <c r="O953" s="188"/>
      <c r="P953" s="188"/>
      <c r="Q953" s="188"/>
      <c r="R953" s="188"/>
      <c r="S953" s="188"/>
      <c r="T953" s="188"/>
      <c r="U953" s="188"/>
      <c r="V953" s="188"/>
      <c r="W953" s="213"/>
      <c r="X953" s="213"/>
      <c r="AB953" s="188"/>
      <c r="AC953" s="188"/>
      <c r="AD953" s="188"/>
      <c r="AE953" s="200"/>
      <c r="AH953" s="188"/>
      <c r="AI953" s="187" t="str">
        <f t="shared" ca="1" si="40"/>
        <v/>
      </c>
      <c r="AJ953" s="187">
        <f>1</f>
        <v>1</v>
      </c>
    </row>
    <row r="954" spans="1:36" hidden="1" x14ac:dyDescent="0.25">
      <c r="A954" s="188"/>
      <c r="B954" s="188"/>
      <c r="C954" s="188"/>
      <c r="E954" s="187" t="str">
        <f t="shared" ca="1" si="41"/>
        <v/>
      </c>
      <c r="F954" s="192"/>
      <c r="O954" s="188"/>
      <c r="P954" s="188"/>
      <c r="Q954" s="188"/>
      <c r="R954" s="188"/>
      <c r="S954" s="188"/>
      <c r="T954" s="188"/>
      <c r="U954" s="188"/>
      <c r="V954" s="188"/>
      <c r="W954" s="213"/>
      <c r="X954" s="213"/>
      <c r="AB954" s="188"/>
      <c r="AC954" s="188"/>
      <c r="AD954" s="188"/>
      <c r="AE954" s="200"/>
      <c r="AH954" s="188"/>
      <c r="AI954" s="187" t="str">
        <f t="shared" ca="1" si="40"/>
        <v/>
      </c>
      <c r="AJ954" s="187">
        <f>1</f>
        <v>1</v>
      </c>
    </row>
    <row r="955" spans="1:36" hidden="1" x14ac:dyDescent="0.25">
      <c r="A955" s="188"/>
      <c r="B955" s="188"/>
      <c r="C955" s="188"/>
      <c r="E955" s="187" t="str">
        <f t="shared" ca="1" si="41"/>
        <v/>
      </c>
      <c r="F955" s="192"/>
      <c r="O955" s="188"/>
      <c r="P955" s="188"/>
      <c r="Q955" s="188"/>
      <c r="R955" s="188"/>
      <c r="S955" s="188"/>
      <c r="T955" s="188"/>
      <c r="U955" s="188"/>
      <c r="V955" s="188"/>
      <c r="W955" s="213"/>
      <c r="X955" s="213"/>
      <c r="AB955" s="188"/>
      <c r="AC955" s="188"/>
      <c r="AD955" s="188"/>
      <c r="AE955" s="200"/>
      <c r="AH955" s="188"/>
      <c r="AI955" s="187" t="str">
        <f t="shared" ca="1" si="40"/>
        <v/>
      </c>
      <c r="AJ955" s="187">
        <f>1</f>
        <v>1</v>
      </c>
    </row>
    <row r="956" spans="1:36" hidden="1" x14ac:dyDescent="0.25">
      <c r="A956" s="188"/>
      <c r="B956" s="188"/>
      <c r="C956" s="188"/>
      <c r="E956" s="187" t="str">
        <f t="shared" ca="1" si="41"/>
        <v/>
      </c>
      <c r="F956" s="192"/>
      <c r="O956" s="188"/>
      <c r="P956" s="188"/>
      <c r="Q956" s="188"/>
      <c r="R956" s="188"/>
      <c r="S956" s="188"/>
      <c r="T956" s="188"/>
      <c r="U956" s="188"/>
      <c r="V956" s="188"/>
      <c r="W956" s="213"/>
      <c r="X956" s="213"/>
      <c r="AB956" s="188"/>
      <c r="AC956" s="188"/>
      <c r="AD956" s="188"/>
      <c r="AE956" s="200"/>
      <c r="AH956" s="188"/>
      <c r="AI956" s="187" t="str">
        <f t="shared" ca="1" si="40"/>
        <v/>
      </c>
      <c r="AJ956" s="187">
        <f>1</f>
        <v>1</v>
      </c>
    </row>
    <row r="957" spans="1:36" hidden="1" x14ac:dyDescent="0.25">
      <c r="A957" s="188"/>
      <c r="B957" s="188"/>
      <c r="C957" s="188"/>
      <c r="E957" s="187" t="str">
        <f t="shared" ca="1" si="41"/>
        <v/>
      </c>
      <c r="F957" s="192"/>
      <c r="O957" s="188"/>
      <c r="P957" s="188"/>
      <c r="Q957" s="188"/>
      <c r="R957" s="188"/>
      <c r="S957" s="188"/>
      <c r="T957" s="188"/>
      <c r="U957" s="188"/>
      <c r="V957" s="188"/>
      <c r="W957" s="213"/>
      <c r="X957" s="213"/>
      <c r="AB957" s="188"/>
      <c r="AC957" s="188"/>
      <c r="AD957" s="188"/>
      <c r="AE957" s="200"/>
      <c r="AH957" s="188"/>
      <c r="AI957" s="187" t="str">
        <f t="shared" ca="1" si="40"/>
        <v/>
      </c>
      <c r="AJ957" s="187">
        <f>1</f>
        <v>1</v>
      </c>
    </row>
    <row r="958" spans="1:36" hidden="1" x14ac:dyDescent="0.25">
      <c r="A958" s="188"/>
      <c r="B958" s="188"/>
      <c r="C958" s="188"/>
      <c r="E958" s="187" t="str">
        <f t="shared" ca="1" si="41"/>
        <v/>
      </c>
      <c r="F958" s="192"/>
      <c r="O958" s="188"/>
      <c r="P958" s="188"/>
      <c r="Q958" s="188"/>
      <c r="R958" s="188"/>
      <c r="S958" s="188"/>
      <c r="T958" s="188"/>
      <c r="U958" s="188"/>
      <c r="V958" s="188"/>
      <c r="W958" s="213"/>
      <c r="X958" s="213"/>
      <c r="AB958" s="188"/>
      <c r="AC958" s="188"/>
      <c r="AD958" s="188"/>
      <c r="AE958" s="200"/>
      <c r="AH958" s="188"/>
      <c r="AI958" s="187" t="str">
        <f t="shared" ca="1" si="40"/>
        <v/>
      </c>
      <c r="AJ958" s="187">
        <f>1</f>
        <v>1</v>
      </c>
    </row>
    <row r="959" spans="1:36" hidden="1" x14ac:dyDescent="0.25">
      <c r="A959" s="188"/>
      <c r="B959" s="188"/>
      <c r="C959" s="188"/>
      <c r="E959" s="187" t="str">
        <f t="shared" ca="1" si="41"/>
        <v/>
      </c>
      <c r="F959" s="192"/>
      <c r="O959" s="188"/>
      <c r="P959" s="188"/>
      <c r="Q959" s="188"/>
      <c r="R959" s="188"/>
      <c r="S959" s="188"/>
      <c r="T959" s="188"/>
      <c r="U959" s="188"/>
      <c r="V959" s="188"/>
      <c r="W959" s="213"/>
      <c r="X959" s="213"/>
      <c r="AB959" s="188"/>
      <c r="AC959" s="188"/>
      <c r="AD959" s="188"/>
      <c r="AE959" s="200"/>
      <c r="AH959" s="188"/>
      <c r="AI959" s="187" t="str">
        <f t="shared" ca="1" si="40"/>
        <v/>
      </c>
      <c r="AJ959" s="187">
        <f>1</f>
        <v>1</v>
      </c>
    </row>
    <row r="960" spans="1:36" hidden="1" x14ac:dyDescent="0.25">
      <c r="A960" s="188"/>
      <c r="B960" s="188"/>
      <c r="C960" s="188"/>
      <c r="E960" s="187" t="str">
        <f t="shared" ca="1" si="41"/>
        <v/>
      </c>
      <c r="F960" s="192"/>
      <c r="O960" s="188"/>
      <c r="P960" s="188"/>
      <c r="Q960" s="188"/>
      <c r="R960" s="188"/>
      <c r="S960" s="188"/>
      <c r="T960" s="188"/>
      <c r="U960" s="188"/>
      <c r="V960" s="188"/>
      <c r="W960" s="213"/>
      <c r="X960" s="213"/>
      <c r="AB960" s="188"/>
      <c r="AC960" s="188"/>
      <c r="AD960" s="188"/>
      <c r="AE960" s="200"/>
      <c r="AH960" s="188"/>
      <c r="AI960" s="187" t="str">
        <f t="shared" ca="1" si="40"/>
        <v/>
      </c>
      <c r="AJ960" s="187">
        <f>1</f>
        <v>1</v>
      </c>
    </row>
    <row r="961" spans="1:36" hidden="1" x14ac:dyDescent="0.25">
      <c r="A961" s="188"/>
      <c r="B961" s="188"/>
      <c r="C961" s="188"/>
      <c r="E961" s="187" t="str">
        <f t="shared" ca="1" si="41"/>
        <v/>
      </c>
      <c r="F961" s="192"/>
      <c r="O961" s="188"/>
      <c r="P961" s="188"/>
      <c r="Q961" s="188"/>
      <c r="R961" s="188"/>
      <c r="S961" s="188"/>
      <c r="T961" s="188"/>
      <c r="U961" s="188"/>
      <c r="V961" s="188"/>
      <c r="W961" s="213"/>
      <c r="X961" s="213"/>
      <c r="AB961" s="188"/>
      <c r="AC961" s="188"/>
      <c r="AD961" s="188"/>
      <c r="AE961" s="200"/>
      <c r="AH961" s="188"/>
      <c r="AI961" s="187" t="str">
        <f t="shared" ca="1" si="40"/>
        <v/>
      </c>
      <c r="AJ961" s="187">
        <f>1</f>
        <v>1</v>
      </c>
    </row>
    <row r="962" spans="1:36" hidden="1" x14ac:dyDescent="0.25">
      <c r="A962" s="188"/>
      <c r="B962" s="188"/>
      <c r="C962" s="188"/>
      <c r="E962" s="187" t="str">
        <f t="shared" ca="1" si="41"/>
        <v/>
      </c>
      <c r="F962" s="192"/>
      <c r="O962" s="188"/>
      <c r="P962" s="188"/>
      <c r="Q962" s="188"/>
      <c r="R962" s="188"/>
      <c r="S962" s="188"/>
      <c r="T962" s="188"/>
      <c r="U962" s="188"/>
      <c r="V962" s="188"/>
      <c r="W962" s="213"/>
      <c r="X962" s="213"/>
      <c r="AB962" s="188"/>
      <c r="AC962" s="188"/>
      <c r="AD962" s="188"/>
      <c r="AE962" s="200"/>
      <c r="AH962" s="188"/>
      <c r="AI962" s="187" t="str">
        <f t="shared" ref="AI962:AI1025" ca="1" si="42">IF(A962="","",IF(S962="",_xlfn.DAYS(TODAY(),A962),_xlfn.DAYS(S962,A962)))</f>
        <v/>
      </c>
      <c r="AJ962" s="187">
        <f>1</f>
        <v>1</v>
      </c>
    </row>
    <row r="963" spans="1:36" hidden="1" x14ac:dyDescent="0.25">
      <c r="A963" s="188"/>
      <c r="B963" s="188"/>
      <c r="C963" s="188"/>
      <c r="E963" s="187" t="str">
        <f t="shared" ca="1" si="41"/>
        <v/>
      </c>
      <c r="F963" s="192"/>
      <c r="O963" s="188"/>
      <c r="P963" s="188"/>
      <c r="Q963" s="188"/>
      <c r="R963" s="188"/>
      <c r="S963" s="188"/>
      <c r="T963" s="188"/>
      <c r="U963" s="188"/>
      <c r="V963" s="188"/>
      <c r="W963" s="213"/>
      <c r="X963" s="213"/>
      <c r="AB963" s="188"/>
      <c r="AC963" s="188"/>
      <c r="AD963" s="188"/>
      <c r="AE963" s="200"/>
      <c r="AH963" s="188"/>
      <c r="AI963" s="187" t="str">
        <f t="shared" ca="1" si="42"/>
        <v/>
      </c>
      <c r="AJ963" s="187">
        <f>1</f>
        <v>1</v>
      </c>
    </row>
    <row r="964" spans="1:36" hidden="1" x14ac:dyDescent="0.25">
      <c r="A964" s="188"/>
      <c r="B964" s="188"/>
      <c r="C964" s="188"/>
      <c r="E964" s="187" t="str">
        <f t="shared" ca="1" si="41"/>
        <v/>
      </c>
      <c r="F964" s="192"/>
      <c r="O964" s="188"/>
      <c r="P964" s="188"/>
      <c r="Q964" s="188"/>
      <c r="R964" s="188"/>
      <c r="S964" s="188"/>
      <c r="T964" s="188"/>
      <c r="U964" s="188"/>
      <c r="V964" s="188"/>
      <c r="W964" s="213"/>
      <c r="X964" s="213"/>
      <c r="AB964" s="188"/>
      <c r="AC964" s="188"/>
      <c r="AD964" s="188"/>
      <c r="AE964" s="200"/>
      <c r="AH964" s="188"/>
      <c r="AI964" s="187" t="str">
        <f t="shared" ca="1" si="42"/>
        <v/>
      </c>
      <c r="AJ964" s="187">
        <f>1</f>
        <v>1</v>
      </c>
    </row>
    <row r="965" spans="1:36" hidden="1" x14ac:dyDescent="0.25">
      <c r="A965" s="188"/>
      <c r="B965" s="188"/>
      <c r="C965" s="188"/>
      <c r="E965" s="187" t="str">
        <f t="shared" ca="1" si="41"/>
        <v/>
      </c>
      <c r="F965" s="192"/>
      <c r="O965" s="188"/>
      <c r="P965" s="188"/>
      <c r="Q965" s="188"/>
      <c r="R965" s="188"/>
      <c r="S965" s="188"/>
      <c r="T965" s="188"/>
      <c r="U965" s="188"/>
      <c r="V965" s="188"/>
      <c r="W965" s="213"/>
      <c r="X965" s="213"/>
      <c r="AB965" s="188"/>
      <c r="AC965" s="188"/>
      <c r="AD965" s="188"/>
      <c r="AE965" s="200"/>
      <c r="AH965" s="188"/>
      <c r="AI965" s="187" t="str">
        <f t="shared" ca="1" si="42"/>
        <v/>
      </c>
      <c r="AJ965" s="187">
        <f>1</f>
        <v>1</v>
      </c>
    </row>
    <row r="966" spans="1:36" hidden="1" x14ac:dyDescent="0.25">
      <c r="A966" s="188"/>
      <c r="B966" s="188"/>
      <c r="C966" s="188"/>
      <c r="E966" s="187" t="str">
        <f t="shared" ca="1" si="41"/>
        <v/>
      </c>
      <c r="F966" s="192"/>
      <c r="O966" s="188"/>
      <c r="P966" s="188"/>
      <c r="Q966" s="188"/>
      <c r="R966" s="188"/>
      <c r="S966" s="188"/>
      <c r="T966" s="188"/>
      <c r="U966" s="188"/>
      <c r="V966" s="188"/>
      <c r="W966" s="213"/>
      <c r="X966" s="213"/>
      <c r="AB966" s="188"/>
      <c r="AC966" s="188"/>
      <c r="AD966" s="188"/>
      <c r="AE966" s="200"/>
      <c r="AH966" s="188"/>
      <c r="AI966" s="187" t="str">
        <f t="shared" ca="1" si="42"/>
        <v/>
      </c>
      <c r="AJ966" s="187">
        <f>1</f>
        <v>1</v>
      </c>
    </row>
    <row r="967" spans="1:36" hidden="1" x14ac:dyDescent="0.25">
      <c r="A967" s="188"/>
      <c r="B967" s="188"/>
      <c r="C967" s="188"/>
      <c r="E967" s="187" t="str">
        <f t="shared" ca="1" si="41"/>
        <v/>
      </c>
      <c r="F967" s="192"/>
      <c r="O967" s="188"/>
      <c r="P967" s="188"/>
      <c r="Q967" s="188"/>
      <c r="R967" s="188"/>
      <c r="S967" s="188"/>
      <c r="T967" s="188"/>
      <c r="U967" s="188"/>
      <c r="V967" s="188"/>
      <c r="W967" s="213"/>
      <c r="X967" s="213"/>
      <c r="AB967" s="188"/>
      <c r="AC967" s="188"/>
      <c r="AD967" s="188"/>
      <c r="AE967" s="200"/>
      <c r="AH967" s="188"/>
      <c r="AI967" s="187" t="str">
        <f t="shared" ca="1" si="42"/>
        <v/>
      </c>
      <c r="AJ967" s="187">
        <f>1</f>
        <v>1</v>
      </c>
    </row>
    <row r="968" spans="1:36" hidden="1" x14ac:dyDescent="0.25">
      <c r="A968" s="188"/>
      <c r="B968" s="188"/>
      <c r="C968" s="188"/>
      <c r="E968" s="187" t="str">
        <f t="shared" ca="1" si="41"/>
        <v/>
      </c>
      <c r="F968" s="192"/>
      <c r="O968" s="188"/>
      <c r="P968" s="188"/>
      <c r="Q968" s="188"/>
      <c r="R968" s="188"/>
      <c r="S968" s="188"/>
      <c r="T968" s="188"/>
      <c r="U968" s="188"/>
      <c r="V968" s="188"/>
      <c r="W968" s="213"/>
      <c r="X968" s="213"/>
      <c r="AB968" s="188"/>
      <c r="AC968" s="188"/>
      <c r="AD968" s="188"/>
      <c r="AE968" s="200"/>
      <c r="AH968" s="188"/>
      <c r="AI968" s="187" t="str">
        <f t="shared" ca="1" si="42"/>
        <v/>
      </c>
      <c r="AJ968" s="187">
        <f>1</f>
        <v>1</v>
      </c>
    </row>
    <row r="969" spans="1:36" hidden="1" x14ac:dyDescent="0.25">
      <c r="A969" s="188"/>
      <c r="B969" s="188"/>
      <c r="C969" s="188"/>
      <c r="E969" s="187" t="str">
        <f t="shared" ca="1" si="41"/>
        <v/>
      </c>
      <c r="F969" s="192"/>
      <c r="O969" s="188"/>
      <c r="P969" s="188"/>
      <c r="Q969" s="188"/>
      <c r="R969" s="188"/>
      <c r="S969" s="188"/>
      <c r="T969" s="188"/>
      <c r="U969" s="188"/>
      <c r="V969" s="188"/>
      <c r="W969" s="213"/>
      <c r="X969" s="213"/>
      <c r="AB969" s="188"/>
      <c r="AC969" s="188"/>
      <c r="AD969" s="188"/>
      <c r="AE969" s="200"/>
      <c r="AH969" s="188"/>
      <c r="AI969" s="187" t="str">
        <f t="shared" ca="1" si="42"/>
        <v/>
      </c>
      <c r="AJ969" s="187">
        <f>1</f>
        <v>1</v>
      </c>
    </row>
    <row r="970" spans="1:36" hidden="1" x14ac:dyDescent="0.25">
      <c r="A970" s="188"/>
      <c r="B970" s="188"/>
      <c r="C970" s="188"/>
      <c r="E970" s="187" t="str">
        <f t="shared" ca="1" si="41"/>
        <v/>
      </c>
      <c r="F970" s="192"/>
      <c r="O970" s="188"/>
      <c r="P970" s="188"/>
      <c r="Q970" s="188"/>
      <c r="R970" s="188"/>
      <c r="S970" s="188"/>
      <c r="T970" s="188"/>
      <c r="U970" s="188"/>
      <c r="V970" s="188"/>
      <c r="W970" s="213"/>
      <c r="X970" s="213"/>
      <c r="AB970" s="188"/>
      <c r="AC970" s="188"/>
      <c r="AD970" s="188"/>
      <c r="AE970" s="200"/>
      <c r="AH970" s="188"/>
      <c r="AI970" s="187" t="str">
        <f t="shared" ca="1" si="42"/>
        <v/>
      </c>
      <c r="AJ970" s="187">
        <f>1</f>
        <v>1</v>
      </c>
    </row>
    <row r="971" spans="1:36" hidden="1" x14ac:dyDescent="0.25">
      <c r="A971" s="188"/>
      <c r="B971" s="188"/>
      <c r="C971" s="188"/>
      <c r="E971" s="187" t="str">
        <f t="shared" ca="1" si="41"/>
        <v/>
      </c>
      <c r="F971" s="192"/>
      <c r="O971" s="188"/>
      <c r="P971" s="188"/>
      <c r="Q971" s="188"/>
      <c r="R971" s="188"/>
      <c r="S971" s="188"/>
      <c r="T971" s="188"/>
      <c r="U971" s="188"/>
      <c r="V971" s="188"/>
      <c r="W971" s="213"/>
      <c r="X971" s="213"/>
      <c r="AB971" s="188"/>
      <c r="AC971" s="188"/>
      <c r="AD971" s="188"/>
      <c r="AE971" s="200"/>
      <c r="AH971" s="188"/>
      <c r="AI971" s="187" t="str">
        <f t="shared" ca="1" si="42"/>
        <v/>
      </c>
      <c r="AJ971" s="187">
        <f>1</f>
        <v>1</v>
      </c>
    </row>
    <row r="972" spans="1:36" hidden="1" x14ac:dyDescent="0.25">
      <c r="A972" s="188"/>
      <c r="B972" s="188"/>
      <c r="C972" s="188"/>
      <c r="E972" s="187" t="str">
        <f t="shared" ca="1" si="41"/>
        <v/>
      </c>
      <c r="F972" s="192"/>
      <c r="O972" s="188"/>
      <c r="P972" s="188"/>
      <c r="Q972" s="188"/>
      <c r="R972" s="188"/>
      <c r="S972" s="188"/>
      <c r="T972" s="188"/>
      <c r="U972" s="188"/>
      <c r="V972" s="188"/>
      <c r="W972" s="213"/>
      <c r="X972" s="213"/>
      <c r="AB972" s="188"/>
      <c r="AC972" s="188"/>
      <c r="AD972" s="188"/>
      <c r="AE972" s="200"/>
      <c r="AH972" s="188"/>
      <c r="AI972" s="187" t="str">
        <f t="shared" ca="1" si="42"/>
        <v/>
      </c>
      <c r="AJ972" s="187">
        <f>1</f>
        <v>1</v>
      </c>
    </row>
    <row r="973" spans="1:36" hidden="1" x14ac:dyDescent="0.25">
      <c r="A973" s="188"/>
      <c r="B973" s="188"/>
      <c r="C973" s="188"/>
      <c r="E973" s="187" t="str">
        <f t="shared" ca="1" si="41"/>
        <v/>
      </c>
      <c r="F973" s="192"/>
      <c r="O973" s="188"/>
      <c r="P973" s="188"/>
      <c r="Q973" s="188"/>
      <c r="R973" s="188"/>
      <c r="S973" s="188"/>
      <c r="T973" s="188"/>
      <c r="U973" s="188"/>
      <c r="V973" s="188"/>
      <c r="W973" s="213"/>
      <c r="X973" s="213"/>
      <c r="AB973" s="188"/>
      <c r="AC973" s="188"/>
      <c r="AD973" s="188"/>
      <c r="AE973" s="200"/>
      <c r="AH973" s="188"/>
      <c r="AI973" s="187" t="str">
        <f t="shared" ca="1" si="42"/>
        <v/>
      </c>
      <c r="AJ973" s="187">
        <f>1</f>
        <v>1</v>
      </c>
    </row>
    <row r="974" spans="1:36" hidden="1" x14ac:dyDescent="0.25">
      <c r="A974" s="188"/>
      <c r="B974" s="188"/>
      <c r="C974" s="188"/>
      <c r="E974" s="187" t="str">
        <f t="shared" ca="1" si="41"/>
        <v/>
      </c>
      <c r="F974" s="192"/>
      <c r="O974" s="188"/>
      <c r="P974" s="188"/>
      <c r="Q974" s="188"/>
      <c r="R974" s="188"/>
      <c r="S974" s="188"/>
      <c r="T974" s="188"/>
      <c r="U974" s="188"/>
      <c r="V974" s="188"/>
      <c r="W974" s="213"/>
      <c r="X974" s="213"/>
      <c r="AB974" s="188"/>
      <c r="AC974" s="188"/>
      <c r="AD974" s="188"/>
      <c r="AE974" s="200"/>
      <c r="AH974" s="188"/>
      <c r="AI974" s="187" t="str">
        <f t="shared" ca="1" si="42"/>
        <v/>
      </c>
      <c r="AJ974" s="187">
        <f>1</f>
        <v>1</v>
      </c>
    </row>
    <row r="975" spans="1:36" hidden="1" x14ac:dyDescent="0.25">
      <c r="A975" s="188"/>
      <c r="B975" s="188"/>
      <c r="C975" s="188"/>
      <c r="E975" s="187" t="str">
        <f t="shared" ca="1" si="41"/>
        <v/>
      </c>
      <c r="F975" s="192"/>
      <c r="O975" s="188"/>
      <c r="P975" s="188"/>
      <c r="Q975" s="188"/>
      <c r="R975" s="188"/>
      <c r="S975" s="188"/>
      <c r="T975" s="188"/>
      <c r="U975" s="188"/>
      <c r="V975" s="188"/>
      <c r="W975" s="213"/>
      <c r="X975" s="213"/>
      <c r="AB975" s="188"/>
      <c r="AC975" s="188"/>
      <c r="AD975" s="188"/>
      <c r="AE975" s="200"/>
      <c r="AH975" s="188"/>
      <c r="AI975" s="187" t="str">
        <f t="shared" ca="1" si="42"/>
        <v/>
      </c>
      <c r="AJ975" s="187">
        <f>1</f>
        <v>1</v>
      </c>
    </row>
    <row r="976" spans="1:36" hidden="1" x14ac:dyDescent="0.25">
      <c r="A976" s="188"/>
      <c r="B976" s="188"/>
      <c r="C976" s="188"/>
      <c r="E976" s="187" t="str">
        <f t="shared" ref="E976:E1039" ca="1" si="43">IF(U976="","",IF(U976="cancelado","Cancelado",IF(U976="prazo indeterminado","Ativo",IF(TODAY()-U976&gt;0,"Concluído","Ativo"))))</f>
        <v/>
      </c>
      <c r="F976" s="192"/>
      <c r="O976" s="188"/>
      <c r="P976" s="188"/>
      <c r="Q976" s="188"/>
      <c r="R976" s="188"/>
      <c r="S976" s="188"/>
      <c r="T976" s="188"/>
      <c r="U976" s="188"/>
      <c r="V976" s="188"/>
      <c r="W976" s="213"/>
      <c r="X976" s="213"/>
      <c r="AB976" s="188"/>
      <c r="AC976" s="188"/>
      <c r="AD976" s="188"/>
      <c r="AE976" s="200"/>
      <c r="AH976" s="188"/>
      <c r="AI976" s="187" t="str">
        <f t="shared" ca="1" si="42"/>
        <v/>
      </c>
      <c r="AJ976" s="187">
        <f>1</f>
        <v>1</v>
      </c>
    </row>
    <row r="977" spans="1:36" hidden="1" x14ac:dyDescent="0.25">
      <c r="A977" s="188"/>
      <c r="B977" s="188"/>
      <c r="C977" s="188"/>
      <c r="E977" s="187" t="str">
        <f t="shared" ca="1" si="43"/>
        <v/>
      </c>
      <c r="F977" s="192"/>
      <c r="O977" s="188"/>
      <c r="P977" s="188"/>
      <c r="Q977" s="188"/>
      <c r="R977" s="188"/>
      <c r="S977" s="188"/>
      <c r="T977" s="188"/>
      <c r="U977" s="188"/>
      <c r="V977" s="188"/>
      <c r="W977" s="213"/>
      <c r="X977" s="213"/>
      <c r="AB977" s="188"/>
      <c r="AC977" s="188"/>
      <c r="AD977" s="188"/>
      <c r="AE977" s="200"/>
      <c r="AH977" s="188"/>
      <c r="AI977" s="187" t="str">
        <f t="shared" ca="1" si="42"/>
        <v/>
      </c>
      <c r="AJ977" s="187">
        <f>1</f>
        <v>1</v>
      </c>
    </row>
    <row r="978" spans="1:36" hidden="1" x14ac:dyDescent="0.25">
      <c r="A978" s="188"/>
      <c r="B978" s="188"/>
      <c r="C978" s="188"/>
      <c r="E978" s="187" t="str">
        <f t="shared" ca="1" si="43"/>
        <v/>
      </c>
      <c r="F978" s="192"/>
      <c r="O978" s="188"/>
      <c r="P978" s="188"/>
      <c r="Q978" s="188"/>
      <c r="R978" s="188"/>
      <c r="S978" s="188"/>
      <c r="T978" s="188"/>
      <c r="U978" s="188"/>
      <c r="V978" s="188"/>
      <c r="W978" s="213"/>
      <c r="X978" s="213"/>
      <c r="AB978" s="188"/>
      <c r="AC978" s="188"/>
      <c r="AD978" s="188"/>
      <c r="AE978" s="200"/>
      <c r="AH978" s="188"/>
      <c r="AI978" s="187" t="str">
        <f t="shared" ca="1" si="42"/>
        <v/>
      </c>
      <c r="AJ978" s="187">
        <f>1</f>
        <v>1</v>
      </c>
    </row>
    <row r="979" spans="1:36" hidden="1" x14ac:dyDescent="0.25">
      <c r="A979" s="188"/>
      <c r="B979" s="188"/>
      <c r="C979" s="188"/>
      <c r="E979" s="187" t="str">
        <f t="shared" ca="1" si="43"/>
        <v/>
      </c>
      <c r="F979" s="192"/>
      <c r="O979" s="188"/>
      <c r="P979" s="188"/>
      <c r="Q979" s="188"/>
      <c r="R979" s="188"/>
      <c r="S979" s="188"/>
      <c r="T979" s="188"/>
      <c r="U979" s="188"/>
      <c r="V979" s="188"/>
      <c r="W979" s="213"/>
      <c r="X979" s="213"/>
      <c r="AB979" s="188"/>
      <c r="AC979" s="188"/>
      <c r="AD979" s="188"/>
      <c r="AE979" s="200"/>
      <c r="AH979" s="188"/>
      <c r="AI979" s="187" t="str">
        <f t="shared" ca="1" si="42"/>
        <v/>
      </c>
      <c r="AJ979" s="187">
        <f>1</f>
        <v>1</v>
      </c>
    </row>
    <row r="980" spans="1:36" hidden="1" x14ac:dyDescent="0.25">
      <c r="A980" s="188"/>
      <c r="B980" s="188"/>
      <c r="C980" s="188"/>
      <c r="E980" s="187" t="str">
        <f t="shared" ca="1" si="43"/>
        <v/>
      </c>
      <c r="F980" s="192"/>
      <c r="O980" s="188"/>
      <c r="P980" s="188"/>
      <c r="Q980" s="188"/>
      <c r="R980" s="188"/>
      <c r="S980" s="188"/>
      <c r="T980" s="188"/>
      <c r="U980" s="188"/>
      <c r="V980" s="188"/>
      <c r="W980" s="213"/>
      <c r="X980" s="213"/>
      <c r="AB980" s="188"/>
      <c r="AC980" s="188"/>
      <c r="AD980" s="188"/>
      <c r="AE980" s="200"/>
      <c r="AH980" s="188"/>
      <c r="AI980" s="187" t="str">
        <f t="shared" ca="1" si="42"/>
        <v/>
      </c>
      <c r="AJ980" s="187">
        <f>1</f>
        <v>1</v>
      </c>
    </row>
    <row r="981" spans="1:36" hidden="1" x14ac:dyDescent="0.25">
      <c r="A981" s="188"/>
      <c r="B981" s="188"/>
      <c r="C981" s="188"/>
      <c r="E981" s="187" t="str">
        <f t="shared" ca="1" si="43"/>
        <v/>
      </c>
      <c r="F981" s="192"/>
      <c r="O981" s="188"/>
      <c r="P981" s="188"/>
      <c r="Q981" s="188"/>
      <c r="R981" s="188"/>
      <c r="S981" s="188"/>
      <c r="T981" s="188"/>
      <c r="U981" s="188"/>
      <c r="V981" s="188"/>
      <c r="W981" s="213"/>
      <c r="X981" s="213"/>
      <c r="AB981" s="188"/>
      <c r="AC981" s="188"/>
      <c r="AD981" s="188"/>
      <c r="AE981" s="200"/>
      <c r="AH981" s="188"/>
      <c r="AI981" s="187" t="str">
        <f t="shared" ca="1" si="42"/>
        <v/>
      </c>
      <c r="AJ981" s="187">
        <f>1</f>
        <v>1</v>
      </c>
    </row>
    <row r="982" spans="1:36" hidden="1" x14ac:dyDescent="0.25">
      <c r="A982" s="188"/>
      <c r="B982" s="188"/>
      <c r="C982" s="188"/>
      <c r="E982" s="187" t="str">
        <f t="shared" ca="1" si="43"/>
        <v/>
      </c>
      <c r="F982" s="192"/>
      <c r="O982" s="188"/>
      <c r="P982" s="188"/>
      <c r="Q982" s="188"/>
      <c r="R982" s="188"/>
      <c r="S982" s="188"/>
      <c r="T982" s="188"/>
      <c r="U982" s="188"/>
      <c r="V982" s="188"/>
      <c r="W982" s="213"/>
      <c r="X982" s="213"/>
      <c r="AB982" s="188"/>
      <c r="AC982" s="188"/>
      <c r="AD982" s="188"/>
      <c r="AE982" s="200"/>
      <c r="AH982" s="188"/>
      <c r="AI982" s="187" t="str">
        <f t="shared" ca="1" si="42"/>
        <v/>
      </c>
      <c r="AJ982" s="187">
        <f>1</f>
        <v>1</v>
      </c>
    </row>
    <row r="983" spans="1:36" hidden="1" x14ac:dyDescent="0.25">
      <c r="A983" s="188"/>
      <c r="B983" s="188"/>
      <c r="C983" s="188"/>
      <c r="E983" s="187" t="str">
        <f t="shared" ca="1" si="43"/>
        <v/>
      </c>
      <c r="F983" s="192"/>
      <c r="O983" s="188"/>
      <c r="P983" s="188"/>
      <c r="Q983" s="188"/>
      <c r="R983" s="188"/>
      <c r="S983" s="188"/>
      <c r="T983" s="188"/>
      <c r="U983" s="188"/>
      <c r="V983" s="188"/>
      <c r="W983" s="213"/>
      <c r="X983" s="213"/>
      <c r="AB983" s="188"/>
      <c r="AC983" s="188"/>
      <c r="AD983" s="188"/>
      <c r="AE983" s="200"/>
      <c r="AH983" s="188"/>
      <c r="AI983" s="187" t="str">
        <f t="shared" ca="1" si="42"/>
        <v/>
      </c>
      <c r="AJ983" s="187">
        <f>1</f>
        <v>1</v>
      </c>
    </row>
    <row r="984" spans="1:36" hidden="1" x14ac:dyDescent="0.25">
      <c r="A984" s="188"/>
      <c r="B984" s="188"/>
      <c r="C984" s="188"/>
      <c r="E984" s="187" t="str">
        <f t="shared" ca="1" si="43"/>
        <v/>
      </c>
      <c r="F984" s="192"/>
      <c r="O984" s="188"/>
      <c r="P984" s="188"/>
      <c r="Q984" s="188"/>
      <c r="R984" s="188"/>
      <c r="S984" s="188"/>
      <c r="T984" s="188"/>
      <c r="U984" s="188"/>
      <c r="V984" s="188"/>
      <c r="W984" s="213"/>
      <c r="X984" s="213"/>
      <c r="AB984" s="188"/>
      <c r="AC984" s="188"/>
      <c r="AD984" s="188"/>
      <c r="AE984" s="200"/>
      <c r="AH984" s="188"/>
      <c r="AI984" s="187" t="str">
        <f t="shared" ca="1" si="42"/>
        <v/>
      </c>
      <c r="AJ984" s="187">
        <f>1</f>
        <v>1</v>
      </c>
    </row>
    <row r="985" spans="1:36" hidden="1" x14ac:dyDescent="0.25">
      <c r="A985" s="188"/>
      <c r="B985" s="188"/>
      <c r="C985" s="188"/>
      <c r="E985" s="187" t="str">
        <f t="shared" ca="1" si="43"/>
        <v/>
      </c>
      <c r="F985" s="192"/>
      <c r="O985" s="188"/>
      <c r="P985" s="188"/>
      <c r="Q985" s="188"/>
      <c r="R985" s="188"/>
      <c r="S985" s="188"/>
      <c r="T985" s="188"/>
      <c r="U985" s="188"/>
      <c r="V985" s="188"/>
      <c r="W985" s="213"/>
      <c r="X985" s="213"/>
      <c r="AB985" s="188"/>
      <c r="AC985" s="188"/>
      <c r="AD985" s="188"/>
      <c r="AE985" s="200"/>
      <c r="AH985" s="188"/>
      <c r="AI985" s="187" t="str">
        <f t="shared" ca="1" si="42"/>
        <v/>
      </c>
      <c r="AJ985" s="187">
        <f>1</f>
        <v>1</v>
      </c>
    </row>
    <row r="986" spans="1:36" hidden="1" x14ac:dyDescent="0.25">
      <c r="A986" s="188"/>
      <c r="B986" s="188"/>
      <c r="C986" s="188"/>
      <c r="E986" s="187" t="str">
        <f t="shared" ca="1" si="43"/>
        <v/>
      </c>
      <c r="F986" s="192"/>
      <c r="O986" s="188"/>
      <c r="P986" s="188"/>
      <c r="Q986" s="188"/>
      <c r="R986" s="188"/>
      <c r="S986" s="188"/>
      <c r="T986" s="188"/>
      <c r="U986" s="188"/>
      <c r="V986" s="188"/>
      <c r="W986" s="213"/>
      <c r="X986" s="213"/>
      <c r="AB986" s="188"/>
      <c r="AC986" s="188"/>
      <c r="AD986" s="188"/>
      <c r="AE986" s="200"/>
      <c r="AH986" s="188"/>
      <c r="AI986" s="187" t="str">
        <f t="shared" ca="1" si="42"/>
        <v/>
      </c>
      <c r="AJ986" s="187">
        <f>1</f>
        <v>1</v>
      </c>
    </row>
    <row r="987" spans="1:36" hidden="1" x14ac:dyDescent="0.25">
      <c r="A987" s="188"/>
      <c r="B987" s="188"/>
      <c r="C987" s="188"/>
      <c r="E987" s="187" t="str">
        <f t="shared" ca="1" si="43"/>
        <v/>
      </c>
      <c r="F987" s="192"/>
      <c r="O987" s="188"/>
      <c r="P987" s="188"/>
      <c r="Q987" s="188"/>
      <c r="R987" s="188"/>
      <c r="S987" s="188"/>
      <c r="T987" s="188"/>
      <c r="U987" s="188"/>
      <c r="V987" s="188"/>
      <c r="W987" s="213"/>
      <c r="X987" s="213"/>
      <c r="AB987" s="188"/>
      <c r="AC987" s="188"/>
      <c r="AD987" s="188"/>
      <c r="AE987" s="200"/>
      <c r="AH987" s="188"/>
      <c r="AI987" s="187" t="str">
        <f t="shared" ca="1" si="42"/>
        <v/>
      </c>
      <c r="AJ987" s="187">
        <f>1</f>
        <v>1</v>
      </c>
    </row>
    <row r="988" spans="1:36" hidden="1" x14ac:dyDescent="0.25">
      <c r="A988" s="188"/>
      <c r="B988" s="188"/>
      <c r="C988" s="188"/>
      <c r="E988" s="187" t="str">
        <f t="shared" ca="1" si="43"/>
        <v/>
      </c>
      <c r="F988" s="192"/>
      <c r="O988" s="188"/>
      <c r="P988" s="188"/>
      <c r="Q988" s="188"/>
      <c r="R988" s="188"/>
      <c r="S988" s="188"/>
      <c r="T988" s="188"/>
      <c r="U988" s="188"/>
      <c r="V988" s="188"/>
      <c r="W988" s="213"/>
      <c r="X988" s="213"/>
      <c r="AB988" s="188"/>
      <c r="AC988" s="188"/>
      <c r="AD988" s="188"/>
      <c r="AE988" s="200"/>
      <c r="AH988" s="188"/>
      <c r="AI988" s="187" t="str">
        <f t="shared" ca="1" si="42"/>
        <v/>
      </c>
      <c r="AJ988" s="187">
        <f>1</f>
        <v>1</v>
      </c>
    </row>
    <row r="989" spans="1:36" hidden="1" x14ac:dyDescent="0.25">
      <c r="A989" s="188"/>
      <c r="B989" s="188"/>
      <c r="C989" s="188"/>
      <c r="E989" s="187" t="str">
        <f t="shared" ca="1" si="43"/>
        <v/>
      </c>
      <c r="F989" s="192"/>
      <c r="O989" s="188"/>
      <c r="P989" s="188"/>
      <c r="Q989" s="188"/>
      <c r="R989" s="188"/>
      <c r="S989" s="188"/>
      <c r="T989" s="188"/>
      <c r="U989" s="188"/>
      <c r="V989" s="188"/>
      <c r="W989" s="213"/>
      <c r="X989" s="213"/>
      <c r="AB989" s="188"/>
      <c r="AC989" s="188"/>
      <c r="AD989" s="188"/>
      <c r="AE989" s="200"/>
      <c r="AH989" s="188"/>
      <c r="AI989" s="187" t="str">
        <f t="shared" ca="1" si="42"/>
        <v/>
      </c>
      <c r="AJ989" s="187">
        <f>1</f>
        <v>1</v>
      </c>
    </row>
    <row r="990" spans="1:36" hidden="1" x14ac:dyDescent="0.25">
      <c r="A990" s="188"/>
      <c r="B990" s="188"/>
      <c r="C990" s="188"/>
      <c r="E990" s="187" t="str">
        <f t="shared" ca="1" si="43"/>
        <v/>
      </c>
      <c r="F990" s="192"/>
      <c r="O990" s="188"/>
      <c r="P990" s="188"/>
      <c r="Q990" s="188"/>
      <c r="R990" s="188"/>
      <c r="S990" s="188"/>
      <c r="T990" s="188"/>
      <c r="U990" s="188"/>
      <c r="V990" s="188"/>
      <c r="W990" s="213"/>
      <c r="X990" s="213"/>
      <c r="AB990" s="188"/>
      <c r="AC990" s="188"/>
      <c r="AD990" s="188"/>
      <c r="AE990" s="200"/>
      <c r="AH990" s="188"/>
      <c r="AI990" s="187" t="str">
        <f t="shared" ca="1" si="42"/>
        <v/>
      </c>
      <c r="AJ990" s="187">
        <f>1</f>
        <v>1</v>
      </c>
    </row>
    <row r="991" spans="1:36" hidden="1" x14ac:dyDescent="0.25">
      <c r="A991" s="188"/>
      <c r="B991" s="188"/>
      <c r="C991" s="188"/>
      <c r="E991" s="187" t="str">
        <f t="shared" ca="1" si="43"/>
        <v/>
      </c>
      <c r="F991" s="192"/>
      <c r="O991" s="188"/>
      <c r="P991" s="188"/>
      <c r="Q991" s="188"/>
      <c r="R991" s="188"/>
      <c r="S991" s="188"/>
      <c r="T991" s="188"/>
      <c r="U991" s="188"/>
      <c r="V991" s="188"/>
      <c r="W991" s="213"/>
      <c r="X991" s="213"/>
      <c r="AB991" s="188"/>
      <c r="AC991" s="188"/>
      <c r="AD991" s="188"/>
      <c r="AE991" s="200"/>
      <c r="AH991" s="188"/>
      <c r="AI991" s="187" t="str">
        <f t="shared" ca="1" si="42"/>
        <v/>
      </c>
      <c r="AJ991" s="187">
        <f>1</f>
        <v>1</v>
      </c>
    </row>
    <row r="992" spans="1:36" hidden="1" x14ac:dyDescent="0.25">
      <c r="A992" s="188"/>
      <c r="B992" s="188"/>
      <c r="C992" s="188"/>
      <c r="E992" s="187" t="str">
        <f t="shared" ca="1" si="43"/>
        <v/>
      </c>
      <c r="F992" s="192"/>
      <c r="O992" s="188"/>
      <c r="P992" s="188"/>
      <c r="Q992" s="188"/>
      <c r="R992" s="188"/>
      <c r="S992" s="188"/>
      <c r="T992" s="188"/>
      <c r="U992" s="188"/>
      <c r="V992" s="188"/>
      <c r="W992" s="213"/>
      <c r="X992" s="213"/>
      <c r="AB992" s="188"/>
      <c r="AC992" s="188"/>
      <c r="AD992" s="188"/>
      <c r="AE992" s="200"/>
      <c r="AH992" s="188"/>
      <c r="AI992" s="187" t="str">
        <f t="shared" ca="1" si="42"/>
        <v/>
      </c>
      <c r="AJ992" s="187">
        <f>1</f>
        <v>1</v>
      </c>
    </row>
    <row r="993" spans="1:36" hidden="1" x14ac:dyDescent="0.25">
      <c r="A993" s="188"/>
      <c r="B993" s="188"/>
      <c r="C993" s="188"/>
      <c r="E993" s="187" t="str">
        <f t="shared" ca="1" si="43"/>
        <v/>
      </c>
      <c r="F993" s="192"/>
      <c r="O993" s="188"/>
      <c r="P993" s="188"/>
      <c r="Q993" s="188"/>
      <c r="R993" s="188"/>
      <c r="S993" s="188"/>
      <c r="T993" s="188"/>
      <c r="U993" s="188"/>
      <c r="V993" s="188"/>
      <c r="W993" s="213"/>
      <c r="X993" s="213"/>
      <c r="AB993" s="188"/>
      <c r="AC993" s="188"/>
      <c r="AD993" s="188"/>
      <c r="AE993" s="200"/>
      <c r="AH993" s="188"/>
      <c r="AI993" s="187" t="str">
        <f t="shared" ca="1" si="42"/>
        <v/>
      </c>
      <c r="AJ993" s="187">
        <f>1</f>
        <v>1</v>
      </c>
    </row>
    <row r="994" spans="1:36" hidden="1" x14ac:dyDescent="0.25">
      <c r="A994" s="188"/>
      <c r="B994" s="188"/>
      <c r="C994" s="188"/>
      <c r="E994" s="187" t="str">
        <f t="shared" ca="1" si="43"/>
        <v/>
      </c>
      <c r="F994" s="192"/>
      <c r="O994" s="188"/>
      <c r="P994" s="188"/>
      <c r="Q994" s="188"/>
      <c r="R994" s="188"/>
      <c r="S994" s="188"/>
      <c r="T994" s="188"/>
      <c r="U994" s="188"/>
      <c r="V994" s="188"/>
      <c r="W994" s="213"/>
      <c r="X994" s="213"/>
      <c r="AB994" s="188"/>
      <c r="AC994" s="188"/>
      <c r="AD994" s="188"/>
      <c r="AE994" s="200"/>
      <c r="AH994" s="188"/>
      <c r="AI994" s="187" t="str">
        <f t="shared" ca="1" si="42"/>
        <v/>
      </c>
      <c r="AJ994" s="187">
        <f>1</f>
        <v>1</v>
      </c>
    </row>
    <row r="995" spans="1:36" hidden="1" x14ac:dyDescent="0.25">
      <c r="A995" s="188"/>
      <c r="B995" s="188"/>
      <c r="C995" s="188"/>
      <c r="E995" s="187" t="str">
        <f t="shared" ca="1" si="43"/>
        <v/>
      </c>
      <c r="F995" s="192"/>
      <c r="O995" s="188"/>
      <c r="P995" s="188"/>
      <c r="Q995" s="188"/>
      <c r="R995" s="188"/>
      <c r="S995" s="188"/>
      <c r="T995" s="188"/>
      <c r="U995" s="188"/>
      <c r="V995" s="188"/>
      <c r="W995" s="213"/>
      <c r="X995" s="213"/>
      <c r="AB995" s="188"/>
      <c r="AC995" s="188"/>
      <c r="AD995" s="188"/>
      <c r="AE995" s="200"/>
      <c r="AH995" s="188"/>
      <c r="AI995" s="187" t="str">
        <f t="shared" ca="1" si="42"/>
        <v/>
      </c>
      <c r="AJ995" s="187">
        <f>1</f>
        <v>1</v>
      </c>
    </row>
    <row r="996" spans="1:36" hidden="1" x14ac:dyDescent="0.25">
      <c r="A996" s="188"/>
      <c r="B996" s="188"/>
      <c r="C996" s="188"/>
      <c r="E996" s="187" t="str">
        <f t="shared" ca="1" si="43"/>
        <v/>
      </c>
      <c r="F996" s="192"/>
      <c r="O996" s="188"/>
      <c r="P996" s="188"/>
      <c r="Q996" s="188"/>
      <c r="R996" s="188"/>
      <c r="S996" s="188"/>
      <c r="T996" s="188"/>
      <c r="U996" s="188"/>
      <c r="V996" s="188"/>
      <c r="W996" s="213"/>
      <c r="X996" s="213"/>
      <c r="AB996" s="188"/>
      <c r="AC996" s="188"/>
      <c r="AD996" s="188"/>
      <c r="AE996" s="200"/>
      <c r="AH996" s="188"/>
      <c r="AI996" s="187" t="str">
        <f t="shared" ca="1" si="42"/>
        <v/>
      </c>
      <c r="AJ996" s="187">
        <f>1</f>
        <v>1</v>
      </c>
    </row>
    <row r="997" spans="1:36" hidden="1" x14ac:dyDescent="0.25">
      <c r="A997" s="188"/>
      <c r="B997" s="188"/>
      <c r="C997" s="188"/>
      <c r="E997" s="187" t="str">
        <f t="shared" ca="1" si="43"/>
        <v/>
      </c>
      <c r="F997" s="192"/>
      <c r="O997" s="188"/>
      <c r="P997" s="188"/>
      <c r="Q997" s="188"/>
      <c r="R997" s="188"/>
      <c r="S997" s="188"/>
      <c r="T997" s="188"/>
      <c r="U997" s="188"/>
      <c r="V997" s="188"/>
      <c r="W997" s="213"/>
      <c r="X997" s="213"/>
      <c r="AB997" s="188"/>
      <c r="AC997" s="188"/>
      <c r="AD997" s="188"/>
      <c r="AE997" s="200"/>
      <c r="AH997" s="188"/>
      <c r="AI997" s="187" t="str">
        <f t="shared" ca="1" si="42"/>
        <v/>
      </c>
      <c r="AJ997" s="187">
        <f>1</f>
        <v>1</v>
      </c>
    </row>
    <row r="998" spans="1:36" hidden="1" x14ac:dyDescent="0.25">
      <c r="A998" s="188"/>
      <c r="B998" s="188"/>
      <c r="C998" s="188"/>
      <c r="E998" s="187" t="str">
        <f t="shared" ca="1" si="43"/>
        <v/>
      </c>
      <c r="F998" s="192"/>
      <c r="O998" s="188"/>
      <c r="P998" s="188"/>
      <c r="Q998" s="188"/>
      <c r="R998" s="188"/>
      <c r="S998" s="188"/>
      <c r="T998" s="188"/>
      <c r="U998" s="188"/>
      <c r="V998" s="188"/>
      <c r="W998" s="213"/>
      <c r="X998" s="213"/>
      <c r="AB998" s="188"/>
      <c r="AC998" s="188"/>
      <c r="AD998" s="188"/>
      <c r="AE998" s="200"/>
      <c r="AH998" s="188"/>
      <c r="AI998" s="187" t="str">
        <f t="shared" ca="1" si="42"/>
        <v/>
      </c>
      <c r="AJ998" s="187">
        <f>1</f>
        <v>1</v>
      </c>
    </row>
    <row r="999" spans="1:36" hidden="1" x14ac:dyDescent="0.25">
      <c r="A999" s="188"/>
      <c r="B999" s="188"/>
      <c r="C999" s="188"/>
      <c r="E999" s="187" t="str">
        <f t="shared" ca="1" si="43"/>
        <v/>
      </c>
      <c r="F999" s="192"/>
      <c r="O999" s="188"/>
      <c r="P999" s="188"/>
      <c r="Q999" s="188"/>
      <c r="R999" s="188"/>
      <c r="S999" s="188"/>
      <c r="T999" s="188"/>
      <c r="U999" s="188"/>
      <c r="V999" s="188"/>
      <c r="W999" s="213"/>
      <c r="X999" s="213"/>
      <c r="AB999" s="188"/>
      <c r="AC999" s="188"/>
      <c r="AD999" s="188"/>
      <c r="AE999" s="200"/>
      <c r="AH999" s="188"/>
      <c r="AI999" s="187" t="str">
        <f t="shared" ca="1" si="42"/>
        <v/>
      </c>
      <c r="AJ999" s="187">
        <f>1</f>
        <v>1</v>
      </c>
    </row>
    <row r="1000" spans="1:36" hidden="1" x14ac:dyDescent="0.25">
      <c r="A1000" s="188"/>
      <c r="B1000" s="188"/>
      <c r="C1000" s="188"/>
      <c r="E1000" s="187" t="str">
        <f t="shared" ca="1" si="43"/>
        <v/>
      </c>
      <c r="F1000" s="192"/>
      <c r="O1000" s="188"/>
      <c r="P1000" s="188"/>
      <c r="Q1000" s="188"/>
      <c r="R1000" s="188"/>
      <c r="S1000" s="188"/>
      <c r="T1000" s="188"/>
      <c r="U1000" s="188"/>
      <c r="V1000" s="188"/>
      <c r="W1000" s="213"/>
      <c r="X1000" s="213"/>
      <c r="AB1000" s="188"/>
      <c r="AC1000" s="188"/>
      <c r="AD1000" s="188"/>
      <c r="AE1000" s="200"/>
      <c r="AH1000" s="188"/>
      <c r="AI1000" s="187" t="str">
        <f t="shared" ca="1" si="42"/>
        <v/>
      </c>
      <c r="AJ1000" s="187">
        <f>1</f>
        <v>1</v>
      </c>
    </row>
    <row r="1001" spans="1:36" hidden="1" x14ac:dyDescent="0.25">
      <c r="A1001" s="188"/>
      <c r="B1001" s="188"/>
      <c r="C1001" s="188"/>
      <c r="E1001" s="187" t="str">
        <f t="shared" ca="1" si="43"/>
        <v/>
      </c>
      <c r="F1001" s="192"/>
      <c r="O1001" s="188"/>
      <c r="P1001" s="188"/>
      <c r="Q1001" s="188"/>
      <c r="R1001" s="188"/>
      <c r="S1001" s="188"/>
      <c r="T1001" s="188"/>
      <c r="U1001" s="188"/>
      <c r="V1001" s="188"/>
      <c r="W1001" s="213"/>
      <c r="X1001" s="213"/>
      <c r="AB1001" s="188"/>
      <c r="AC1001" s="188"/>
      <c r="AD1001" s="188"/>
      <c r="AE1001" s="200"/>
      <c r="AH1001" s="188"/>
      <c r="AI1001" s="187" t="str">
        <f t="shared" ca="1" si="42"/>
        <v/>
      </c>
      <c r="AJ1001" s="187">
        <f>1</f>
        <v>1</v>
      </c>
    </row>
    <row r="1002" spans="1:36" hidden="1" x14ac:dyDescent="0.25">
      <c r="A1002" s="188"/>
      <c r="B1002" s="188"/>
      <c r="C1002" s="188"/>
      <c r="E1002" s="187" t="str">
        <f t="shared" ca="1" si="43"/>
        <v/>
      </c>
      <c r="F1002" s="192"/>
      <c r="O1002" s="188"/>
      <c r="P1002" s="188"/>
      <c r="Q1002" s="188"/>
      <c r="R1002" s="188"/>
      <c r="S1002" s="188"/>
      <c r="T1002" s="188"/>
      <c r="U1002" s="188"/>
      <c r="V1002" s="188"/>
      <c r="W1002" s="213"/>
      <c r="X1002" s="213"/>
      <c r="AB1002" s="188"/>
      <c r="AC1002" s="188"/>
      <c r="AD1002" s="188"/>
      <c r="AE1002" s="200"/>
      <c r="AH1002" s="188"/>
      <c r="AI1002" s="187" t="str">
        <f t="shared" ca="1" si="42"/>
        <v/>
      </c>
      <c r="AJ1002" s="187">
        <f>1</f>
        <v>1</v>
      </c>
    </row>
    <row r="1003" spans="1:36" hidden="1" x14ac:dyDescent="0.25">
      <c r="A1003" s="188"/>
      <c r="B1003" s="188"/>
      <c r="C1003" s="188"/>
      <c r="E1003" s="187" t="str">
        <f t="shared" ca="1" si="43"/>
        <v/>
      </c>
      <c r="F1003" s="192"/>
      <c r="O1003" s="188"/>
      <c r="P1003" s="188"/>
      <c r="Q1003" s="188"/>
      <c r="R1003" s="188"/>
      <c r="S1003" s="188"/>
      <c r="T1003" s="188"/>
      <c r="U1003" s="188"/>
      <c r="V1003" s="188"/>
      <c r="W1003" s="213"/>
      <c r="X1003" s="213"/>
      <c r="AB1003" s="188"/>
      <c r="AC1003" s="188"/>
      <c r="AD1003" s="188"/>
      <c r="AE1003" s="200"/>
      <c r="AH1003" s="188"/>
      <c r="AI1003" s="187" t="str">
        <f t="shared" ca="1" si="42"/>
        <v/>
      </c>
      <c r="AJ1003" s="187">
        <f>1</f>
        <v>1</v>
      </c>
    </row>
    <row r="1004" spans="1:36" hidden="1" x14ac:dyDescent="0.25">
      <c r="A1004" s="188"/>
      <c r="B1004" s="188"/>
      <c r="C1004" s="188"/>
      <c r="E1004" s="187" t="str">
        <f t="shared" ca="1" si="43"/>
        <v/>
      </c>
      <c r="F1004" s="192"/>
      <c r="O1004" s="188"/>
      <c r="P1004" s="188"/>
      <c r="Q1004" s="188"/>
      <c r="R1004" s="188"/>
      <c r="S1004" s="188"/>
      <c r="T1004" s="188"/>
      <c r="U1004" s="188"/>
      <c r="V1004" s="188"/>
      <c r="W1004" s="213"/>
      <c r="X1004" s="213"/>
      <c r="AB1004" s="188"/>
      <c r="AC1004" s="188"/>
      <c r="AD1004" s="188"/>
      <c r="AE1004" s="200"/>
      <c r="AH1004" s="188"/>
      <c r="AI1004" s="187" t="str">
        <f t="shared" ca="1" si="42"/>
        <v/>
      </c>
      <c r="AJ1004" s="187">
        <f>1</f>
        <v>1</v>
      </c>
    </row>
    <row r="1005" spans="1:36" hidden="1" x14ac:dyDescent="0.25">
      <c r="A1005" s="188"/>
      <c r="B1005" s="188"/>
      <c r="C1005" s="188"/>
      <c r="E1005" s="187" t="str">
        <f t="shared" ca="1" si="43"/>
        <v/>
      </c>
      <c r="F1005" s="192"/>
      <c r="O1005" s="188"/>
      <c r="P1005" s="188"/>
      <c r="Q1005" s="188"/>
      <c r="R1005" s="188"/>
      <c r="S1005" s="188"/>
      <c r="T1005" s="188"/>
      <c r="U1005" s="188"/>
      <c r="V1005" s="188"/>
      <c r="W1005" s="213"/>
      <c r="X1005" s="213"/>
      <c r="AB1005" s="188"/>
      <c r="AC1005" s="188"/>
      <c r="AD1005" s="188"/>
      <c r="AE1005" s="200"/>
      <c r="AH1005" s="188"/>
      <c r="AI1005" s="187" t="str">
        <f t="shared" ca="1" si="42"/>
        <v/>
      </c>
      <c r="AJ1005" s="187">
        <f>1</f>
        <v>1</v>
      </c>
    </row>
    <row r="1006" spans="1:36" hidden="1" x14ac:dyDescent="0.25">
      <c r="A1006" s="188"/>
      <c r="B1006" s="188"/>
      <c r="C1006" s="188"/>
      <c r="E1006" s="187" t="str">
        <f t="shared" ca="1" si="43"/>
        <v/>
      </c>
      <c r="F1006" s="192"/>
      <c r="O1006" s="188"/>
      <c r="P1006" s="188"/>
      <c r="Q1006" s="188"/>
      <c r="R1006" s="188"/>
      <c r="S1006" s="188"/>
      <c r="T1006" s="188"/>
      <c r="U1006" s="188"/>
      <c r="V1006" s="188"/>
      <c r="W1006" s="213"/>
      <c r="X1006" s="213"/>
      <c r="AB1006" s="188"/>
      <c r="AC1006" s="188"/>
      <c r="AD1006" s="188"/>
      <c r="AE1006" s="200"/>
      <c r="AH1006" s="188"/>
      <c r="AI1006" s="187" t="str">
        <f t="shared" ca="1" si="42"/>
        <v/>
      </c>
      <c r="AJ1006" s="187">
        <f>1</f>
        <v>1</v>
      </c>
    </row>
    <row r="1007" spans="1:36" hidden="1" x14ac:dyDescent="0.25">
      <c r="A1007" s="188"/>
      <c r="B1007" s="188"/>
      <c r="C1007" s="188"/>
      <c r="E1007" s="187" t="str">
        <f t="shared" ca="1" si="43"/>
        <v/>
      </c>
      <c r="F1007" s="192"/>
      <c r="O1007" s="188"/>
      <c r="P1007" s="188"/>
      <c r="Q1007" s="188"/>
      <c r="R1007" s="188"/>
      <c r="S1007" s="188"/>
      <c r="T1007" s="188"/>
      <c r="U1007" s="188"/>
      <c r="V1007" s="188"/>
      <c r="W1007" s="213"/>
      <c r="X1007" s="213"/>
      <c r="AB1007" s="188"/>
      <c r="AC1007" s="188"/>
      <c r="AD1007" s="188"/>
      <c r="AE1007" s="200"/>
      <c r="AH1007" s="188"/>
      <c r="AI1007" s="187" t="str">
        <f t="shared" ca="1" si="42"/>
        <v/>
      </c>
      <c r="AJ1007" s="187">
        <f>1</f>
        <v>1</v>
      </c>
    </row>
    <row r="1008" spans="1:36" hidden="1" x14ac:dyDescent="0.25">
      <c r="A1008" s="188"/>
      <c r="B1008" s="188"/>
      <c r="C1008" s="188"/>
      <c r="E1008" s="187" t="str">
        <f t="shared" ca="1" si="43"/>
        <v/>
      </c>
      <c r="F1008" s="192"/>
      <c r="O1008" s="188"/>
      <c r="P1008" s="188"/>
      <c r="Q1008" s="188"/>
      <c r="R1008" s="188"/>
      <c r="S1008" s="188"/>
      <c r="T1008" s="188"/>
      <c r="U1008" s="188"/>
      <c r="V1008" s="188"/>
      <c r="W1008" s="213"/>
      <c r="X1008" s="213"/>
      <c r="AB1008" s="188"/>
      <c r="AC1008" s="188"/>
      <c r="AD1008" s="188"/>
      <c r="AE1008" s="200"/>
      <c r="AH1008" s="188"/>
      <c r="AI1008" s="187" t="str">
        <f t="shared" ca="1" si="42"/>
        <v/>
      </c>
      <c r="AJ1008" s="187">
        <f>1</f>
        <v>1</v>
      </c>
    </row>
    <row r="1009" spans="1:36" hidden="1" x14ac:dyDescent="0.25">
      <c r="A1009" s="188"/>
      <c r="B1009" s="188"/>
      <c r="C1009" s="188"/>
      <c r="E1009" s="187" t="str">
        <f t="shared" ca="1" si="43"/>
        <v/>
      </c>
      <c r="F1009" s="192"/>
      <c r="O1009" s="188"/>
      <c r="P1009" s="188"/>
      <c r="Q1009" s="188"/>
      <c r="R1009" s="188"/>
      <c r="S1009" s="188"/>
      <c r="T1009" s="188"/>
      <c r="U1009" s="188"/>
      <c r="V1009" s="188"/>
      <c r="W1009" s="213"/>
      <c r="X1009" s="213"/>
      <c r="AB1009" s="188"/>
      <c r="AC1009" s="188"/>
      <c r="AD1009" s="188"/>
      <c r="AE1009" s="200"/>
      <c r="AH1009" s="188"/>
      <c r="AI1009" s="187" t="str">
        <f t="shared" ca="1" si="42"/>
        <v/>
      </c>
      <c r="AJ1009" s="187">
        <f>1</f>
        <v>1</v>
      </c>
    </row>
    <row r="1010" spans="1:36" hidden="1" x14ac:dyDescent="0.25">
      <c r="A1010" s="188"/>
      <c r="B1010" s="188"/>
      <c r="C1010" s="188"/>
      <c r="E1010" s="187" t="str">
        <f t="shared" ca="1" si="43"/>
        <v/>
      </c>
      <c r="F1010" s="192"/>
      <c r="O1010" s="188"/>
      <c r="P1010" s="188"/>
      <c r="Q1010" s="188"/>
      <c r="R1010" s="188"/>
      <c r="S1010" s="188"/>
      <c r="T1010" s="188"/>
      <c r="U1010" s="188"/>
      <c r="V1010" s="188"/>
      <c r="W1010" s="213"/>
      <c r="X1010" s="213"/>
      <c r="AB1010" s="188"/>
      <c r="AC1010" s="188"/>
      <c r="AD1010" s="188"/>
      <c r="AE1010" s="200"/>
      <c r="AH1010" s="188"/>
      <c r="AI1010" s="187" t="str">
        <f t="shared" ca="1" si="42"/>
        <v/>
      </c>
      <c r="AJ1010" s="187">
        <f>1</f>
        <v>1</v>
      </c>
    </row>
    <row r="1011" spans="1:36" hidden="1" x14ac:dyDescent="0.25">
      <c r="A1011" s="188"/>
      <c r="B1011" s="188"/>
      <c r="C1011" s="188"/>
      <c r="E1011" s="187" t="str">
        <f t="shared" ca="1" si="43"/>
        <v/>
      </c>
      <c r="F1011" s="192"/>
      <c r="O1011" s="188"/>
      <c r="P1011" s="188"/>
      <c r="Q1011" s="188"/>
      <c r="R1011" s="188"/>
      <c r="S1011" s="188"/>
      <c r="T1011" s="188"/>
      <c r="U1011" s="188"/>
      <c r="V1011" s="188"/>
      <c r="W1011" s="213"/>
      <c r="X1011" s="213"/>
      <c r="AB1011" s="188"/>
      <c r="AC1011" s="188"/>
      <c r="AD1011" s="188"/>
      <c r="AE1011" s="200"/>
      <c r="AH1011" s="188"/>
      <c r="AI1011" s="187" t="str">
        <f t="shared" ca="1" si="42"/>
        <v/>
      </c>
      <c r="AJ1011" s="187">
        <f>1</f>
        <v>1</v>
      </c>
    </row>
    <row r="1012" spans="1:36" hidden="1" x14ac:dyDescent="0.25">
      <c r="A1012" s="188"/>
      <c r="B1012" s="188"/>
      <c r="C1012" s="188"/>
      <c r="E1012" s="187" t="str">
        <f t="shared" ca="1" si="43"/>
        <v/>
      </c>
      <c r="F1012" s="192"/>
      <c r="O1012" s="188"/>
      <c r="P1012" s="188"/>
      <c r="Q1012" s="188"/>
      <c r="R1012" s="188"/>
      <c r="S1012" s="188"/>
      <c r="T1012" s="188"/>
      <c r="U1012" s="188"/>
      <c r="V1012" s="188"/>
      <c r="W1012" s="213"/>
      <c r="X1012" s="213"/>
      <c r="AB1012" s="188"/>
      <c r="AC1012" s="188"/>
      <c r="AD1012" s="188"/>
      <c r="AE1012" s="200"/>
      <c r="AH1012" s="188"/>
      <c r="AI1012" s="187" t="str">
        <f t="shared" ca="1" si="42"/>
        <v/>
      </c>
      <c r="AJ1012" s="187">
        <f>1</f>
        <v>1</v>
      </c>
    </row>
    <row r="1013" spans="1:36" hidden="1" x14ac:dyDescent="0.25">
      <c r="A1013" s="188"/>
      <c r="B1013" s="188"/>
      <c r="C1013" s="188"/>
      <c r="E1013" s="187" t="str">
        <f t="shared" ca="1" si="43"/>
        <v/>
      </c>
      <c r="F1013" s="192"/>
      <c r="O1013" s="188"/>
      <c r="P1013" s="188"/>
      <c r="Q1013" s="188"/>
      <c r="R1013" s="188"/>
      <c r="S1013" s="188"/>
      <c r="T1013" s="188"/>
      <c r="U1013" s="188"/>
      <c r="V1013" s="188"/>
      <c r="W1013" s="213"/>
      <c r="X1013" s="213"/>
      <c r="AB1013" s="188"/>
      <c r="AC1013" s="188"/>
      <c r="AD1013" s="188"/>
      <c r="AE1013" s="200"/>
      <c r="AH1013" s="188"/>
      <c r="AI1013" s="187" t="str">
        <f t="shared" ca="1" si="42"/>
        <v/>
      </c>
      <c r="AJ1013" s="187">
        <f>1</f>
        <v>1</v>
      </c>
    </row>
    <row r="1014" spans="1:36" hidden="1" x14ac:dyDescent="0.25">
      <c r="A1014" s="188"/>
      <c r="B1014" s="188"/>
      <c r="C1014" s="188"/>
      <c r="E1014" s="187" t="str">
        <f t="shared" ca="1" si="43"/>
        <v/>
      </c>
      <c r="F1014" s="192"/>
      <c r="O1014" s="188"/>
      <c r="P1014" s="188"/>
      <c r="Q1014" s="188"/>
      <c r="R1014" s="188"/>
      <c r="S1014" s="188"/>
      <c r="T1014" s="188"/>
      <c r="U1014" s="188"/>
      <c r="V1014" s="188"/>
      <c r="W1014" s="213"/>
      <c r="X1014" s="213"/>
      <c r="AB1014" s="188"/>
      <c r="AC1014" s="188"/>
      <c r="AD1014" s="188"/>
      <c r="AE1014" s="200"/>
      <c r="AH1014" s="188"/>
      <c r="AI1014" s="187" t="str">
        <f t="shared" ca="1" si="42"/>
        <v/>
      </c>
      <c r="AJ1014" s="187">
        <f>1</f>
        <v>1</v>
      </c>
    </row>
    <row r="1015" spans="1:36" hidden="1" x14ac:dyDescent="0.25">
      <c r="A1015" s="188"/>
      <c r="B1015" s="188"/>
      <c r="C1015" s="188"/>
      <c r="E1015" s="187" t="str">
        <f t="shared" ca="1" si="43"/>
        <v/>
      </c>
      <c r="F1015" s="192"/>
      <c r="O1015" s="188"/>
      <c r="P1015" s="188"/>
      <c r="Q1015" s="188"/>
      <c r="R1015" s="188"/>
      <c r="S1015" s="188"/>
      <c r="T1015" s="188"/>
      <c r="U1015" s="188"/>
      <c r="V1015" s="188"/>
      <c r="W1015" s="213"/>
      <c r="X1015" s="213"/>
      <c r="AB1015" s="188"/>
      <c r="AC1015" s="188"/>
      <c r="AD1015" s="188"/>
      <c r="AE1015" s="200"/>
      <c r="AH1015" s="188"/>
      <c r="AI1015" s="187" t="str">
        <f t="shared" ca="1" si="42"/>
        <v/>
      </c>
      <c r="AJ1015" s="187">
        <f>1</f>
        <v>1</v>
      </c>
    </row>
    <row r="1016" spans="1:36" hidden="1" x14ac:dyDescent="0.25">
      <c r="A1016" s="188"/>
      <c r="B1016" s="188"/>
      <c r="C1016" s="188"/>
      <c r="E1016" s="187" t="str">
        <f t="shared" ca="1" si="43"/>
        <v/>
      </c>
      <c r="F1016" s="192"/>
      <c r="O1016" s="188"/>
      <c r="P1016" s="188"/>
      <c r="Q1016" s="188"/>
      <c r="R1016" s="188"/>
      <c r="S1016" s="188"/>
      <c r="T1016" s="188"/>
      <c r="U1016" s="188"/>
      <c r="V1016" s="188"/>
      <c r="W1016" s="213"/>
      <c r="X1016" s="213"/>
      <c r="AB1016" s="188"/>
      <c r="AC1016" s="188"/>
      <c r="AD1016" s="188"/>
      <c r="AE1016" s="200"/>
      <c r="AH1016" s="188"/>
      <c r="AI1016" s="187" t="str">
        <f t="shared" ca="1" si="42"/>
        <v/>
      </c>
      <c r="AJ1016" s="187">
        <f>1</f>
        <v>1</v>
      </c>
    </row>
    <row r="1017" spans="1:36" hidden="1" x14ac:dyDescent="0.25">
      <c r="A1017" s="188"/>
      <c r="B1017" s="188"/>
      <c r="C1017" s="188"/>
      <c r="E1017" s="187" t="str">
        <f t="shared" ca="1" si="43"/>
        <v/>
      </c>
      <c r="F1017" s="192"/>
      <c r="O1017" s="188"/>
      <c r="P1017" s="188"/>
      <c r="Q1017" s="188"/>
      <c r="R1017" s="188"/>
      <c r="S1017" s="188"/>
      <c r="T1017" s="188"/>
      <c r="U1017" s="188"/>
      <c r="V1017" s="188"/>
      <c r="W1017" s="213"/>
      <c r="X1017" s="213"/>
      <c r="AB1017" s="188"/>
      <c r="AC1017" s="188"/>
      <c r="AD1017" s="188"/>
      <c r="AE1017" s="200"/>
      <c r="AH1017" s="188"/>
      <c r="AI1017" s="187" t="str">
        <f t="shared" ca="1" si="42"/>
        <v/>
      </c>
      <c r="AJ1017" s="187">
        <f>1</f>
        <v>1</v>
      </c>
    </row>
    <row r="1018" spans="1:36" hidden="1" x14ac:dyDescent="0.25">
      <c r="A1018" s="188"/>
      <c r="B1018" s="188"/>
      <c r="C1018" s="188"/>
      <c r="E1018" s="187" t="str">
        <f t="shared" ca="1" si="43"/>
        <v/>
      </c>
      <c r="F1018" s="192"/>
      <c r="O1018" s="188"/>
      <c r="P1018" s="188"/>
      <c r="Q1018" s="188"/>
      <c r="R1018" s="188"/>
      <c r="S1018" s="188"/>
      <c r="T1018" s="188"/>
      <c r="U1018" s="188"/>
      <c r="V1018" s="188"/>
      <c r="W1018" s="213"/>
      <c r="X1018" s="213"/>
      <c r="AB1018" s="188"/>
      <c r="AC1018" s="188"/>
      <c r="AD1018" s="188"/>
      <c r="AE1018" s="200"/>
      <c r="AH1018" s="188"/>
      <c r="AI1018" s="187" t="str">
        <f t="shared" ca="1" si="42"/>
        <v/>
      </c>
      <c r="AJ1018" s="187">
        <f>1</f>
        <v>1</v>
      </c>
    </row>
    <row r="1019" spans="1:36" hidden="1" x14ac:dyDescent="0.25">
      <c r="A1019" s="188"/>
      <c r="B1019" s="188"/>
      <c r="C1019" s="188"/>
      <c r="E1019" s="187" t="str">
        <f t="shared" ca="1" si="43"/>
        <v/>
      </c>
      <c r="F1019" s="192"/>
      <c r="O1019" s="188"/>
      <c r="P1019" s="188"/>
      <c r="Q1019" s="188"/>
      <c r="R1019" s="188"/>
      <c r="S1019" s="188"/>
      <c r="T1019" s="188"/>
      <c r="U1019" s="188"/>
      <c r="V1019" s="188"/>
      <c r="W1019" s="213"/>
      <c r="X1019" s="213"/>
      <c r="AB1019" s="188"/>
      <c r="AC1019" s="188"/>
      <c r="AD1019" s="188"/>
      <c r="AE1019" s="200"/>
      <c r="AH1019" s="188"/>
      <c r="AI1019" s="187" t="str">
        <f t="shared" ca="1" si="42"/>
        <v/>
      </c>
      <c r="AJ1019" s="187">
        <f>1</f>
        <v>1</v>
      </c>
    </row>
    <row r="1020" spans="1:36" hidden="1" x14ac:dyDescent="0.25">
      <c r="A1020" s="188"/>
      <c r="B1020" s="188"/>
      <c r="C1020" s="188"/>
      <c r="E1020" s="187" t="str">
        <f t="shared" ca="1" si="43"/>
        <v/>
      </c>
      <c r="F1020" s="192"/>
      <c r="O1020" s="188"/>
      <c r="P1020" s="188"/>
      <c r="Q1020" s="188"/>
      <c r="R1020" s="188"/>
      <c r="S1020" s="188"/>
      <c r="T1020" s="188"/>
      <c r="U1020" s="188"/>
      <c r="V1020" s="188"/>
      <c r="W1020" s="213"/>
      <c r="X1020" s="213"/>
      <c r="AB1020" s="188"/>
      <c r="AC1020" s="188"/>
      <c r="AD1020" s="188"/>
      <c r="AE1020" s="200"/>
      <c r="AH1020" s="188"/>
      <c r="AI1020" s="187" t="str">
        <f t="shared" ca="1" si="42"/>
        <v/>
      </c>
      <c r="AJ1020" s="187">
        <f>1</f>
        <v>1</v>
      </c>
    </row>
    <row r="1021" spans="1:36" hidden="1" x14ac:dyDescent="0.25">
      <c r="A1021" s="188"/>
      <c r="B1021" s="188"/>
      <c r="C1021" s="188"/>
      <c r="E1021" s="187" t="str">
        <f t="shared" ca="1" si="43"/>
        <v/>
      </c>
      <c r="F1021" s="192"/>
      <c r="O1021" s="188"/>
      <c r="P1021" s="188"/>
      <c r="Q1021" s="188"/>
      <c r="R1021" s="188"/>
      <c r="S1021" s="188"/>
      <c r="T1021" s="188"/>
      <c r="U1021" s="188"/>
      <c r="V1021" s="188"/>
      <c r="W1021" s="213"/>
      <c r="X1021" s="213"/>
      <c r="AB1021" s="188"/>
      <c r="AC1021" s="188"/>
      <c r="AD1021" s="188"/>
      <c r="AE1021" s="200"/>
      <c r="AH1021" s="188"/>
      <c r="AI1021" s="187" t="str">
        <f t="shared" ca="1" si="42"/>
        <v/>
      </c>
      <c r="AJ1021" s="187">
        <f>1</f>
        <v>1</v>
      </c>
    </row>
    <row r="1022" spans="1:36" hidden="1" x14ac:dyDescent="0.25">
      <c r="A1022" s="188"/>
      <c r="B1022" s="188"/>
      <c r="C1022" s="188"/>
      <c r="E1022" s="187" t="str">
        <f t="shared" ca="1" si="43"/>
        <v/>
      </c>
      <c r="F1022" s="192"/>
      <c r="O1022" s="188"/>
      <c r="P1022" s="188"/>
      <c r="Q1022" s="188"/>
      <c r="R1022" s="188"/>
      <c r="S1022" s="188"/>
      <c r="T1022" s="188"/>
      <c r="U1022" s="188"/>
      <c r="V1022" s="188"/>
      <c r="W1022" s="213"/>
      <c r="X1022" s="213"/>
      <c r="AB1022" s="188"/>
      <c r="AC1022" s="188"/>
      <c r="AD1022" s="188"/>
      <c r="AE1022" s="200"/>
      <c r="AH1022" s="188"/>
      <c r="AI1022" s="187" t="str">
        <f t="shared" ca="1" si="42"/>
        <v/>
      </c>
      <c r="AJ1022" s="187">
        <f>1</f>
        <v>1</v>
      </c>
    </row>
    <row r="1023" spans="1:36" hidden="1" x14ac:dyDescent="0.25">
      <c r="A1023" s="188"/>
      <c r="B1023" s="188"/>
      <c r="C1023" s="188"/>
      <c r="E1023" s="187" t="str">
        <f t="shared" ca="1" si="43"/>
        <v/>
      </c>
      <c r="F1023" s="192"/>
      <c r="O1023" s="188"/>
      <c r="P1023" s="188"/>
      <c r="Q1023" s="188"/>
      <c r="R1023" s="188"/>
      <c r="S1023" s="188"/>
      <c r="T1023" s="188"/>
      <c r="U1023" s="188"/>
      <c r="V1023" s="188"/>
      <c r="W1023" s="213"/>
      <c r="X1023" s="213"/>
      <c r="AB1023" s="188"/>
      <c r="AC1023" s="188"/>
      <c r="AD1023" s="188"/>
      <c r="AE1023" s="200"/>
      <c r="AH1023" s="188"/>
      <c r="AI1023" s="187" t="str">
        <f t="shared" ca="1" si="42"/>
        <v/>
      </c>
      <c r="AJ1023" s="187">
        <f>1</f>
        <v>1</v>
      </c>
    </row>
    <row r="1024" spans="1:36" hidden="1" x14ac:dyDescent="0.25">
      <c r="A1024" s="188"/>
      <c r="B1024" s="188"/>
      <c r="C1024" s="188"/>
      <c r="E1024" s="187" t="str">
        <f t="shared" ca="1" si="43"/>
        <v/>
      </c>
      <c r="F1024" s="192"/>
      <c r="O1024" s="188"/>
      <c r="P1024" s="188"/>
      <c r="Q1024" s="188"/>
      <c r="R1024" s="188"/>
      <c r="S1024" s="188"/>
      <c r="T1024" s="188"/>
      <c r="U1024" s="188"/>
      <c r="V1024" s="188"/>
      <c r="W1024" s="213"/>
      <c r="X1024" s="213"/>
      <c r="AB1024" s="188"/>
      <c r="AC1024" s="188"/>
      <c r="AD1024" s="188"/>
      <c r="AE1024" s="200"/>
      <c r="AH1024" s="188"/>
      <c r="AI1024" s="187" t="str">
        <f t="shared" ca="1" si="42"/>
        <v/>
      </c>
      <c r="AJ1024" s="187">
        <f>1</f>
        <v>1</v>
      </c>
    </row>
    <row r="1025" spans="1:36" hidden="1" x14ac:dyDescent="0.25">
      <c r="A1025" s="188"/>
      <c r="B1025" s="188"/>
      <c r="C1025" s="188"/>
      <c r="E1025" s="187" t="str">
        <f t="shared" ca="1" si="43"/>
        <v/>
      </c>
      <c r="F1025" s="192"/>
      <c r="O1025" s="188"/>
      <c r="P1025" s="188"/>
      <c r="Q1025" s="188"/>
      <c r="R1025" s="188"/>
      <c r="S1025" s="188"/>
      <c r="T1025" s="188"/>
      <c r="U1025" s="188"/>
      <c r="V1025" s="188"/>
      <c r="W1025" s="213"/>
      <c r="X1025" s="213"/>
      <c r="AB1025" s="188"/>
      <c r="AC1025" s="188"/>
      <c r="AD1025" s="188"/>
      <c r="AE1025" s="200"/>
      <c r="AH1025" s="188"/>
      <c r="AI1025" s="187" t="str">
        <f t="shared" ca="1" si="42"/>
        <v/>
      </c>
      <c r="AJ1025" s="187">
        <f>1</f>
        <v>1</v>
      </c>
    </row>
    <row r="1026" spans="1:36" hidden="1" x14ac:dyDescent="0.25">
      <c r="A1026" s="188"/>
      <c r="B1026" s="188"/>
      <c r="C1026" s="188"/>
      <c r="E1026" s="187" t="str">
        <f t="shared" ca="1" si="43"/>
        <v/>
      </c>
      <c r="F1026" s="192"/>
      <c r="O1026" s="188"/>
      <c r="P1026" s="188"/>
      <c r="Q1026" s="188"/>
      <c r="R1026" s="188"/>
      <c r="S1026" s="188"/>
      <c r="T1026" s="188"/>
      <c r="U1026" s="188"/>
      <c r="V1026" s="188"/>
      <c r="W1026" s="213"/>
      <c r="X1026" s="213"/>
      <c r="AB1026" s="188"/>
      <c r="AC1026" s="188"/>
      <c r="AD1026" s="188"/>
      <c r="AE1026" s="200"/>
      <c r="AH1026" s="188"/>
      <c r="AI1026" s="187" t="str">
        <f t="shared" ref="AI1026:AI1089" ca="1" si="44">IF(A1026="","",IF(S1026="",_xlfn.DAYS(TODAY(),A1026),_xlfn.DAYS(S1026,A1026)))</f>
        <v/>
      </c>
      <c r="AJ1026" s="187">
        <f>1</f>
        <v>1</v>
      </c>
    </row>
    <row r="1027" spans="1:36" hidden="1" x14ac:dyDescent="0.25">
      <c r="A1027" s="188"/>
      <c r="B1027" s="188"/>
      <c r="C1027" s="188"/>
      <c r="E1027" s="187" t="str">
        <f t="shared" ca="1" si="43"/>
        <v/>
      </c>
      <c r="F1027" s="192"/>
      <c r="O1027" s="188"/>
      <c r="P1027" s="188"/>
      <c r="Q1027" s="188"/>
      <c r="R1027" s="188"/>
      <c r="S1027" s="188"/>
      <c r="T1027" s="188"/>
      <c r="U1027" s="188"/>
      <c r="V1027" s="188"/>
      <c r="W1027" s="213"/>
      <c r="X1027" s="213"/>
      <c r="AB1027" s="188"/>
      <c r="AC1027" s="188"/>
      <c r="AD1027" s="188"/>
      <c r="AE1027" s="200"/>
      <c r="AH1027" s="188"/>
      <c r="AI1027" s="187" t="str">
        <f t="shared" ca="1" si="44"/>
        <v/>
      </c>
      <c r="AJ1027" s="187">
        <f>1</f>
        <v>1</v>
      </c>
    </row>
    <row r="1028" spans="1:36" hidden="1" x14ac:dyDescent="0.25">
      <c r="A1028" s="188"/>
      <c r="B1028" s="188"/>
      <c r="C1028" s="188"/>
      <c r="E1028" s="187" t="str">
        <f t="shared" ca="1" si="43"/>
        <v/>
      </c>
      <c r="F1028" s="192"/>
      <c r="O1028" s="188"/>
      <c r="P1028" s="188"/>
      <c r="Q1028" s="188"/>
      <c r="R1028" s="188"/>
      <c r="S1028" s="188"/>
      <c r="T1028" s="188"/>
      <c r="U1028" s="188"/>
      <c r="V1028" s="188"/>
      <c r="W1028" s="213"/>
      <c r="X1028" s="213"/>
      <c r="AB1028" s="188"/>
      <c r="AC1028" s="188"/>
      <c r="AD1028" s="188"/>
      <c r="AE1028" s="200"/>
      <c r="AH1028" s="188"/>
      <c r="AI1028" s="187" t="str">
        <f t="shared" ca="1" si="44"/>
        <v/>
      </c>
      <c r="AJ1028" s="187">
        <f>1</f>
        <v>1</v>
      </c>
    </row>
    <row r="1029" spans="1:36" hidden="1" x14ac:dyDescent="0.25">
      <c r="A1029" s="188"/>
      <c r="B1029" s="188"/>
      <c r="C1029" s="188"/>
      <c r="E1029" s="187" t="str">
        <f t="shared" ca="1" si="43"/>
        <v/>
      </c>
      <c r="F1029" s="192"/>
      <c r="O1029" s="188"/>
      <c r="P1029" s="188"/>
      <c r="Q1029" s="188"/>
      <c r="R1029" s="188"/>
      <c r="S1029" s="188"/>
      <c r="T1029" s="188"/>
      <c r="U1029" s="188"/>
      <c r="V1029" s="188"/>
      <c r="W1029" s="213"/>
      <c r="X1029" s="213"/>
      <c r="AB1029" s="188"/>
      <c r="AC1029" s="188"/>
      <c r="AD1029" s="188"/>
      <c r="AE1029" s="200"/>
      <c r="AH1029" s="188"/>
      <c r="AI1029" s="187" t="str">
        <f t="shared" ca="1" si="44"/>
        <v/>
      </c>
      <c r="AJ1029" s="187">
        <f>1</f>
        <v>1</v>
      </c>
    </row>
    <row r="1030" spans="1:36" hidden="1" x14ac:dyDescent="0.25">
      <c r="A1030" s="188"/>
      <c r="B1030" s="188"/>
      <c r="C1030" s="188"/>
      <c r="E1030" s="187" t="str">
        <f t="shared" ca="1" si="43"/>
        <v/>
      </c>
      <c r="F1030" s="192"/>
      <c r="O1030" s="188"/>
      <c r="P1030" s="188"/>
      <c r="Q1030" s="188"/>
      <c r="R1030" s="188"/>
      <c r="S1030" s="188"/>
      <c r="T1030" s="188"/>
      <c r="U1030" s="188"/>
      <c r="V1030" s="188"/>
      <c r="W1030" s="213"/>
      <c r="X1030" s="213"/>
      <c r="AB1030" s="188"/>
      <c r="AC1030" s="188"/>
      <c r="AD1030" s="188"/>
      <c r="AE1030" s="200"/>
      <c r="AH1030" s="188"/>
      <c r="AI1030" s="187" t="str">
        <f t="shared" ca="1" si="44"/>
        <v/>
      </c>
      <c r="AJ1030" s="187">
        <f>1</f>
        <v>1</v>
      </c>
    </row>
    <row r="1031" spans="1:36" hidden="1" x14ac:dyDescent="0.25">
      <c r="A1031" s="188"/>
      <c r="B1031" s="188"/>
      <c r="C1031" s="188"/>
      <c r="E1031" s="187" t="str">
        <f t="shared" ca="1" si="43"/>
        <v/>
      </c>
      <c r="F1031" s="192"/>
      <c r="O1031" s="188"/>
      <c r="P1031" s="188"/>
      <c r="Q1031" s="188"/>
      <c r="R1031" s="188"/>
      <c r="S1031" s="188"/>
      <c r="T1031" s="188"/>
      <c r="U1031" s="188"/>
      <c r="V1031" s="188"/>
      <c r="W1031" s="213"/>
      <c r="X1031" s="213"/>
      <c r="AB1031" s="188"/>
      <c r="AC1031" s="188"/>
      <c r="AD1031" s="188"/>
      <c r="AE1031" s="200"/>
      <c r="AH1031" s="188"/>
      <c r="AI1031" s="187" t="str">
        <f t="shared" ca="1" si="44"/>
        <v/>
      </c>
      <c r="AJ1031" s="187">
        <f>1</f>
        <v>1</v>
      </c>
    </row>
    <row r="1032" spans="1:36" hidden="1" x14ac:dyDescent="0.25">
      <c r="A1032" s="188"/>
      <c r="B1032" s="188"/>
      <c r="C1032" s="188"/>
      <c r="E1032" s="187" t="str">
        <f t="shared" ca="1" si="43"/>
        <v/>
      </c>
      <c r="F1032" s="192"/>
      <c r="O1032" s="188"/>
      <c r="P1032" s="188"/>
      <c r="Q1032" s="188"/>
      <c r="R1032" s="188"/>
      <c r="S1032" s="188"/>
      <c r="T1032" s="188"/>
      <c r="U1032" s="188"/>
      <c r="V1032" s="188"/>
      <c r="W1032" s="213"/>
      <c r="X1032" s="213"/>
      <c r="AB1032" s="188"/>
      <c r="AC1032" s="188"/>
      <c r="AD1032" s="188"/>
      <c r="AE1032" s="200"/>
      <c r="AH1032" s="188"/>
      <c r="AI1032" s="187" t="str">
        <f t="shared" ca="1" si="44"/>
        <v/>
      </c>
      <c r="AJ1032" s="187">
        <f>1</f>
        <v>1</v>
      </c>
    </row>
    <row r="1033" spans="1:36" hidden="1" x14ac:dyDescent="0.25">
      <c r="A1033" s="188"/>
      <c r="B1033" s="188"/>
      <c r="C1033" s="188"/>
      <c r="E1033" s="187" t="str">
        <f t="shared" ca="1" si="43"/>
        <v/>
      </c>
      <c r="F1033" s="192"/>
      <c r="O1033" s="188"/>
      <c r="P1033" s="188"/>
      <c r="Q1033" s="188"/>
      <c r="R1033" s="188"/>
      <c r="S1033" s="188"/>
      <c r="T1033" s="188"/>
      <c r="U1033" s="188"/>
      <c r="V1033" s="188"/>
      <c r="W1033" s="213"/>
      <c r="X1033" s="213"/>
      <c r="AB1033" s="188"/>
      <c r="AC1033" s="188"/>
      <c r="AD1033" s="188"/>
      <c r="AE1033" s="200"/>
      <c r="AH1033" s="188"/>
      <c r="AI1033" s="187" t="str">
        <f t="shared" ca="1" si="44"/>
        <v/>
      </c>
      <c r="AJ1033" s="187">
        <f>1</f>
        <v>1</v>
      </c>
    </row>
    <row r="1034" spans="1:36" hidden="1" x14ac:dyDescent="0.25">
      <c r="A1034" s="188"/>
      <c r="B1034" s="188"/>
      <c r="C1034" s="188"/>
      <c r="E1034" s="187" t="str">
        <f t="shared" ca="1" si="43"/>
        <v/>
      </c>
      <c r="F1034" s="192"/>
      <c r="O1034" s="188"/>
      <c r="P1034" s="188"/>
      <c r="Q1034" s="188"/>
      <c r="R1034" s="188"/>
      <c r="S1034" s="188"/>
      <c r="T1034" s="188"/>
      <c r="U1034" s="188"/>
      <c r="V1034" s="188"/>
      <c r="W1034" s="213"/>
      <c r="X1034" s="213"/>
      <c r="AB1034" s="188"/>
      <c r="AC1034" s="188"/>
      <c r="AD1034" s="188"/>
      <c r="AE1034" s="200"/>
      <c r="AH1034" s="188"/>
      <c r="AI1034" s="187" t="str">
        <f t="shared" ca="1" si="44"/>
        <v/>
      </c>
      <c r="AJ1034" s="187">
        <f>1</f>
        <v>1</v>
      </c>
    </row>
    <row r="1035" spans="1:36" hidden="1" x14ac:dyDescent="0.25">
      <c r="A1035" s="188"/>
      <c r="B1035" s="188"/>
      <c r="C1035" s="188"/>
      <c r="E1035" s="187" t="str">
        <f t="shared" ca="1" si="43"/>
        <v/>
      </c>
      <c r="F1035" s="192"/>
      <c r="O1035" s="188"/>
      <c r="P1035" s="188"/>
      <c r="Q1035" s="188"/>
      <c r="R1035" s="188"/>
      <c r="S1035" s="188"/>
      <c r="T1035" s="188"/>
      <c r="U1035" s="188"/>
      <c r="V1035" s="188"/>
      <c r="W1035" s="213"/>
      <c r="X1035" s="213"/>
      <c r="AB1035" s="188"/>
      <c r="AC1035" s="188"/>
      <c r="AD1035" s="188"/>
      <c r="AE1035" s="200"/>
      <c r="AH1035" s="188"/>
      <c r="AI1035" s="187" t="str">
        <f t="shared" ca="1" si="44"/>
        <v/>
      </c>
      <c r="AJ1035" s="187">
        <f>1</f>
        <v>1</v>
      </c>
    </row>
    <row r="1036" spans="1:36" hidden="1" x14ac:dyDescent="0.25">
      <c r="A1036" s="188"/>
      <c r="B1036" s="188"/>
      <c r="C1036" s="188"/>
      <c r="E1036" s="187" t="str">
        <f t="shared" ca="1" si="43"/>
        <v/>
      </c>
      <c r="F1036" s="192"/>
      <c r="O1036" s="188"/>
      <c r="P1036" s="188"/>
      <c r="Q1036" s="188"/>
      <c r="R1036" s="188"/>
      <c r="S1036" s="188"/>
      <c r="T1036" s="188"/>
      <c r="U1036" s="188"/>
      <c r="V1036" s="188"/>
      <c r="W1036" s="213"/>
      <c r="X1036" s="213"/>
      <c r="AB1036" s="188"/>
      <c r="AC1036" s="188"/>
      <c r="AD1036" s="188"/>
      <c r="AE1036" s="200"/>
      <c r="AH1036" s="188"/>
      <c r="AI1036" s="187" t="str">
        <f t="shared" ca="1" si="44"/>
        <v/>
      </c>
      <c r="AJ1036" s="187">
        <f>1</f>
        <v>1</v>
      </c>
    </row>
    <row r="1037" spans="1:36" hidden="1" x14ac:dyDescent="0.25">
      <c r="A1037" s="188"/>
      <c r="B1037" s="188"/>
      <c r="C1037" s="188"/>
      <c r="E1037" s="187" t="str">
        <f t="shared" ca="1" si="43"/>
        <v/>
      </c>
      <c r="F1037" s="192"/>
      <c r="O1037" s="188"/>
      <c r="P1037" s="188"/>
      <c r="Q1037" s="188"/>
      <c r="R1037" s="188"/>
      <c r="S1037" s="188"/>
      <c r="T1037" s="188"/>
      <c r="U1037" s="188"/>
      <c r="V1037" s="188"/>
      <c r="W1037" s="213"/>
      <c r="X1037" s="213"/>
      <c r="AB1037" s="188"/>
      <c r="AC1037" s="188"/>
      <c r="AD1037" s="188"/>
      <c r="AE1037" s="200"/>
      <c r="AH1037" s="188"/>
      <c r="AI1037" s="187" t="str">
        <f t="shared" ca="1" si="44"/>
        <v/>
      </c>
      <c r="AJ1037" s="187">
        <f>1</f>
        <v>1</v>
      </c>
    </row>
    <row r="1038" spans="1:36" hidden="1" x14ac:dyDescent="0.25">
      <c r="A1038" s="188"/>
      <c r="B1038" s="188"/>
      <c r="C1038" s="188"/>
      <c r="E1038" s="187" t="str">
        <f t="shared" ca="1" si="43"/>
        <v/>
      </c>
      <c r="F1038" s="192"/>
      <c r="O1038" s="188"/>
      <c r="P1038" s="188"/>
      <c r="Q1038" s="188"/>
      <c r="R1038" s="188"/>
      <c r="S1038" s="188"/>
      <c r="T1038" s="188"/>
      <c r="U1038" s="188"/>
      <c r="V1038" s="188"/>
      <c r="W1038" s="213"/>
      <c r="X1038" s="213"/>
      <c r="AB1038" s="188"/>
      <c r="AC1038" s="188"/>
      <c r="AD1038" s="188"/>
      <c r="AE1038" s="200"/>
      <c r="AH1038" s="188"/>
      <c r="AI1038" s="187" t="str">
        <f t="shared" ca="1" si="44"/>
        <v/>
      </c>
      <c r="AJ1038" s="187">
        <f>1</f>
        <v>1</v>
      </c>
    </row>
    <row r="1039" spans="1:36" hidden="1" x14ac:dyDescent="0.25">
      <c r="A1039" s="188"/>
      <c r="B1039" s="188"/>
      <c r="C1039" s="188"/>
      <c r="E1039" s="187" t="str">
        <f t="shared" ca="1" si="43"/>
        <v/>
      </c>
      <c r="F1039" s="192"/>
      <c r="O1039" s="188"/>
      <c r="P1039" s="188"/>
      <c r="Q1039" s="188"/>
      <c r="R1039" s="188"/>
      <c r="S1039" s="188"/>
      <c r="T1039" s="188"/>
      <c r="U1039" s="188"/>
      <c r="V1039" s="188"/>
      <c r="W1039" s="213"/>
      <c r="X1039" s="213"/>
      <c r="AB1039" s="188"/>
      <c r="AC1039" s="188"/>
      <c r="AD1039" s="188"/>
      <c r="AE1039" s="200"/>
      <c r="AH1039" s="188"/>
      <c r="AI1039" s="187" t="str">
        <f t="shared" ca="1" si="44"/>
        <v/>
      </c>
      <c r="AJ1039" s="187">
        <f>1</f>
        <v>1</v>
      </c>
    </row>
    <row r="1040" spans="1:36" hidden="1" x14ac:dyDescent="0.25">
      <c r="A1040" s="188"/>
      <c r="B1040" s="188"/>
      <c r="C1040" s="188"/>
      <c r="E1040" s="187" t="str">
        <f t="shared" ref="E1040:E1103" ca="1" si="45">IF(U1040="","",IF(U1040="cancelado","Cancelado",IF(U1040="prazo indeterminado","Ativo",IF(TODAY()-U1040&gt;0,"Concluído","Ativo"))))</f>
        <v/>
      </c>
      <c r="F1040" s="192"/>
      <c r="O1040" s="188"/>
      <c r="P1040" s="188"/>
      <c r="Q1040" s="188"/>
      <c r="R1040" s="188"/>
      <c r="S1040" s="188"/>
      <c r="T1040" s="188"/>
      <c r="U1040" s="188"/>
      <c r="V1040" s="188"/>
      <c r="W1040" s="213"/>
      <c r="X1040" s="213"/>
      <c r="AB1040" s="188"/>
      <c r="AC1040" s="188"/>
      <c r="AD1040" s="188"/>
      <c r="AE1040" s="200"/>
      <c r="AH1040" s="188"/>
      <c r="AI1040" s="187" t="str">
        <f t="shared" ca="1" si="44"/>
        <v/>
      </c>
      <c r="AJ1040" s="187">
        <f>1</f>
        <v>1</v>
      </c>
    </row>
    <row r="1041" spans="1:36" hidden="1" x14ac:dyDescent="0.25">
      <c r="A1041" s="188"/>
      <c r="B1041" s="188"/>
      <c r="C1041" s="188"/>
      <c r="E1041" s="187" t="str">
        <f t="shared" ca="1" si="45"/>
        <v/>
      </c>
      <c r="F1041" s="192"/>
      <c r="O1041" s="188"/>
      <c r="P1041" s="188"/>
      <c r="Q1041" s="188"/>
      <c r="R1041" s="188"/>
      <c r="S1041" s="188"/>
      <c r="T1041" s="188"/>
      <c r="U1041" s="188"/>
      <c r="V1041" s="188"/>
      <c r="W1041" s="213"/>
      <c r="X1041" s="213"/>
      <c r="AB1041" s="188"/>
      <c r="AC1041" s="188"/>
      <c r="AD1041" s="188"/>
      <c r="AE1041" s="200"/>
      <c r="AH1041" s="188"/>
      <c r="AI1041" s="187" t="str">
        <f t="shared" ca="1" si="44"/>
        <v/>
      </c>
      <c r="AJ1041" s="187">
        <f>1</f>
        <v>1</v>
      </c>
    </row>
    <row r="1042" spans="1:36" hidden="1" x14ac:dyDescent="0.25">
      <c r="A1042" s="188"/>
      <c r="B1042" s="188"/>
      <c r="C1042" s="188"/>
      <c r="E1042" s="187" t="str">
        <f t="shared" ca="1" si="45"/>
        <v/>
      </c>
      <c r="F1042" s="192"/>
      <c r="O1042" s="188"/>
      <c r="P1042" s="188"/>
      <c r="Q1042" s="188"/>
      <c r="R1042" s="188"/>
      <c r="S1042" s="188"/>
      <c r="T1042" s="188"/>
      <c r="U1042" s="188"/>
      <c r="V1042" s="188"/>
      <c r="W1042" s="213"/>
      <c r="X1042" s="213"/>
      <c r="AB1042" s="188"/>
      <c r="AC1042" s="188"/>
      <c r="AD1042" s="188"/>
      <c r="AE1042" s="200"/>
      <c r="AH1042" s="188"/>
      <c r="AI1042" s="187" t="str">
        <f t="shared" ca="1" si="44"/>
        <v/>
      </c>
      <c r="AJ1042" s="187">
        <f>1</f>
        <v>1</v>
      </c>
    </row>
    <row r="1043" spans="1:36" hidden="1" x14ac:dyDescent="0.25">
      <c r="A1043" s="188"/>
      <c r="B1043" s="188"/>
      <c r="C1043" s="188"/>
      <c r="E1043" s="187" t="str">
        <f t="shared" ca="1" si="45"/>
        <v/>
      </c>
      <c r="F1043" s="192"/>
      <c r="O1043" s="188"/>
      <c r="P1043" s="188"/>
      <c r="Q1043" s="188"/>
      <c r="R1043" s="188"/>
      <c r="S1043" s="188"/>
      <c r="T1043" s="188"/>
      <c r="U1043" s="188"/>
      <c r="V1043" s="188"/>
      <c r="W1043" s="213"/>
      <c r="X1043" s="213"/>
      <c r="AB1043" s="188"/>
      <c r="AC1043" s="188"/>
      <c r="AD1043" s="188"/>
      <c r="AE1043" s="200"/>
      <c r="AH1043" s="188"/>
      <c r="AI1043" s="187" t="str">
        <f t="shared" ca="1" si="44"/>
        <v/>
      </c>
      <c r="AJ1043" s="187">
        <f>1</f>
        <v>1</v>
      </c>
    </row>
    <row r="1044" spans="1:36" hidden="1" x14ac:dyDescent="0.25">
      <c r="A1044" s="188"/>
      <c r="B1044" s="188"/>
      <c r="C1044" s="188"/>
      <c r="E1044" s="187" t="str">
        <f t="shared" ca="1" si="45"/>
        <v/>
      </c>
      <c r="F1044" s="192"/>
      <c r="O1044" s="188"/>
      <c r="P1044" s="188"/>
      <c r="Q1044" s="188"/>
      <c r="R1044" s="188"/>
      <c r="S1044" s="188"/>
      <c r="T1044" s="188"/>
      <c r="U1044" s="188"/>
      <c r="V1044" s="188"/>
      <c r="W1044" s="213"/>
      <c r="X1044" s="213"/>
      <c r="AB1044" s="188"/>
      <c r="AC1044" s="188"/>
      <c r="AD1044" s="188"/>
      <c r="AE1044" s="200"/>
      <c r="AH1044" s="188"/>
      <c r="AI1044" s="187" t="str">
        <f t="shared" ca="1" si="44"/>
        <v/>
      </c>
      <c r="AJ1044" s="187">
        <f>1</f>
        <v>1</v>
      </c>
    </row>
    <row r="1045" spans="1:36" hidden="1" x14ac:dyDescent="0.25">
      <c r="A1045" s="188"/>
      <c r="B1045" s="188"/>
      <c r="C1045" s="188"/>
      <c r="E1045" s="187" t="str">
        <f t="shared" ca="1" si="45"/>
        <v/>
      </c>
      <c r="F1045" s="192"/>
      <c r="O1045" s="188"/>
      <c r="P1045" s="188"/>
      <c r="Q1045" s="188"/>
      <c r="R1045" s="188"/>
      <c r="S1045" s="188"/>
      <c r="T1045" s="188"/>
      <c r="U1045" s="188"/>
      <c r="V1045" s="188"/>
      <c r="W1045" s="213"/>
      <c r="X1045" s="213"/>
      <c r="AB1045" s="188"/>
      <c r="AC1045" s="188"/>
      <c r="AD1045" s="188"/>
      <c r="AE1045" s="200"/>
      <c r="AH1045" s="188"/>
      <c r="AI1045" s="187" t="str">
        <f t="shared" ca="1" si="44"/>
        <v/>
      </c>
      <c r="AJ1045" s="187">
        <f>1</f>
        <v>1</v>
      </c>
    </row>
    <row r="1046" spans="1:36" hidden="1" x14ac:dyDescent="0.25">
      <c r="A1046" s="188"/>
      <c r="B1046" s="188"/>
      <c r="C1046" s="188"/>
      <c r="E1046" s="187" t="str">
        <f t="shared" ca="1" si="45"/>
        <v/>
      </c>
      <c r="F1046" s="192"/>
      <c r="O1046" s="188"/>
      <c r="P1046" s="188"/>
      <c r="Q1046" s="188"/>
      <c r="R1046" s="188"/>
      <c r="S1046" s="188"/>
      <c r="T1046" s="188"/>
      <c r="U1046" s="188"/>
      <c r="V1046" s="188"/>
      <c r="W1046" s="213"/>
      <c r="X1046" s="213"/>
      <c r="AB1046" s="188"/>
      <c r="AC1046" s="188"/>
      <c r="AD1046" s="188"/>
      <c r="AE1046" s="200"/>
      <c r="AH1046" s="188"/>
      <c r="AI1046" s="187" t="str">
        <f t="shared" ca="1" si="44"/>
        <v/>
      </c>
      <c r="AJ1046" s="187">
        <f>1</f>
        <v>1</v>
      </c>
    </row>
    <row r="1047" spans="1:36" hidden="1" x14ac:dyDescent="0.25">
      <c r="A1047" s="188"/>
      <c r="B1047" s="188"/>
      <c r="C1047" s="188"/>
      <c r="E1047" s="187" t="str">
        <f t="shared" ca="1" si="45"/>
        <v/>
      </c>
      <c r="F1047" s="192"/>
      <c r="O1047" s="188"/>
      <c r="P1047" s="188"/>
      <c r="Q1047" s="188"/>
      <c r="R1047" s="188"/>
      <c r="S1047" s="188"/>
      <c r="T1047" s="188"/>
      <c r="U1047" s="188"/>
      <c r="V1047" s="188"/>
      <c r="W1047" s="213"/>
      <c r="X1047" s="213"/>
      <c r="AB1047" s="188"/>
      <c r="AC1047" s="188"/>
      <c r="AD1047" s="188"/>
      <c r="AE1047" s="200"/>
      <c r="AH1047" s="188"/>
      <c r="AI1047" s="187" t="str">
        <f t="shared" ca="1" si="44"/>
        <v/>
      </c>
      <c r="AJ1047" s="187">
        <f>1</f>
        <v>1</v>
      </c>
    </row>
    <row r="1048" spans="1:36" hidden="1" x14ac:dyDescent="0.25">
      <c r="A1048" s="188"/>
      <c r="B1048" s="188"/>
      <c r="C1048" s="188"/>
      <c r="E1048" s="187" t="str">
        <f t="shared" ca="1" si="45"/>
        <v/>
      </c>
      <c r="F1048" s="192"/>
      <c r="O1048" s="188"/>
      <c r="P1048" s="188"/>
      <c r="Q1048" s="188"/>
      <c r="R1048" s="188"/>
      <c r="S1048" s="188"/>
      <c r="T1048" s="188"/>
      <c r="U1048" s="188"/>
      <c r="V1048" s="188"/>
      <c r="W1048" s="213"/>
      <c r="X1048" s="213"/>
      <c r="AB1048" s="188"/>
      <c r="AC1048" s="188"/>
      <c r="AD1048" s="188"/>
      <c r="AE1048" s="200"/>
      <c r="AH1048" s="188"/>
      <c r="AI1048" s="187" t="str">
        <f t="shared" ca="1" si="44"/>
        <v/>
      </c>
      <c r="AJ1048" s="187">
        <f>1</f>
        <v>1</v>
      </c>
    </row>
    <row r="1049" spans="1:36" hidden="1" x14ac:dyDescent="0.25">
      <c r="A1049" s="188"/>
      <c r="B1049" s="188"/>
      <c r="C1049" s="188"/>
      <c r="E1049" s="187" t="str">
        <f t="shared" ca="1" si="45"/>
        <v/>
      </c>
      <c r="F1049" s="192"/>
      <c r="O1049" s="188"/>
      <c r="P1049" s="188"/>
      <c r="Q1049" s="188"/>
      <c r="R1049" s="188"/>
      <c r="S1049" s="188"/>
      <c r="T1049" s="188"/>
      <c r="U1049" s="188"/>
      <c r="V1049" s="188"/>
      <c r="W1049" s="213"/>
      <c r="X1049" s="213"/>
      <c r="AB1049" s="188"/>
      <c r="AC1049" s="188"/>
      <c r="AD1049" s="188"/>
      <c r="AE1049" s="200"/>
      <c r="AH1049" s="188"/>
      <c r="AI1049" s="187" t="str">
        <f t="shared" ca="1" si="44"/>
        <v/>
      </c>
      <c r="AJ1049" s="187">
        <f>1</f>
        <v>1</v>
      </c>
    </row>
    <row r="1050" spans="1:36" hidden="1" x14ac:dyDescent="0.25">
      <c r="A1050" s="188"/>
      <c r="B1050" s="188"/>
      <c r="C1050" s="188"/>
      <c r="E1050" s="187" t="str">
        <f t="shared" ca="1" si="45"/>
        <v/>
      </c>
      <c r="F1050" s="192"/>
      <c r="O1050" s="188"/>
      <c r="P1050" s="188"/>
      <c r="Q1050" s="188"/>
      <c r="R1050" s="188"/>
      <c r="S1050" s="188"/>
      <c r="T1050" s="188"/>
      <c r="U1050" s="188"/>
      <c r="V1050" s="188"/>
      <c r="W1050" s="213"/>
      <c r="X1050" s="213"/>
      <c r="AB1050" s="188"/>
      <c r="AC1050" s="188"/>
      <c r="AD1050" s="188"/>
      <c r="AE1050" s="200"/>
      <c r="AH1050" s="188"/>
      <c r="AI1050" s="187" t="str">
        <f t="shared" ca="1" si="44"/>
        <v/>
      </c>
      <c r="AJ1050" s="187">
        <f>1</f>
        <v>1</v>
      </c>
    </row>
    <row r="1051" spans="1:36" hidden="1" x14ac:dyDescent="0.25">
      <c r="A1051" s="188"/>
      <c r="B1051" s="188"/>
      <c r="C1051" s="188"/>
      <c r="E1051" s="187" t="str">
        <f t="shared" ca="1" si="45"/>
        <v/>
      </c>
      <c r="F1051" s="192"/>
      <c r="O1051" s="188"/>
      <c r="P1051" s="188"/>
      <c r="Q1051" s="188"/>
      <c r="R1051" s="188"/>
      <c r="S1051" s="188"/>
      <c r="T1051" s="188"/>
      <c r="U1051" s="188"/>
      <c r="V1051" s="188"/>
      <c r="W1051" s="213"/>
      <c r="X1051" s="213"/>
      <c r="AB1051" s="188"/>
      <c r="AC1051" s="188"/>
      <c r="AD1051" s="188"/>
      <c r="AE1051" s="200"/>
      <c r="AH1051" s="188"/>
      <c r="AI1051" s="187" t="str">
        <f t="shared" ca="1" si="44"/>
        <v/>
      </c>
      <c r="AJ1051" s="187">
        <f>1</f>
        <v>1</v>
      </c>
    </row>
    <row r="1052" spans="1:36" hidden="1" x14ac:dyDescent="0.25">
      <c r="A1052" s="188"/>
      <c r="B1052" s="188"/>
      <c r="C1052" s="188"/>
      <c r="E1052" s="187" t="str">
        <f t="shared" ca="1" si="45"/>
        <v/>
      </c>
      <c r="F1052" s="192"/>
      <c r="O1052" s="188"/>
      <c r="P1052" s="188"/>
      <c r="Q1052" s="188"/>
      <c r="R1052" s="188"/>
      <c r="S1052" s="188"/>
      <c r="T1052" s="188"/>
      <c r="U1052" s="188"/>
      <c r="V1052" s="188"/>
      <c r="W1052" s="213"/>
      <c r="X1052" s="213"/>
      <c r="AB1052" s="188"/>
      <c r="AC1052" s="188"/>
      <c r="AD1052" s="188"/>
      <c r="AE1052" s="200"/>
      <c r="AH1052" s="188"/>
      <c r="AI1052" s="187" t="str">
        <f t="shared" ca="1" si="44"/>
        <v/>
      </c>
      <c r="AJ1052" s="187">
        <f>1</f>
        <v>1</v>
      </c>
    </row>
    <row r="1053" spans="1:36" hidden="1" x14ac:dyDescent="0.25">
      <c r="A1053" s="188"/>
      <c r="B1053" s="188"/>
      <c r="C1053" s="188"/>
      <c r="E1053" s="187" t="str">
        <f t="shared" ca="1" si="45"/>
        <v/>
      </c>
      <c r="F1053" s="192"/>
      <c r="O1053" s="188"/>
      <c r="P1053" s="188"/>
      <c r="Q1053" s="188"/>
      <c r="R1053" s="188"/>
      <c r="S1053" s="188"/>
      <c r="T1053" s="188"/>
      <c r="U1053" s="188"/>
      <c r="V1053" s="188"/>
      <c r="W1053" s="213"/>
      <c r="X1053" s="213"/>
      <c r="AB1053" s="188"/>
      <c r="AC1053" s="188"/>
      <c r="AD1053" s="188"/>
      <c r="AE1053" s="200"/>
      <c r="AH1053" s="188"/>
      <c r="AI1053" s="187" t="str">
        <f t="shared" ca="1" si="44"/>
        <v/>
      </c>
      <c r="AJ1053" s="187">
        <f>1</f>
        <v>1</v>
      </c>
    </row>
    <row r="1054" spans="1:36" hidden="1" x14ac:dyDescent="0.25">
      <c r="A1054" s="188"/>
      <c r="B1054" s="188"/>
      <c r="C1054" s="188"/>
      <c r="E1054" s="187" t="str">
        <f t="shared" ca="1" si="45"/>
        <v/>
      </c>
      <c r="F1054" s="192"/>
      <c r="O1054" s="188"/>
      <c r="P1054" s="188"/>
      <c r="Q1054" s="188"/>
      <c r="R1054" s="188"/>
      <c r="S1054" s="188"/>
      <c r="T1054" s="188"/>
      <c r="U1054" s="188"/>
      <c r="V1054" s="188"/>
      <c r="W1054" s="213"/>
      <c r="X1054" s="213"/>
      <c r="AB1054" s="188"/>
      <c r="AC1054" s="188"/>
      <c r="AD1054" s="188"/>
      <c r="AE1054" s="200"/>
      <c r="AH1054" s="188"/>
      <c r="AI1054" s="187" t="str">
        <f t="shared" ca="1" si="44"/>
        <v/>
      </c>
      <c r="AJ1054" s="187">
        <f>1</f>
        <v>1</v>
      </c>
    </row>
    <row r="1055" spans="1:36" hidden="1" x14ac:dyDescent="0.25">
      <c r="A1055" s="188"/>
      <c r="B1055" s="188"/>
      <c r="C1055" s="188"/>
      <c r="E1055" s="187" t="str">
        <f t="shared" ca="1" si="45"/>
        <v/>
      </c>
      <c r="F1055" s="192"/>
      <c r="O1055" s="188"/>
      <c r="P1055" s="188"/>
      <c r="Q1055" s="188"/>
      <c r="R1055" s="188"/>
      <c r="S1055" s="188"/>
      <c r="T1055" s="188"/>
      <c r="U1055" s="188"/>
      <c r="V1055" s="188"/>
      <c r="W1055" s="213"/>
      <c r="X1055" s="213"/>
      <c r="AB1055" s="188"/>
      <c r="AC1055" s="188"/>
      <c r="AD1055" s="188"/>
      <c r="AE1055" s="200"/>
      <c r="AH1055" s="188"/>
      <c r="AI1055" s="187" t="str">
        <f t="shared" ca="1" si="44"/>
        <v/>
      </c>
      <c r="AJ1055" s="187">
        <f>1</f>
        <v>1</v>
      </c>
    </row>
    <row r="1056" spans="1:36" hidden="1" x14ac:dyDescent="0.25">
      <c r="A1056" s="188"/>
      <c r="B1056" s="188"/>
      <c r="C1056" s="188"/>
      <c r="E1056" s="187" t="str">
        <f t="shared" ca="1" si="45"/>
        <v/>
      </c>
      <c r="F1056" s="192"/>
      <c r="O1056" s="188"/>
      <c r="P1056" s="188"/>
      <c r="Q1056" s="188"/>
      <c r="R1056" s="188"/>
      <c r="S1056" s="188"/>
      <c r="T1056" s="188"/>
      <c r="U1056" s="188"/>
      <c r="V1056" s="188"/>
      <c r="W1056" s="213"/>
      <c r="X1056" s="213"/>
      <c r="AB1056" s="188"/>
      <c r="AC1056" s="188"/>
      <c r="AD1056" s="188"/>
      <c r="AE1056" s="200"/>
      <c r="AH1056" s="188"/>
      <c r="AI1056" s="187" t="str">
        <f t="shared" ca="1" si="44"/>
        <v/>
      </c>
      <c r="AJ1056" s="187">
        <f>1</f>
        <v>1</v>
      </c>
    </row>
    <row r="1057" spans="1:36" hidden="1" x14ac:dyDescent="0.25">
      <c r="A1057" s="188"/>
      <c r="B1057" s="188"/>
      <c r="C1057" s="188"/>
      <c r="E1057" s="187" t="str">
        <f t="shared" ca="1" si="45"/>
        <v/>
      </c>
      <c r="F1057" s="192"/>
      <c r="O1057" s="188"/>
      <c r="P1057" s="188"/>
      <c r="Q1057" s="188"/>
      <c r="R1057" s="188"/>
      <c r="S1057" s="188"/>
      <c r="T1057" s="188"/>
      <c r="U1057" s="188"/>
      <c r="V1057" s="188"/>
      <c r="W1057" s="213"/>
      <c r="X1057" s="213"/>
      <c r="AB1057" s="188"/>
      <c r="AC1057" s="188"/>
      <c r="AD1057" s="188"/>
      <c r="AE1057" s="200"/>
      <c r="AH1057" s="188"/>
      <c r="AI1057" s="187" t="str">
        <f t="shared" ca="1" si="44"/>
        <v/>
      </c>
      <c r="AJ1057" s="187">
        <f>1</f>
        <v>1</v>
      </c>
    </row>
    <row r="1058" spans="1:36" hidden="1" x14ac:dyDescent="0.25">
      <c r="A1058" s="188"/>
      <c r="B1058" s="188"/>
      <c r="C1058" s="188"/>
      <c r="E1058" s="187" t="str">
        <f t="shared" ca="1" si="45"/>
        <v/>
      </c>
      <c r="F1058" s="192"/>
      <c r="O1058" s="188"/>
      <c r="P1058" s="188"/>
      <c r="Q1058" s="188"/>
      <c r="R1058" s="188"/>
      <c r="S1058" s="188"/>
      <c r="T1058" s="188"/>
      <c r="U1058" s="188"/>
      <c r="V1058" s="188"/>
      <c r="W1058" s="213"/>
      <c r="X1058" s="213"/>
      <c r="AB1058" s="188"/>
      <c r="AC1058" s="188"/>
      <c r="AD1058" s="188"/>
      <c r="AE1058" s="200"/>
      <c r="AH1058" s="188"/>
      <c r="AI1058" s="187" t="str">
        <f t="shared" ca="1" si="44"/>
        <v/>
      </c>
      <c r="AJ1058" s="187">
        <f>1</f>
        <v>1</v>
      </c>
    </row>
    <row r="1059" spans="1:36" hidden="1" x14ac:dyDescent="0.25">
      <c r="A1059" s="188"/>
      <c r="B1059" s="188"/>
      <c r="C1059" s="188"/>
      <c r="E1059" s="187" t="str">
        <f t="shared" ca="1" si="45"/>
        <v/>
      </c>
      <c r="F1059" s="192"/>
      <c r="O1059" s="188"/>
      <c r="P1059" s="188"/>
      <c r="Q1059" s="188"/>
      <c r="R1059" s="188"/>
      <c r="S1059" s="188"/>
      <c r="T1059" s="188"/>
      <c r="U1059" s="188"/>
      <c r="V1059" s="188"/>
      <c r="W1059" s="213"/>
      <c r="X1059" s="213"/>
      <c r="AB1059" s="188"/>
      <c r="AC1059" s="188"/>
      <c r="AD1059" s="188"/>
      <c r="AE1059" s="200"/>
      <c r="AH1059" s="188"/>
      <c r="AI1059" s="187" t="str">
        <f t="shared" ca="1" si="44"/>
        <v/>
      </c>
      <c r="AJ1059" s="187">
        <f>1</f>
        <v>1</v>
      </c>
    </row>
    <row r="1060" spans="1:36" hidden="1" x14ac:dyDescent="0.25">
      <c r="A1060" s="188"/>
      <c r="B1060" s="188"/>
      <c r="C1060" s="188"/>
      <c r="E1060" s="187" t="str">
        <f t="shared" ca="1" si="45"/>
        <v/>
      </c>
      <c r="F1060" s="192"/>
      <c r="O1060" s="188"/>
      <c r="P1060" s="188"/>
      <c r="Q1060" s="188"/>
      <c r="R1060" s="188"/>
      <c r="S1060" s="188"/>
      <c r="T1060" s="188"/>
      <c r="U1060" s="188"/>
      <c r="V1060" s="188"/>
      <c r="W1060" s="213"/>
      <c r="X1060" s="213"/>
      <c r="AB1060" s="188"/>
      <c r="AC1060" s="188"/>
      <c r="AD1060" s="188"/>
      <c r="AE1060" s="200"/>
      <c r="AH1060" s="188"/>
      <c r="AI1060" s="187" t="str">
        <f t="shared" ca="1" si="44"/>
        <v/>
      </c>
      <c r="AJ1060" s="187">
        <f>1</f>
        <v>1</v>
      </c>
    </row>
    <row r="1061" spans="1:36" hidden="1" x14ac:dyDescent="0.25">
      <c r="A1061" s="188"/>
      <c r="B1061" s="188"/>
      <c r="C1061" s="188"/>
      <c r="E1061" s="187" t="str">
        <f t="shared" ca="1" si="45"/>
        <v/>
      </c>
      <c r="F1061" s="192"/>
      <c r="O1061" s="188"/>
      <c r="P1061" s="188"/>
      <c r="Q1061" s="188"/>
      <c r="R1061" s="188"/>
      <c r="S1061" s="188"/>
      <c r="T1061" s="188"/>
      <c r="U1061" s="188"/>
      <c r="V1061" s="188"/>
      <c r="W1061" s="213"/>
      <c r="X1061" s="213"/>
      <c r="AB1061" s="188"/>
      <c r="AC1061" s="188"/>
      <c r="AD1061" s="188"/>
      <c r="AE1061" s="200"/>
      <c r="AH1061" s="188"/>
      <c r="AI1061" s="187" t="str">
        <f t="shared" ca="1" si="44"/>
        <v/>
      </c>
      <c r="AJ1061" s="187">
        <f>1</f>
        <v>1</v>
      </c>
    </row>
    <row r="1062" spans="1:36" hidden="1" x14ac:dyDescent="0.25">
      <c r="A1062" s="188"/>
      <c r="B1062" s="188"/>
      <c r="C1062" s="188"/>
      <c r="E1062" s="187" t="str">
        <f t="shared" ca="1" si="45"/>
        <v/>
      </c>
      <c r="F1062" s="192"/>
      <c r="O1062" s="188"/>
      <c r="P1062" s="188"/>
      <c r="Q1062" s="188"/>
      <c r="R1062" s="188"/>
      <c r="S1062" s="188"/>
      <c r="T1062" s="188"/>
      <c r="U1062" s="188"/>
      <c r="V1062" s="188"/>
      <c r="W1062" s="213"/>
      <c r="X1062" s="213"/>
      <c r="AB1062" s="188"/>
      <c r="AC1062" s="188"/>
      <c r="AD1062" s="188"/>
      <c r="AE1062" s="200"/>
      <c r="AH1062" s="188"/>
      <c r="AI1062" s="187" t="str">
        <f t="shared" ca="1" si="44"/>
        <v/>
      </c>
      <c r="AJ1062" s="187">
        <f>1</f>
        <v>1</v>
      </c>
    </row>
    <row r="1063" spans="1:36" hidden="1" x14ac:dyDescent="0.25">
      <c r="A1063" s="188"/>
      <c r="B1063" s="188"/>
      <c r="C1063" s="188"/>
      <c r="E1063" s="187" t="str">
        <f t="shared" ca="1" si="45"/>
        <v/>
      </c>
      <c r="F1063" s="192"/>
      <c r="O1063" s="188"/>
      <c r="P1063" s="188"/>
      <c r="Q1063" s="188"/>
      <c r="R1063" s="188"/>
      <c r="S1063" s="188"/>
      <c r="T1063" s="188"/>
      <c r="U1063" s="188"/>
      <c r="V1063" s="188"/>
      <c r="W1063" s="213"/>
      <c r="X1063" s="213"/>
      <c r="AB1063" s="188"/>
      <c r="AC1063" s="188"/>
      <c r="AD1063" s="188"/>
      <c r="AE1063" s="200"/>
      <c r="AH1063" s="188"/>
      <c r="AI1063" s="187" t="str">
        <f t="shared" ca="1" si="44"/>
        <v/>
      </c>
      <c r="AJ1063" s="187">
        <f>1</f>
        <v>1</v>
      </c>
    </row>
    <row r="1064" spans="1:36" hidden="1" x14ac:dyDescent="0.25">
      <c r="A1064" s="188"/>
      <c r="B1064" s="188"/>
      <c r="C1064" s="188"/>
      <c r="E1064" s="187" t="str">
        <f t="shared" ca="1" si="45"/>
        <v/>
      </c>
      <c r="F1064" s="192"/>
      <c r="O1064" s="188"/>
      <c r="P1064" s="188"/>
      <c r="Q1064" s="188"/>
      <c r="R1064" s="188"/>
      <c r="S1064" s="188"/>
      <c r="T1064" s="188"/>
      <c r="U1064" s="188"/>
      <c r="V1064" s="188"/>
      <c r="W1064" s="213"/>
      <c r="X1064" s="213"/>
      <c r="AB1064" s="188"/>
      <c r="AC1064" s="188"/>
      <c r="AD1064" s="188"/>
      <c r="AE1064" s="200"/>
      <c r="AH1064" s="188"/>
      <c r="AI1064" s="187" t="str">
        <f t="shared" ca="1" si="44"/>
        <v/>
      </c>
      <c r="AJ1064" s="187">
        <f>1</f>
        <v>1</v>
      </c>
    </row>
    <row r="1065" spans="1:36" hidden="1" x14ac:dyDescent="0.25">
      <c r="A1065" s="188"/>
      <c r="B1065" s="188"/>
      <c r="C1065" s="188"/>
      <c r="E1065" s="187" t="str">
        <f t="shared" ca="1" si="45"/>
        <v/>
      </c>
      <c r="F1065" s="192"/>
      <c r="O1065" s="188"/>
      <c r="P1065" s="188"/>
      <c r="Q1065" s="188"/>
      <c r="R1065" s="188"/>
      <c r="S1065" s="188"/>
      <c r="T1065" s="188"/>
      <c r="U1065" s="188"/>
      <c r="V1065" s="188"/>
      <c r="W1065" s="213"/>
      <c r="X1065" s="213"/>
      <c r="AB1065" s="188"/>
      <c r="AC1065" s="188"/>
      <c r="AD1065" s="188"/>
      <c r="AE1065" s="200"/>
      <c r="AH1065" s="188"/>
      <c r="AI1065" s="187" t="str">
        <f t="shared" ca="1" si="44"/>
        <v/>
      </c>
      <c r="AJ1065" s="187">
        <f>1</f>
        <v>1</v>
      </c>
    </row>
    <row r="1066" spans="1:36" hidden="1" x14ac:dyDescent="0.25">
      <c r="A1066" s="188"/>
      <c r="B1066" s="188"/>
      <c r="C1066" s="188"/>
      <c r="E1066" s="187" t="str">
        <f t="shared" ca="1" si="45"/>
        <v/>
      </c>
      <c r="F1066" s="192"/>
      <c r="O1066" s="188"/>
      <c r="P1066" s="188"/>
      <c r="Q1066" s="188"/>
      <c r="R1066" s="188"/>
      <c r="S1066" s="188"/>
      <c r="T1066" s="188"/>
      <c r="U1066" s="188"/>
      <c r="V1066" s="188"/>
      <c r="W1066" s="213"/>
      <c r="X1066" s="213"/>
      <c r="AB1066" s="188"/>
      <c r="AC1066" s="188"/>
      <c r="AD1066" s="188"/>
      <c r="AE1066" s="200"/>
      <c r="AH1066" s="188"/>
      <c r="AI1066" s="187" t="str">
        <f t="shared" ca="1" si="44"/>
        <v/>
      </c>
      <c r="AJ1066" s="187">
        <f>1</f>
        <v>1</v>
      </c>
    </row>
    <row r="1067" spans="1:36" hidden="1" x14ac:dyDescent="0.25">
      <c r="A1067" s="188"/>
      <c r="B1067" s="188"/>
      <c r="C1067" s="188"/>
      <c r="E1067" s="187" t="str">
        <f t="shared" ca="1" si="45"/>
        <v/>
      </c>
      <c r="F1067" s="192"/>
      <c r="O1067" s="188"/>
      <c r="P1067" s="188"/>
      <c r="Q1067" s="188"/>
      <c r="R1067" s="188"/>
      <c r="S1067" s="188"/>
      <c r="T1067" s="188"/>
      <c r="U1067" s="188"/>
      <c r="V1067" s="188"/>
      <c r="W1067" s="213"/>
      <c r="X1067" s="213"/>
      <c r="AB1067" s="188"/>
      <c r="AC1067" s="188"/>
      <c r="AD1067" s="188"/>
      <c r="AE1067" s="200"/>
      <c r="AH1067" s="188"/>
      <c r="AI1067" s="187" t="str">
        <f t="shared" ca="1" si="44"/>
        <v/>
      </c>
      <c r="AJ1067" s="187">
        <f>1</f>
        <v>1</v>
      </c>
    </row>
    <row r="1068" spans="1:36" hidden="1" x14ac:dyDescent="0.25">
      <c r="A1068" s="188"/>
      <c r="B1068" s="188"/>
      <c r="C1068" s="188"/>
      <c r="E1068" s="187" t="str">
        <f t="shared" ca="1" si="45"/>
        <v/>
      </c>
      <c r="F1068" s="192"/>
      <c r="O1068" s="188"/>
      <c r="P1068" s="188"/>
      <c r="Q1068" s="188"/>
      <c r="R1068" s="188"/>
      <c r="S1068" s="188"/>
      <c r="T1068" s="188"/>
      <c r="U1068" s="188"/>
      <c r="V1068" s="188"/>
      <c r="W1068" s="213"/>
      <c r="X1068" s="213"/>
      <c r="AB1068" s="188"/>
      <c r="AC1068" s="188"/>
      <c r="AD1068" s="188"/>
      <c r="AE1068" s="200"/>
      <c r="AH1068" s="188"/>
      <c r="AI1068" s="187" t="str">
        <f t="shared" ca="1" si="44"/>
        <v/>
      </c>
      <c r="AJ1068" s="187">
        <f>1</f>
        <v>1</v>
      </c>
    </row>
    <row r="1069" spans="1:36" hidden="1" x14ac:dyDescent="0.25">
      <c r="A1069" s="188"/>
      <c r="B1069" s="188"/>
      <c r="C1069" s="188"/>
      <c r="E1069" s="187" t="str">
        <f t="shared" ca="1" si="45"/>
        <v/>
      </c>
      <c r="F1069" s="192"/>
      <c r="O1069" s="188"/>
      <c r="P1069" s="188"/>
      <c r="Q1069" s="188"/>
      <c r="R1069" s="188"/>
      <c r="S1069" s="188"/>
      <c r="T1069" s="188"/>
      <c r="U1069" s="188"/>
      <c r="V1069" s="188"/>
      <c r="W1069" s="213"/>
      <c r="X1069" s="213"/>
      <c r="AB1069" s="188"/>
      <c r="AC1069" s="188"/>
      <c r="AD1069" s="188"/>
      <c r="AE1069" s="200"/>
      <c r="AH1069" s="188"/>
      <c r="AI1069" s="187" t="str">
        <f t="shared" ca="1" si="44"/>
        <v/>
      </c>
      <c r="AJ1069" s="187">
        <f>1</f>
        <v>1</v>
      </c>
    </row>
    <row r="1070" spans="1:36" hidden="1" x14ac:dyDescent="0.25">
      <c r="A1070" s="188"/>
      <c r="B1070" s="188"/>
      <c r="C1070" s="188"/>
      <c r="E1070" s="187" t="str">
        <f t="shared" ca="1" si="45"/>
        <v/>
      </c>
      <c r="F1070" s="192"/>
      <c r="O1070" s="188"/>
      <c r="P1070" s="188"/>
      <c r="Q1070" s="188"/>
      <c r="R1070" s="188"/>
      <c r="S1070" s="188"/>
      <c r="T1070" s="188"/>
      <c r="U1070" s="188"/>
      <c r="V1070" s="188"/>
      <c r="W1070" s="213"/>
      <c r="X1070" s="213"/>
      <c r="AB1070" s="188"/>
      <c r="AC1070" s="188"/>
      <c r="AD1070" s="188"/>
      <c r="AE1070" s="200"/>
      <c r="AH1070" s="188"/>
      <c r="AI1070" s="187" t="str">
        <f t="shared" ca="1" si="44"/>
        <v/>
      </c>
      <c r="AJ1070" s="187">
        <f>1</f>
        <v>1</v>
      </c>
    </row>
    <row r="1071" spans="1:36" hidden="1" x14ac:dyDescent="0.25">
      <c r="A1071" s="188"/>
      <c r="B1071" s="188"/>
      <c r="C1071" s="188"/>
      <c r="E1071" s="187" t="str">
        <f t="shared" ca="1" si="45"/>
        <v/>
      </c>
      <c r="F1071" s="192"/>
      <c r="O1071" s="188"/>
      <c r="P1071" s="188"/>
      <c r="Q1071" s="188"/>
      <c r="R1071" s="188"/>
      <c r="S1071" s="188"/>
      <c r="T1071" s="188"/>
      <c r="U1071" s="188"/>
      <c r="V1071" s="188"/>
      <c r="W1071" s="213"/>
      <c r="X1071" s="213"/>
      <c r="AB1071" s="188"/>
      <c r="AC1071" s="188"/>
      <c r="AD1071" s="188"/>
      <c r="AE1071" s="200"/>
      <c r="AH1071" s="188"/>
      <c r="AI1071" s="187" t="str">
        <f t="shared" ca="1" si="44"/>
        <v/>
      </c>
      <c r="AJ1071" s="187">
        <f>1</f>
        <v>1</v>
      </c>
    </row>
    <row r="1072" spans="1:36" hidden="1" x14ac:dyDescent="0.25">
      <c r="A1072" s="188"/>
      <c r="B1072" s="188"/>
      <c r="C1072" s="188"/>
      <c r="E1072" s="187" t="str">
        <f t="shared" ca="1" si="45"/>
        <v/>
      </c>
      <c r="F1072" s="192"/>
      <c r="O1072" s="188"/>
      <c r="P1072" s="188"/>
      <c r="Q1072" s="188"/>
      <c r="R1072" s="188"/>
      <c r="S1072" s="188"/>
      <c r="T1072" s="188"/>
      <c r="U1072" s="188"/>
      <c r="V1072" s="188"/>
      <c r="W1072" s="213"/>
      <c r="X1072" s="213"/>
      <c r="AB1072" s="188"/>
      <c r="AC1072" s="188"/>
      <c r="AD1072" s="188"/>
      <c r="AE1072" s="200"/>
      <c r="AH1072" s="188"/>
      <c r="AI1072" s="187" t="str">
        <f t="shared" ca="1" si="44"/>
        <v/>
      </c>
      <c r="AJ1072" s="187">
        <f>1</f>
        <v>1</v>
      </c>
    </row>
    <row r="1073" spans="1:36" hidden="1" x14ac:dyDescent="0.25">
      <c r="A1073" s="188"/>
      <c r="B1073" s="188"/>
      <c r="C1073" s="188"/>
      <c r="E1073" s="187" t="str">
        <f t="shared" ca="1" si="45"/>
        <v/>
      </c>
      <c r="F1073" s="192"/>
      <c r="O1073" s="188"/>
      <c r="P1073" s="188"/>
      <c r="Q1073" s="188"/>
      <c r="R1073" s="188"/>
      <c r="S1073" s="188"/>
      <c r="T1073" s="188"/>
      <c r="U1073" s="188"/>
      <c r="V1073" s="188"/>
      <c r="W1073" s="213"/>
      <c r="X1073" s="213"/>
      <c r="AB1073" s="188"/>
      <c r="AC1073" s="188"/>
      <c r="AD1073" s="188"/>
      <c r="AE1073" s="200"/>
      <c r="AH1073" s="188"/>
      <c r="AI1073" s="187" t="str">
        <f t="shared" ca="1" si="44"/>
        <v/>
      </c>
      <c r="AJ1073" s="187">
        <f>1</f>
        <v>1</v>
      </c>
    </row>
    <row r="1074" spans="1:36" hidden="1" x14ac:dyDescent="0.25">
      <c r="A1074" s="188"/>
      <c r="B1074" s="188"/>
      <c r="C1074" s="188"/>
      <c r="E1074" s="187" t="str">
        <f t="shared" ca="1" si="45"/>
        <v/>
      </c>
      <c r="F1074" s="192"/>
      <c r="O1074" s="188"/>
      <c r="P1074" s="188"/>
      <c r="Q1074" s="188"/>
      <c r="R1074" s="188"/>
      <c r="S1074" s="188"/>
      <c r="T1074" s="188"/>
      <c r="U1074" s="188"/>
      <c r="V1074" s="188"/>
      <c r="W1074" s="213"/>
      <c r="X1074" s="213"/>
      <c r="AB1074" s="188"/>
      <c r="AC1074" s="188"/>
      <c r="AD1074" s="188"/>
      <c r="AE1074" s="200"/>
      <c r="AH1074" s="188"/>
      <c r="AI1074" s="187" t="str">
        <f t="shared" ca="1" si="44"/>
        <v/>
      </c>
      <c r="AJ1074" s="187">
        <f>1</f>
        <v>1</v>
      </c>
    </row>
    <row r="1075" spans="1:36" hidden="1" x14ac:dyDescent="0.25">
      <c r="A1075" s="188"/>
      <c r="B1075" s="188"/>
      <c r="C1075" s="188"/>
      <c r="E1075" s="187" t="str">
        <f t="shared" ca="1" si="45"/>
        <v/>
      </c>
      <c r="F1075" s="192"/>
      <c r="O1075" s="188"/>
      <c r="P1075" s="188"/>
      <c r="Q1075" s="188"/>
      <c r="R1075" s="188"/>
      <c r="S1075" s="188"/>
      <c r="T1075" s="188"/>
      <c r="U1075" s="188"/>
      <c r="V1075" s="188"/>
      <c r="W1075" s="213"/>
      <c r="X1075" s="213"/>
      <c r="AB1075" s="188"/>
      <c r="AC1075" s="188"/>
      <c r="AD1075" s="188"/>
      <c r="AE1075" s="200"/>
      <c r="AH1075" s="188"/>
      <c r="AI1075" s="187" t="str">
        <f t="shared" ca="1" si="44"/>
        <v/>
      </c>
      <c r="AJ1075" s="187">
        <f>1</f>
        <v>1</v>
      </c>
    </row>
    <row r="1076" spans="1:36" hidden="1" x14ac:dyDescent="0.25">
      <c r="A1076" s="188"/>
      <c r="B1076" s="188"/>
      <c r="C1076" s="188"/>
      <c r="E1076" s="187" t="str">
        <f t="shared" ca="1" si="45"/>
        <v/>
      </c>
      <c r="F1076" s="192"/>
      <c r="O1076" s="188"/>
      <c r="P1076" s="188"/>
      <c r="Q1076" s="188"/>
      <c r="R1076" s="188"/>
      <c r="S1076" s="188"/>
      <c r="T1076" s="188"/>
      <c r="U1076" s="188"/>
      <c r="V1076" s="188"/>
      <c r="W1076" s="213"/>
      <c r="X1076" s="213"/>
      <c r="AB1076" s="188"/>
      <c r="AC1076" s="188"/>
      <c r="AD1076" s="188"/>
      <c r="AE1076" s="200"/>
      <c r="AH1076" s="188"/>
      <c r="AI1076" s="187" t="str">
        <f t="shared" ca="1" si="44"/>
        <v/>
      </c>
      <c r="AJ1076" s="187">
        <f>1</f>
        <v>1</v>
      </c>
    </row>
    <row r="1077" spans="1:36" hidden="1" x14ac:dyDescent="0.25">
      <c r="A1077" s="188"/>
      <c r="B1077" s="188"/>
      <c r="C1077" s="188"/>
      <c r="E1077" s="187" t="str">
        <f t="shared" ca="1" si="45"/>
        <v/>
      </c>
      <c r="F1077" s="192"/>
      <c r="O1077" s="188"/>
      <c r="P1077" s="188"/>
      <c r="Q1077" s="188"/>
      <c r="R1077" s="188"/>
      <c r="S1077" s="188"/>
      <c r="T1077" s="188"/>
      <c r="U1077" s="188"/>
      <c r="V1077" s="188"/>
      <c r="W1077" s="213"/>
      <c r="X1077" s="213"/>
      <c r="AB1077" s="188"/>
      <c r="AC1077" s="188"/>
      <c r="AD1077" s="188"/>
      <c r="AE1077" s="200"/>
      <c r="AH1077" s="188"/>
      <c r="AI1077" s="187" t="str">
        <f t="shared" ca="1" si="44"/>
        <v/>
      </c>
      <c r="AJ1077" s="187">
        <f>1</f>
        <v>1</v>
      </c>
    </row>
    <row r="1078" spans="1:36" hidden="1" x14ac:dyDescent="0.25">
      <c r="A1078" s="188"/>
      <c r="B1078" s="188"/>
      <c r="C1078" s="188"/>
      <c r="E1078" s="187" t="str">
        <f t="shared" ca="1" si="45"/>
        <v/>
      </c>
      <c r="F1078" s="192"/>
      <c r="O1078" s="188"/>
      <c r="P1078" s="188"/>
      <c r="Q1078" s="188"/>
      <c r="R1078" s="188"/>
      <c r="S1078" s="188"/>
      <c r="T1078" s="188"/>
      <c r="U1078" s="188"/>
      <c r="V1078" s="188"/>
      <c r="W1078" s="213"/>
      <c r="X1078" s="213"/>
      <c r="AB1078" s="188"/>
      <c r="AC1078" s="188"/>
      <c r="AD1078" s="188"/>
      <c r="AE1078" s="200"/>
      <c r="AH1078" s="188"/>
      <c r="AI1078" s="187" t="str">
        <f t="shared" ca="1" si="44"/>
        <v/>
      </c>
      <c r="AJ1078" s="187">
        <f>1</f>
        <v>1</v>
      </c>
    </row>
    <row r="1079" spans="1:36" hidden="1" x14ac:dyDescent="0.25">
      <c r="A1079" s="188"/>
      <c r="B1079" s="188"/>
      <c r="C1079" s="188"/>
      <c r="E1079" s="187" t="str">
        <f t="shared" ca="1" si="45"/>
        <v/>
      </c>
      <c r="F1079" s="192"/>
      <c r="O1079" s="188"/>
      <c r="P1079" s="188"/>
      <c r="Q1079" s="188"/>
      <c r="R1079" s="188"/>
      <c r="S1079" s="188"/>
      <c r="T1079" s="188"/>
      <c r="U1079" s="188"/>
      <c r="V1079" s="188"/>
      <c r="W1079" s="213"/>
      <c r="X1079" s="213"/>
      <c r="AB1079" s="188"/>
      <c r="AC1079" s="188"/>
      <c r="AD1079" s="188"/>
      <c r="AE1079" s="200"/>
      <c r="AH1079" s="188"/>
      <c r="AI1079" s="187" t="str">
        <f t="shared" ca="1" si="44"/>
        <v/>
      </c>
      <c r="AJ1079" s="187">
        <f>1</f>
        <v>1</v>
      </c>
    </row>
    <row r="1080" spans="1:36" hidden="1" x14ac:dyDescent="0.25">
      <c r="A1080" s="188"/>
      <c r="B1080" s="188"/>
      <c r="C1080" s="188"/>
      <c r="E1080" s="187" t="str">
        <f t="shared" ca="1" si="45"/>
        <v/>
      </c>
      <c r="F1080" s="192"/>
      <c r="O1080" s="188"/>
      <c r="P1080" s="188"/>
      <c r="Q1080" s="188"/>
      <c r="R1080" s="188"/>
      <c r="S1080" s="188"/>
      <c r="T1080" s="188"/>
      <c r="U1080" s="188"/>
      <c r="V1080" s="188"/>
      <c r="W1080" s="213"/>
      <c r="X1080" s="213"/>
      <c r="AB1080" s="188"/>
      <c r="AC1080" s="188"/>
      <c r="AD1080" s="188"/>
      <c r="AE1080" s="200"/>
      <c r="AH1080" s="188"/>
      <c r="AI1080" s="187" t="str">
        <f t="shared" ca="1" si="44"/>
        <v/>
      </c>
      <c r="AJ1080" s="187">
        <f>1</f>
        <v>1</v>
      </c>
    </row>
    <row r="1081" spans="1:36" hidden="1" x14ac:dyDescent="0.25">
      <c r="A1081" s="188"/>
      <c r="B1081" s="188"/>
      <c r="C1081" s="188"/>
      <c r="E1081" s="187" t="str">
        <f t="shared" ca="1" si="45"/>
        <v/>
      </c>
      <c r="F1081" s="192"/>
      <c r="O1081" s="188"/>
      <c r="P1081" s="188"/>
      <c r="Q1081" s="188"/>
      <c r="R1081" s="188"/>
      <c r="S1081" s="188"/>
      <c r="T1081" s="188"/>
      <c r="U1081" s="188"/>
      <c r="V1081" s="188"/>
      <c r="W1081" s="213"/>
      <c r="X1081" s="213"/>
      <c r="AB1081" s="188"/>
      <c r="AC1081" s="188"/>
      <c r="AD1081" s="188"/>
      <c r="AE1081" s="200"/>
      <c r="AH1081" s="188"/>
      <c r="AI1081" s="187" t="str">
        <f t="shared" ca="1" si="44"/>
        <v/>
      </c>
      <c r="AJ1081" s="187">
        <f>1</f>
        <v>1</v>
      </c>
    </row>
    <row r="1082" spans="1:36" hidden="1" x14ac:dyDescent="0.25">
      <c r="A1082" s="188"/>
      <c r="B1082" s="188"/>
      <c r="C1082" s="188"/>
      <c r="E1082" s="187" t="str">
        <f t="shared" ca="1" si="45"/>
        <v/>
      </c>
      <c r="F1082" s="192"/>
      <c r="O1082" s="188"/>
      <c r="P1082" s="188"/>
      <c r="Q1082" s="188"/>
      <c r="R1082" s="188"/>
      <c r="S1082" s="188"/>
      <c r="T1082" s="188"/>
      <c r="U1082" s="188"/>
      <c r="V1082" s="188"/>
      <c r="W1082" s="213"/>
      <c r="X1082" s="213"/>
      <c r="AB1082" s="188"/>
      <c r="AC1082" s="188"/>
      <c r="AD1082" s="188"/>
      <c r="AE1082" s="200"/>
      <c r="AH1082" s="188"/>
      <c r="AI1082" s="187" t="str">
        <f t="shared" ca="1" si="44"/>
        <v/>
      </c>
      <c r="AJ1082" s="187">
        <f>1</f>
        <v>1</v>
      </c>
    </row>
    <row r="1083" spans="1:36" hidden="1" x14ac:dyDescent="0.25">
      <c r="A1083" s="188"/>
      <c r="B1083" s="188"/>
      <c r="C1083" s="188"/>
      <c r="E1083" s="187" t="str">
        <f t="shared" ca="1" si="45"/>
        <v/>
      </c>
      <c r="F1083" s="192"/>
      <c r="O1083" s="188"/>
      <c r="P1083" s="188"/>
      <c r="Q1083" s="188"/>
      <c r="R1083" s="188"/>
      <c r="S1083" s="188"/>
      <c r="T1083" s="188"/>
      <c r="U1083" s="188"/>
      <c r="V1083" s="188"/>
      <c r="W1083" s="213"/>
      <c r="X1083" s="213"/>
      <c r="AB1083" s="188"/>
      <c r="AC1083" s="188"/>
      <c r="AD1083" s="188"/>
      <c r="AE1083" s="200"/>
      <c r="AH1083" s="188"/>
      <c r="AI1083" s="187" t="str">
        <f t="shared" ca="1" si="44"/>
        <v/>
      </c>
      <c r="AJ1083" s="187">
        <f>1</f>
        <v>1</v>
      </c>
    </row>
    <row r="1084" spans="1:36" hidden="1" x14ac:dyDescent="0.25">
      <c r="A1084" s="188"/>
      <c r="B1084" s="188"/>
      <c r="C1084" s="188"/>
      <c r="E1084" s="187" t="str">
        <f t="shared" ca="1" si="45"/>
        <v/>
      </c>
      <c r="F1084" s="192"/>
      <c r="O1084" s="188"/>
      <c r="P1084" s="188"/>
      <c r="Q1084" s="188"/>
      <c r="R1084" s="188"/>
      <c r="S1084" s="188"/>
      <c r="T1084" s="188"/>
      <c r="U1084" s="188"/>
      <c r="V1084" s="188"/>
      <c r="W1084" s="213"/>
      <c r="X1084" s="213"/>
      <c r="AB1084" s="188"/>
      <c r="AC1084" s="188"/>
      <c r="AD1084" s="188"/>
      <c r="AE1084" s="200"/>
      <c r="AH1084" s="188"/>
      <c r="AI1084" s="187" t="str">
        <f t="shared" ca="1" si="44"/>
        <v/>
      </c>
      <c r="AJ1084" s="187">
        <f>1</f>
        <v>1</v>
      </c>
    </row>
    <row r="1085" spans="1:36" hidden="1" x14ac:dyDescent="0.25">
      <c r="A1085" s="188"/>
      <c r="B1085" s="188"/>
      <c r="C1085" s="188"/>
      <c r="E1085" s="187" t="str">
        <f t="shared" ca="1" si="45"/>
        <v/>
      </c>
      <c r="F1085" s="192"/>
      <c r="O1085" s="188"/>
      <c r="P1085" s="188"/>
      <c r="Q1085" s="188"/>
      <c r="R1085" s="188"/>
      <c r="S1085" s="188"/>
      <c r="T1085" s="188"/>
      <c r="U1085" s="188"/>
      <c r="V1085" s="188"/>
      <c r="W1085" s="213"/>
      <c r="X1085" s="213"/>
      <c r="AB1085" s="188"/>
      <c r="AC1085" s="188"/>
      <c r="AD1085" s="188"/>
      <c r="AE1085" s="200"/>
      <c r="AH1085" s="188"/>
      <c r="AI1085" s="187" t="str">
        <f t="shared" ca="1" si="44"/>
        <v/>
      </c>
      <c r="AJ1085" s="187">
        <f>1</f>
        <v>1</v>
      </c>
    </row>
    <row r="1086" spans="1:36" hidden="1" x14ac:dyDescent="0.25">
      <c r="A1086" s="188"/>
      <c r="B1086" s="188"/>
      <c r="C1086" s="188"/>
      <c r="E1086" s="187" t="str">
        <f t="shared" ca="1" si="45"/>
        <v/>
      </c>
      <c r="F1086" s="192"/>
      <c r="O1086" s="188"/>
      <c r="P1086" s="188"/>
      <c r="Q1086" s="188"/>
      <c r="R1086" s="188"/>
      <c r="S1086" s="188"/>
      <c r="T1086" s="188"/>
      <c r="U1086" s="188"/>
      <c r="V1086" s="188"/>
      <c r="W1086" s="213"/>
      <c r="X1086" s="213"/>
      <c r="AB1086" s="188"/>
      <c r="AC1086" s="188"/>
      <c r="AD1086" s="188"/>
      <c r="AE1086" s="200"/>
      <c r="AH1086" s="188"/>
      <c r="AI1086" s="187" t="str">
        <f t="shared" ca="1" si="44"/>
        <v/>
      </c>
      <c r="AJ1086" s="187">
        <f>1</f>
        <v>1</v>
      </c>
    </row>
    <row r="1087" spans="1:36" hidden="1" x14ac:dyDescent="0.25">
      <c r="A1087" s="188"/>
      <c r="B1087" s="188"/>
      <c r="C1087" s="188"/>
      <c r="E1087" s="187" t="str">
        <f t="shared" ca="1" si="45"/>
        <v/>
      </c>
      <c r="F1087" s="192"/>
      <c r="O1087" s="188"/>
      <c r="P1087" s="188"/>
      <c r="Q1087" s="188"/>
      <c r="R1087" s="188"/>
      <c r="S1087" s="188"/>
      <c r="T1087" s="188"/>
      <c r="U1087" s="188"/>
      <c r="V1087" s="188"/>
      <c r="W1087" s="213"/>
      <c r="X1087" s="213"/>
      <c r="AB1087" s="188"/>
      <c r="AC1087" s="188"/>
      <c r="AD1087" s="188"/>
      <c r="AE1087" s="200"/>
      <c r="AH1087" s="188"/>
      <c r="AI1087" s="187" t="str">
        <f t="shared" ca="1" si="44"/>
        <v/>
      </c>
      <c r="AJ1087" s="187">
        <f>1</f>
        <v>1</v>
      </c>
    </row>
    <row r="1088" spans="1:36" hidden="1" x14ac:dyDescent="0.25">
      <c r="A1088" s="188"/>
      <c r="B1088" s="188"/>
      <c r="C1088" s="188"/>
      <c r="E1088" s="187" t="str">
        <f t="shared" ca="1" si="45"/>
        <v/>
      </c>
      <c r="F1088" s="192"/>
      <c r="O1088" s="188"/>
      <c r="P1088" s="188"/>
      <c r="Q1088" s="188"/>
      <c r="R1088" s="188"/>
      <c r="S1088" s="188"/>
      <c r="T1088" s="188"/>
      <c r="U1088" s="188"/>
      <c r="V1088" s="188"/>
      <c r="W1088" s="213"/>
      <c r="X1088" s="213"/>
      <c r="AB1088" s="188"/>
      <c r="AC1088" s="188"/>
      <c r="AD1088" s="188"/>
      <c r="AE1088" s="200"/>
      <c r="AH1088" s="188"/>
      <c r="AI1088" s="187" t="str">
        <f t="shared" ca="1" si="44"/>
        <v/>
      </c>
      <c r="AJ1088" s="187">
        <f>1</f>
        <v>1</v>
      </c>
    </row>
    <row r="1089" spans="1:36" hidden="1" x14ac:dyDescent="0.25">
      <c r="A1089" s="188"/>
      <c r="B1089" s="188"/>
      <c r="C1089" s="188"/>
      <c r="E1089" s="187" t="str">
        <f t="shared" ca="1" si="45"/>
        <v/>
      </c>
      <c r="F1089" s="192"/>
      <c r="O1089" s="188"/>
      <c r="P1089" s="188"/>
      <c r="Q1089" s="188"/>
      <c r="R1089" s="188"/>
      <c r="S1089" s="188"/>
      <c r="T1089" s="188"/>
      <c r="U1089" s="188"/>
      <c r="V1089" s="188"/>
      <c r="W1089" s="213"/>
      <c r="X1089" s="213"/>
      <c r="AB1089" s="188"/>
      <c r="AC1089" s="188"/>
      <c r="AD1089" s="188"/>
      <c r="AE1089" s="200"/>
      <c r="AH1089" s="188"/>
      <c r="AI1089" s="187" t="str">
        <f t="shared" ca="1" si="44"/>
        <v/>
      </c>
      <c r="AJ1089" s="187">
        <f>1</f>
        <v>1</v>
      </c>
    </row>
    <row r="1090" spans="1:36" hidden="1" x14ac:dyDescent="0.25">
      <c r="A1090" s="188"/>
      <c r="B1090" s="188"/>
      <c r="C1090" s="188"/>
      <c r="E1090" s="187" t="str">
        <f t="shared" ca="1" si="45"/>
        <v/>
      </c>
      <c r="F1090" s="192"/>
      <c r="O1090" s="188"/>
      <c r="P1090" s="188"/>
      <c r="Q1090" s="188"/>
      <c r="R1090" s="188"/>
      <c r="S1090" s="188"/>
      <c r="T1090" s="188"/>
      <c r="U1090" s="188"/>
      <c r="V1090" s="188"/>
      <c r="W1090" s="213"/>
      <c r="X1090" s="213"/>
      <c r="AB1090" s="188"/>
      <c r="AC1090" s="188"/>
      <c r="AD1090" s="188"/>
      <c r="AE1090" s="200"/>
      <c r="AH1090" s="188"/>
      <c r="AI1090" s="187" t="str">
        <f t="shared" ref="AI1090:AI1142" ca="1" si="46">IF(A1090="","",IF(S1090="",_xlfn.DAYS(TODAY(),A1090),_xlfn.DAYS(S1090,A1090)))</f>
        <v/>
      </c>
      <c r="AJ1090" s="187">
        <f>1</f>
        <v>1</v>
      </c>
    </row>
    <row r="1091" spans="1:36" hidden="1" x14ac:dyDescent="0.25">
      <c r="A1091" s="188"/>
      <c r="B1091" s="188"/>
      <c r="C1091" s="188"/>
      <c r="E1091" s="187" t="str">
        <f t="shared" ca="1" si="45"/>
        <v/>
      </c>
      <c r="F1091" s="192"/>
      <c r="O1091" s="188"/>
      <c r="P1091" s="188"/>
      <c r="Q1091" s="188"/>
      <c r="R1091" s="188"/>
      <c r="S1091" s="188"/>
      <c r="T1091" s="188"/>
      <c r="U1091" s="188"/>
      <c r="V1091" s="188"/>
      <c r="W1091" s="213"/>
      <c r="X1091" s="213"/>
      <c r="AB1091" s="188"/>
      <c r="AC1091" s="188"/>
      <c r="AD1091" s="188"/>
      <c r="AE1091" s="200"/>
      <c r="AH1091" s="188"/>
      <c r="AI1091" s="187" t="str">
        <f t="shared" ca="1" si="46"/>
        <v/>
      </c>
      <c r="AJ1091" s="187">
        <f>1</f>
        <v>1</v>
      </c>
    </row>
    <row r="1092" spans="1:36" hidden="1" x14ac:dyDescent="0.25">
      <c r="A1092" s="188"/>
      <c r="B1092" s="188"/>
      <c r="C1092" s="188"/>
      <c r="E1092" s="187" t="str">
        <f t="shared" ca="1" si="45"/>
        <v/>
      </c>
      <c r="F1092" s="192"/>
      <c r="O1092" s="188"/>
      <c r="P1092" s="188"/>
      <c r="Q1092" s="188"/>
      <c r="R1092" s="188"/>
      <c r="S1092" s="188"/>
      <c r="T1092" s="188"/>
      <c r="U1092" s="188"/>
      <c r="V1092" s="188"/>
      <c r="W1092" s="213"/>
      <c r="X1092" s="213"/>
      <c r="AB1092" s="188"/>
      <c r="AC1092" s="188"/>
      <c r="AD1092" s="188"/>
      <c r="AE1092" s="200"/>
      <c r="AH1092" s="188"/>
      <c r="AI1092" s="187" t="str">
        <f t="shared" ca="1" si="46"/>
        <v/>
      </c>
      <c r="AJ1092" s="187">
        <f>1</f>
        <v>1</v>
      </c>
    </row>
    <row r="1093" spans="1:36" hidden="1" x14ac:dyDescent="0.25">
      <c r="A1093" s="188"/>
      <c r="B1093" s="188"/>
      <c r="C1093" s="188"/>
      <c r="E1093" s="187" t="str">
        <f t="shared" ca="1" si="45"/>
        <v/>
      </c>
      <c r="F1093" s="192"/>
      <c r="O1093" s="188"/>
      <c r="P1093" s="188"/>
      <c r="Q1093" s="188"/>
      <c r="R1093" s="188"/>
      <c r="S1093" s="188"/>
      <c r="T1093" s="188"/>
      <c r="U1093" s="188"/>
      <c r="V1093" s="188"/>
      <c r="W1093" s="213"/>
      <c r="X1093" s="213"/>
      <c r="AB1093" s="188"/>
      <c r="AC1093" s="188"/>
      <c r="AD1093" s="188"/>
      <c r="AE1093" s="200"/>
      <c r="AH1093" s="188"/>
      <c r="AI1093" s="187" t="str">
        <f t="shared" ca="1" si="46"/>
        <v/>
      </c>
      <c r="AJ1093" s="187">
        <f>1</f>
        <v>1</v>
      </c>
    </row>
    <row r="1094" spans="1:36" hidden="1" x14ac:dyDescent="0.25">
      <c r="A1094" s="188"/>
      <c r="B1094" s="188"/>
      <c r="C1094" s="188"/>
      <c r="E1094" s="187" t="str">
        <f t="shared" ca="1" si="45"/>
        <v/>
      </c>
      <c r="F1094" s="192"/>
      <c r="O1094" s="188"/>
      <c r="P1094" s="188"/>
      <c r="Q1094" s="188"/>
      <c r="R1094" s="188"/>
      <c r="S1094" s="188"/>
      <c r="T1094" s="188"/>
      <c r="U1094" s="188"/>
      <c r="V1094" s="188"/>
      <c r="W1094" s="213"/>
      <c r="X1094" s="213"/>
      <c r="AB1094" s="188"/>
      <c r="AC1094" s="188"/>
      <c r="AD1094" s="188"/>
      <c r="AE1094" s="200"/>
      <c r="AH1094" s="188"/>
      <c r="AI1094" s="187" t="str">
        <f t="shared" ca="1" si="46"/>
        <v/>
      </c>
      <c r="AJ1094" s="187">
        <f>1</f>
        <v>1</v>
      </c>
    </row>
    <row r="1095" spans="1:36" hidden="1" x14ac:dyDescent="0.25">
      <c r="A1095" s="188"/>
      <c r="B1095" s="188"/>
      <c r="C1095" s="188"/>
      <c r="E1095" s="187" t="str">
        <f t="shared" ca="1" si="45"/>
        <v/>
      </c>
      <c r="F1095" s="192"/>
      <c r="O1095" s="188"/>
      <c r="P1095" s="188"/>
      <c r="Q1095" s="188"/>
      <c r="R1095" s="188"/>
      <c r="S1095" s="188"/>
      <c r="T1095" s="188"/>
      <c r="U1095" s="188"/>
      <c r="V1095" s="188"/>
      <c r="W1095" s="213"/>
      <c r="X1095" s="213"/>
      <c r="AB1095" s="188"/>
      <c r="AC1095" s="188"/>
      <c r="AD1095" s="188"/>
      <c r="AE1095" s="200"/>
      <c r="AH1095" s="188"/>
      <c r="AI1095" s="187" t="str">
        <f t="shared" ca="1" si="46"/>
        <v/>
      </c>
      <c r="AJ1095" s="187">
        <f>1</f>
        <v>1</v>
      </c>
    </row>
    <row r="1096" spans="1:36" hidden="1" x14ac:dyDescent="0.25">
      <c r="A1096" s="188"/>
      <c r="B1096" s="188"/>
      <c r="C1096" s="188"/>
      <c r="E1096" s="187" t="str">
        <f t="shared" ca="1" si="45"/>
        <v/>
      </c>
      <c r="F1096" s="192"/>
      <c r="O1096" s="188"/>
      <c r="P1096" s="188"/>
      <c r="Q1096" s="188"/>
      <c r="R1096" s="188"/>
      <c r="S1096" s="188"/>
      <c r="T1096" s="188"/>
      <c r="U1096" s="188"/>
      <c r="V1096" s="188"/>
      <c r="W1096" s="213"/>
      <c r="X1096" s="213"/>
      <c r="AB1096" s="188"/>
      <c r="AC1096" s="188"/>
      <c r="AD1096" s="188"/>
      <c r="AE1096" s="200"/>
      <c r="AH1096" s="188"/>
      <c r="AI1096" s="187" t="str">
        <f t="shared" ca="1" si="46"/>
        <v/>
      </c>
      <c r="AJ1096" s="187">
        <f>1</f>
        <v>1</v>
      </c>
    </row>
    <row r="1097" spans="1:36" hidden="1" x14ac:dyDescent="0.25">
      <c r="A1097" s="188"/>
      <c r="B1097" s="188"/>
      <c r="C1097" s="188"/>
      <c r="E1097" s="187" t="str">
        <f t="shared" ca="1" si="45"/>
        <v/>
      </c>
      <c r="F1097" s="192"/>
      <c r="O1097" s="188"/>
      <c r="P1097" s="188"/>
      <c r="Q1097" s="188"/>
      <c r="R1097" s="188"/>
      <c r="S1097" s="188"/>
      <c r="T1097" s="188"/>
      <c r="U1097" s="188"/>
      <c r="V1097" s="188"/>
      <c r="W1097" s="213"/>
      <c r="X1097" s="213"/>
      <c r="AB1097" s="188"/>
      <c r="AC1097" s="188"/>
      <c r="AD1097" s="188"/>
      <c r="AE1097" s="200"/>
      <c r="AH1097" s="188"/>
      <c r="AI1097" s="187" t="str">
        <f t="shared" ca="1" si="46"/>
        <v/>
      </c>
      <c r="AJ1097" s="187">
        <f>1</f>
        <v>1</v>
      </c>
    </row>
    <row r="1098" spans="1:36" hidden="1" x14ac:dyDescent="0.25">
      <c r="A1098" s="188"/>
      <c r="B1098" s="188"/>
      <c r="C1098" s="188"/>
      <c r="E1098" s="187" t="str">
        <f t="shared" ca="1" si="45"/>
        <v/>
      </c>
      <c r="F1098" s="192"/>
      <c r="O1098" s="188"/>
      <c r="P1098" s="188"/>
      <c r="Q1098" s="188"/>
      <c r="R1098" s="188"/>
      <c r="S1098" s="188"/>
      <c r="T1098" s="188"/>
      <c r="U1098" s="188"/>
      <c r="V1098" s="188"/>
      <c r="W1098" s="213"/>
      <c r="X1098" s="213"/>
      <c r="AB1098" s="188"/>
      <c r="AC1098" s="188"/>
      <c r="AD1098" s="188"/>
      <c r="AE1098" s="200"/>
      <c r="AH1098" s="188"/>
      <c r="AI1098" s="187" t="str">
        <f t="shared" ca="1" si="46"/>
        <v/>
      </c>
      <c r="AJ1098" s="187">
        <f>1</f>
        <v>1</v>
      </c>
    </row>
    <row r="1099" spans="1:36" hidden="1" x14ac:dyDescent="0.25">
      <c r="A1099" s="188"/>
      <c r="B1099" s="188"/>
      <c r="C1099" s="188"/>
      <c r="E1099" s="187" t="str">
        <f t="shared" ca="1" si="45"/>
        <v/>
      </c>
      <c r="F1099" s="192"/>
      <c r="O1099" s="188"/>
      <c r="P1099" s="188"/>
      <c r="Q1099" s="188"/>
      <c r="R1099" s="188"/>
      <c r="S1099" s="188"/>
      <c r="T1099" s="188"/>
      <c r="U1099" s="188"/>
      <c r="V1099" s="188"/>
      <c r="W1099" s="213"/>
      <c r="X1099" s="213"/>
      <c r="AB1099" s="188"/>
      <c r="AC1099" s="188"/>
      <c r="AD1099" s="188"/>
      <c r="AE1099" s="200"/>
      <c r="AH1099" s="188"/>
      <c r="AI1099" s="187" t="str">
        <f t="shared" ca="1" si="46"/>
        <v/>
      </c>
      <c r="AJ1099" s="187">
        <f>1</f>
        <v>1</v>
      </c>
    </row>
    <row r="1100" spans="1:36" hidden="1" x14ac:dyDescent="0.25">
      <c r="A1100" s="188"/>
      <c r="B1100" s="188"/>
      <c r="C1100" s="188"/>
      <c r="E1100" s="187" t="str">
        <f t="shared" ca="1" si="45"/>
        <v/>
      </c>
      <c r="F1100" s="192"/>
      <c r="O1100" s="188"/>
      <c r="P1100" s="188"/>
      <c r="Q1100" s="188"/>
      <c r="R1100" s="188"/>
      <c r="S1100" s="188"/>
      <c r="T1100" s="188"/>
      <c r="U1100" s="188"/>
      <c r="V1100" s="188"/>
      <c r="W1100" s="213"/>
      <c r="X1100" s="213"/>
      <c r="AB1100" s="188"/>
      <c r="AC1100" s="188"/>
      <c r="AD1100" s="188"/>
      <c r="AE1100" s="200"/>
      <c r="AH1100" s="188"/>
      <c r="AI1100" s="187" t="str">
        <f t="shared" ca="1" si="46"/>
        <v/>
      </c>
      <c r="AJ1100" s="187">
        <f>1</f>
        <v>1</v>
      </c>
    </row>
    <row r="1101" spans="1:36" hidden="1" x14ac:dyDescent="0.25">
      <c r="A1101" s="188"/>
      <c r="B1101" s="188"/>
      <c r="C1101" s="188"/>
      <c r="E1101" s="187" t="str">
        <f t="shared" ca="1" si="45"/>
        <v/>
      </c>
      <c r="F1101" s="192"/>
      <c r="O1101" s="188"/>
      <c r="P1101" s="188"/>
      <c r="Q1101" s="188"/>
      <c r="R1101" s="188"/>
      <c r="S1101" s="188"/>
      <c r="T1101" s="188"/>
      <c r="U1101" s="188"/>
      <c r="V1101" s="188"/>
      <c r="W1101" s="213"/>
      <c r="X1101" s="213"/>
      <c r="AB1101" s="188"/>
      <c r="AC1101" s="188"/>
      <c r="AD1101" s="188"/>
      <c r="AE1101" s="200"/>
      <c r="AH1101" s="188"/>
      <c r="AI1101" s="187" t="str">
        <f t="shared" ca="1" si="46"/>
        <v/>
      </c>
      <c r="AJ1101" s="187">
        <f>1</f>
        <v>1</v>
      </c>
    </row>
    <row r="1102" spans="1:36" hidden="1" x14ac:dyDescent="0.25">
      <c r="A1102" s="188"/>
      <c r="B1102" s="188"/>
      <c r="C1102" s="188"/>
      <c r="E1102" s="187" t="str">
        <f t="shared" ca="1" si="45"/>
        <v/>
      </c>
      <c r="F1102" s="192"/>
      <c r="O1102" s="188"/>
      <c r="P1102" s="188"/>
      <c r="Q1102" s="188"/>
      <c r="R1102" s="188"/>
      <c r="S1102" s="188"/>
      <c r="T1102" s="188"/>
      <c r="U1102" s="188"/>
      <c r="V1102" s="188"/>
      <c r="W1102" s="213"/>
      <c r="X1102" s="213"/>
      <c r="AB1102" s="188"/>
      <c r="AC1102" s="188"/>
      <c r="AD1102" s="188"/>
      <c r="AE1102" s="200"/>
      <c r="AH1102" s="188"/>
      <c r="AI1102" s="187" t="str">
        <f t="shared" ca="1" si="46"/>
        <v/>
      </c>
      <c r="AJ1102" s="187">
        <f>1</f>
        <v>1</v>
      </c>
    </row>
    <row r="1103" spans="1:36" hidden="1" x14ac:dyDescent="0.25">
      <c r="A1103" s="188"/>
      <c r="B1103" s="188"/>
      <c r="C1103" s="188"/>
      <c r="E1103" s="187" t="str">
        <f t="shared" ca="1" si="45"/>
        <v/>
      </c>
      <c r="F1103" s="192"/>
      <c r="O1103" s="188"/>
      <c r="P1103" s="188"/>
      <c r="Q1103" s="188"/>
      <c r="R1103" s="188"/>
      <c r="S1103" s="188"/>
      <c r="T1103" s="188"/>
      <c r="U1103" s="188"/>
      <c r="V1103" s="188"/>
      <c r="W1103" s="213"/>
      <c r="X1103" s="213"/>
      <c r="AB1103" s="188"/>
      <c r="AC1103" s="188"/>
      <c r="AD1103" s="188"/>
      <c r="AE1103" s="200"/>
      <c r="AH1103" s="188"/>
      <c r="AI1103" s="187" t="str">
        <f t="shared" ca="1" si="46"/>
        <v/>
      </c>
      <c r="AJ1103" s="187">
        <f>1</f>
        <v>1</v>
      </c>
    </row>
    <row r="1104" spans="1:36" hidden="1" x14ac:dyDescent="0.25">
      <c r="A1104" s="188"/>
      <c r="B1104" s="188"/>
      <c r="C1104" s="188"/>
      <c r="E1104" s="187" t="str">
        <f t="shared" ref="E1104:E1139" ca="1" si="47">IF(U1104="","",IF(U1104="cancelado","Cancelado",IF(U1104="prazo indeterminado","Ativo",IF(TODAY()-U1104&gt;0,"Concluído","Ativo"))))</f>
        <v/>
      </c>
      <c r="F1104" s="192"/>
      <c r="O1104" s="188"/>
      <c r="P1104" s="188"/>
      <c r="Q1104" s="188"/>
      <c r="R1104" s="188"/>
      <c r="S1104" s="188"/>
      <c r="T1104" s="188"/>
      <c r="U1104" s="188"/>
      <c r="V1104" s="188"/>
      <c r="W1104" s="213"/>
      <c r="X1104" s="213"/>
      <c r="AB1104" s="188"/>
      <c r="AC1104" s="188"/>
      <c r="AD1104" s="188"/>
      <c r="AE1104" s="200"/>
      <c r="AH1104" s="188"/>
      <c r="AI1104" s="187" t="str">
        <f t="shared" ca="1" si="46"/>
        <v/>
      </c>
      <c r="AJ1104" s="187">
        <f>1</f>
        <v>1</v>
      </c>
    </row>
    <row r="1105" spans="1:36" hidden="1" x14ac:dyDescent="0.25">
      <c r="A1105" s="188"/>
      <c r="B1105" s="188"/>
      <c r="C1105" s="188"/>
      <c r="E1105" s="187" t="str">
        <f t="shared" ca="1" si="47"/>
        <v/>
      </c>
      <c r="F1105" s="192"/>
      <c r="O1105" s="188"/>
      <c r="P1105" s="188"/>
      <c r="Q1105" s="188"/>
      <c r="R1105" s="188"/>
      <c r="S1105" s="188"/>
      <c r="T1105" s="188"/>
      <c r="U1105" s="188"/>
      <c r="V1105" s="188"/>
      <c r="W1105" s="213"/>
      <c r="X1105" s="213"/>
      <c r="AB1105" s="188"/>
      <c r="AC1105" s="188"/>
      <c r="AD1105" s="188"/>
      <c r="AE1105" s="200"/>
      <c r="AH1105" s="188"/>
      <c r="AI1105" s="187" t="str">
        <f t="shared" ca="1" si="46"/>
        <v/>
      </c>
      <c r="AJ1105" s="187">
        <f>1</f>
        <v>1</v>
      </c>
    </row>
    <row r="1106" spans="1:36" hidden="1" x14ac:dyDescent="0.25">
      <c r="A1106" s="188"/>
      <c r="B1106" s="188"/>
      <c r="C1106" s="188"/>
      <c r="E1106" s="187" t="str">
        <f t="shared" ca="1" si="47"/>
        <v/>
      </c>
      <c r="F1106" s="192"/>
      <c r="O1106" s="188"/>
      <c r="P1106" s="188"/>
      <c r="Q1106" s="188"/>
      <c r="R1106" s="188"/>
      <c r="S1106" s="188"/>
      <c r="T1106" s="188"/>
      <c r="U1106" s="188"/>
      <c r="V1106" s="188"/>
      <c r="W1106" s="213"/>
      <c r="X1106" s="213"/>
      <c r="AB1106" s="188"/>
      <c r="AC1106" s="188"/>
      <c r="AD1106" s="188"/>
      <c r="AE1106" s="200"/>
      <c r="AH1106" s="188"/>
      <c r="AI1106" s="187" t="str">
        <f t="shared" ca="1" si="46"/>
        <v/>
      </c>
      <c r="AJ1106" s="187">
        <f>1</f>
        <v>1</v>
      </c>
    </row>
    <row r="1107" spans="1:36" hidden="1" x14ac:dyDescent="0.25">
      <c r="A1107" s="188"/>
      <c r="B1107" s="188"/>
      <c r="C1107" s="188"/>
      <c r="E1107" s="187" t="str">
        <f t="shared" ca="1" si="47"/>
        <v/>
      </c>
      <c r="F1107" s="192"/>
      <c r="O1107" s="188"/>
      <c r="P1107" s="188"/>
      <c r="Q1107" s="188"/>
      <c r="R1107" s="188"/>
      <c r="S1107" s="188"/>
      <c r="T1107" s="188"/>
      <c r="U1107" s="188"/>
      <c r="V1107" s="188"/>
      <c r="W1107" s="213"/>
      <c r="X1107" s="213"/>
      <c r="AB1107" s="188"/>
      <c r="AC1107" s="188"/>
      <c r="AD1107" s="188"/>
      <c r="AE1107" s="200"/>
      <c r="AH1107" s="188"/>
      <c r="AI1107" s="187" t="str">
        <f t="shared" ca="1" si="46"/>
        <v/>
      </c>
      <c r="AJ1107" s="187">
        <f>1</f>
        <v>1</v>
      </c>
    </row>
    <row r="1108" spans="1:36" hidden="1" x14ac:dyDescent="0.25">
      <c r="A1108" s="188"/>
      <c r="B1108" s="188"/>
      <c r="C1108" s="188"/>
      <c r="E1108" s="187" t="str">
        <f t="shared" ca="1" si="47"/>
        <v/>
      </c>
      <c r="F1108" s="192"/>
      <c r="O1108" s="188"/>
      <c r="P1108" s="188"/>
      <c r="Q1108" s="188"/>
      <c r="R1108" s="188"/>
      <c r="S1108" s="188"/>
      <c r="T1108" s="188"/>
      <c r="U1108" s="188"/>
      <c r="V1108" s="188"/>
      <c r="W1108" s="213"/>
      <c r="X1108" s="213"/>
      <c r="AB1108" s="188"/>
      <c r="AC1108" s="188"/>
      <c r="AD1108" s="188"/>
      <c r="AE1108" s="200"/>
      <c r="AH1108" s="188"/>
      <c r="AI1108" s="187" t="str">
        <f t="shared" ca="1" si="46"/>
        <v/>
      </c>
      <c r="AJ1108" s="187">
        <f>1</f>
        <v>1</v>
      </c>
    </row>
    <row r="1109" spans="1:36" hidden="1" x14ac:dyDescent="0.25">
      <c r="A1109" s="188"/>
      <c r="B1109" s="188"/>
      <c r="C1109" s="188"/>
      <c r="E1109" s="187" t="str">
        <f t="shared" ca="1" si="47"/>
        <v/>
      </c>
      <c r="F1109" s="192"/>
      <c r="O1109" s="188"/>
      <c r="P1109" s="188"/>
      <c r="Q1109" s="188"/>
      <c r="R1109" s="188"/>
      <c r="S1109" s="188"/>
      <c r="T1109" s="188"/>
      <c r="U1109" s="188"/>
      <c r="V1109" s="188"/>
      <c r="W1109" s="213"/>
      <c r="X1109" s="213"/>
      <c r="AB1109" s="188"/>
      <c r="AC1109" s="188"/>
      <c r="AD1109" s="188"/>
      <c r="AE1109" s="200"/>
      <c r="AH1109" s="188"/>
      <c r="AI1109" s="187" t="str">
        <f t="shared" ca="1" si="46"/>
        <v/>
      </c>
      <c r="AJ1109" s="187">
        <f>1</f>
        <v>1</v>
      </c>
    </row>
    <row r="1110" spans="1:36" hidden="1" x14ac:dyDescent="0.25">
      <c r="A1110" s="188"/>
      <c r="B1110" s="188"/>
      <c r="C1110" s="188"/>
      <c r="E1110" s="187" t="str">
        <f t="shared" ca="1" si="47"/>
        <v/>
      </c>
      <c r="F1110" s="192"/>
      <c r="O1110" s="188"/>
      <c r="P1110" s="188"/>
      <c r="Q1110" s="188"/>
      <c r="R1110" s="188"/>
      <c r="S1110" s="188"/>
      <c r="T1110" s="188"/>
      <c r="U1110" s="188"/>
      <c r="V1110" s="188"/>
      <c r="W1110" s="213"/>
      <c r="X1110" s="213"/>
      <c r="AB1110" s="188"/>
      <c r="AC1110" s="188"/>
      <c r="AD1110" s="188"/>
      <c r="AE1110" s="200"/>
      <c r="AH1110" s="188"/>
      <c r="AI1110" s="187" t="str">
        <f t="shared" ca="1" si="46"/>
        <v/>
      </c>
      <c r="AJ1110" s="187">
        <f>1</f>
        <v>1</v>
      </c>
    </row>
    <row r="1111" spans="1:36" hidden="1" x14ac:dyDescent="0.25">
      <c r="A1111" s="188"/>
      <c r="B1111" s="188"/>
      <c r="C1111" s="188"/>
      <c r="E1111" s="187" t="str">
        <f t="shared" ca="1" si="47"/>
        <v/>
      </c>
      <c r="F1111" s="192"/>
      <c r="O1111" s="188"/>
      <c r="P1111" s="188"/>
      <c r="Q1111" s="188"/>
      <c r="R1111" s="188"/>
      <c r="S1111" s="188"/>
      <c r="T1111" s="188"/>
      <c r="U1111" s="188"/>
      <c r="V1111" s="188"/>
      <c r="W1111" s="213"/>
      <c r="X1111" s="213"/>
      <c r="AB1111" s="188"/>
      <c r="AC1111" s="188"/>
      <c r="AD1111" s="188"/>
      <c r="AE1111" s="200"/>
      <c r="AH1111" s="188"/>
      <c r="AI1111" s="187" t="str">
        <f t="shared" ca="1" si="46"/>
        <v/>
      </c>
      <c r="AJ1111" s="187">
        <f>1</f>
        <v>1</v>
      </c>
    </row>
    <row r="1112" spans="1:36" hidden="1" x14ac:dyDescent="0.25">
      <c r="A1112" s="188"/>
      <c r="B1112" s="188"/>
      <c r="C1112" s="188"/>
      <c r="E1112" s="187" t="str">
        <f t="shared" ca="1" si="47"/>
        <v/>
      </c>
      <c r="F1112" s="192"/>
      <c r="O1112" s="188"/>
      <c r="P1112" s="188"/>
      <c r="Q1112" s="188"/>
      <c r="R1112" s="188"/>
      <c r="S1112" s="188"/>
      <c r="T1112" s="188"/>
      <c r="U1112" s="188"/>
      <c r="V1112" s="188"/>
      <c r="W1112" s="213"/>
      <c r="X1112" s="213"/>
      <c r="AB1112" s="188"/>
      <c r="AC1112" s="188"/>
      <c r="AD1112" s="188"/>
      <c r="AE1112" s="200"/>
      <c r="AH1112" s="188"/>
      <c r="AI1112" s="187" t="str">
        <f t="shared" ca="1" si="46"/>
        <v/>
      </c>
      <c r="AJ1112" s="187">
        <f>1</f>
        <v>1</v>
      </c>
    </row>
    <row r="1113" spans="1:36" hidden="1" x14ac:dyDescent="0.25">
      <c r="A1113" s="188"/>
      <c r="B1113" s="188"/>
      <c r="C1113" s="188"/>
      <c r="E1113" s="187" t="str">
        <f t="shared" ca="1" si="47"/>
        <v/>
      </c>
      <c r="F1113" s="192"/>
      <c r="O1113" s="188"/>
      <c r="P1113" s="188"/>
      <c r="Q1113" s="188"/>
      <c r="R1113" s="188"/>
      <c r="S1113" s="188"/>
      <c r="T1113" s="188"/>
      <c r="U1113" s="188"/>
      <c r="V1113" s="188"/>
      <c r="W1113" s="213"/>
      <c r="X1113" s="213"/>
      <c r="AB1113" s="188"/>
      <c r="AC1113" s="188"/>
      <c r="AD1113" s="188"/>
      <c r="AE1113" s="200"/>
      <c r="AH1113" s="188"/>
      <c r="AI1113" s="187" t="str">
        <f t="shared" ca="1" si="46"/>
        <v/>
      </c>
      <c r="AJ1113" s="187">
        <f>1</f>
        <v>1</v>
      </c>
    </row>
    <row r="1114" spans="1:36" hidden="1" x14ac:dyDescent="0.25">
      <c r="A1114" s="188"/>
      <c r="B1114" s="188"/>
      <c r="C1114" s="188"/>
      <c r="E1114" s="187" t="str">
        <f t="shared" ca="1" si="47"/>
        <v/>
      </c>
      <c r="F1114" s="192"/>
      <c r="O1114" s="188"/>
      <c r="P1114" s="188"/>
      <c r="Q1114" s="188"/>
      <c r="R1114" s="188"/>
      <c r="S1114" s="188"/>
      <c r="T1114" s="188"/>
      <c r="U1114" s="188"/>
      <c r="V1114" s="188"/>
      <c r="W1114" s="213"/>
      <c r="X1114" s="213"/>
      <c r="AB1114" s="188"/>
      <c r="AC1114" s="188"/>
      <c r="AD1114" s="188"/>
      <c r="AE1114" s="200"/>
      <c r="AH1114" s="188"/>
      <c r="AI1114" s="187" t="str">
        <f t="shared" ca="1" si="46"/>
        <v/>
      </c>
      <c r="AJ1114" s="187">
        <f>1</f>
        <v>1</v>
      </c>
    </row>
    <row r="1115" spans="1:36" hidden="1" x14ac:dyDescent="0.25">
      <c r="A1115" s="188"/>
      <c r="B1115" s="188"/>
      <c r="C1115" s="188"/>
      <c r="E1115" s="187" t="str">
        <f t="shared" ca="1" si="47"/>
        <v/>
      </c>
      <c r="F1115" s="192"/>
      <c r="O1115" s="188"/>
      <c r="P1115" s="188"/>
      <c r="Q1115" s="188"/>
      <c r="R1115" s="188"/>
      <c r="S1115" s="188"/>
      <c r="T1115" s="188"/>
      <c r="U1115" s="188"/>
      <c r="V1115" s="188"/>
      <c r="W1115" s="213"/>
      <c r="X1115" s="213"/>
      <c r="AB1115" s="188"/>
      <c r="AC1115" s="188"/>
      <c r="AD1115" s="188"/>
      <c r="AE1115" s="200"/>
      <c r="AH1115" s="188"/>
      <c r="AI1115" s="187" t="str">
        <f t="shared" ca="1" si="46"/>
        <v/>
      </c>
      <c r="AJ1115" s="187">
        <f>1</f>
        <v>1</v>
      </c>
    </row>
    <row r="1116" spans="1:36" hidden="1" x14ac:dyDescent="0.25">
      <c r="A1116" s="188"/>
      <c r="B1116" s="188"/>
      <c r="C1116" s="188"/>
      <c r="E1116" s="187" t="str">
        <f t="shared" ca="1" si="47"/>
        <v/>
      </c>
      <c r="F1116" s="192"/>
      <c r="O1116" s="188"/>
      <c r="P1116" s="188"/>
      <c r="Q1116" s="188"/>
      <c r="R1116" s="188"/>
      <c r="S1116" s="188"/>
      <c r="T1116" s="188"/>
      <c r="U1116" s="188"/>
      <c r="V1116" s="188"/>
      <c r="W1116" s="213"/>
      <c r="X1116" s="213"/>
      <c r="AB1116" s="188"/>
      <c r="AC1116" s="188"/>
      <c r="AD1116" s="188"/>
      <c r="AE1116" s="200"/>
      <c r="AH1116" s="188"/>
      <c r="AI1116" s="187" t="str">
        <f t="shared" ca="1" si="46"/>
        <v/>
      </c>
      <c r="AJ1116" s="187">
        <f>1</f>
        <v>1</v>
      </c>
    </row>
    <row r="1117" spans="1:36" hidden="1" x14ac:dyDescent="0.25">
      <c r="A1117" s="188"/>
      <c r="B1117" s="188"/>
      <c r="C1117" s="188"/>
      <c r="E1117" s="187" t="str">
        <f t="shared" ca="1" si="47"/>
        <v/>
      </c>
      <c r="F1117" s="192"/>
      <c r="O1117" s="188"/>
      <c r="P1117" s="188"/>
      <c r="Q1117" s="188"/>
      <c r="R1117" s="188"/>
      <c r="S1117" s="188"/>
      <c r="T1117" s="188"/>
      <c r="U1117" s="188"/>
      <c r="V1117" s="188"/>
      <c r="W1117" s="213"/>
      <c r="X1117" s="213"/>
      <c r="AB1117" s="188"/>
      <c r="AC1117" s="188"/>
      <c r="AD1117" s="188"/>
      <c r="AE1117" s="200"/>
      <c r="AH1117" s="188"/>
      <c r="AI1117" s="187" t="str">
        <f t="shared" ca="1" si="46"/>
        <v/>
      </c>
      <c r="AJ1117" s="187">
        <f>1</f>
        <v>1</v>
      </c>
    </row>
    <row r="1118" spans="1:36" hidden="1" x14ac:dyDescent="0.25">
      <c r="A1118" s="188"/>
      <c r="B1118" s="188"/>
      <c r="C1118" s="188"/>
      <c r="E1118" s="187" t="str">
        <f t="shared" ca="1" si="47"/>
        <v/>
      </c>
      <c r="F1118" s="192"/>
      <c r="O1118" s="188"/>
      <c r="P1118" s="188"/>
      <c r="Q1118" s="188"/>
      <c r="R1118" s="188"/>
      <c r="S1118" s="188"/>
      <c r="T1118" s="188"/>
      <c r="U1118" s="188"/>
      <c r="V1118" s="188"/>
      <c r="W1118" s="213"/>
      <c r="X1118" s="213"/>
      <c r="AB1118" s="188"/>
      <c r="AC1118" s="188"/>
      <c r="AD1118" s="188"/>
      <c r="AE1118" s="200"/>
      <c r="AH1118" s="188"/>
      <c r="AI1118" s="187" t="str">
        <f t="shared" ca="1" si="46"/>
        <v/>
      </c>
      <c r="AJ1118" s="187">
        <f>1</f>
        <v>1</v>
      </c>
    </row>
    <row r="1119" spans="1:36" hidden="1" x14ac:dyDescent="0.25">
      <c r="A1119" s="188"/>
      <c r="B1119" s="188"/>
      <c r="C1119" s="188"/>
      <c r="E1119" s="187" t="str">
        <f t="shared" ca="1" si="47"/>
        <v/>
      </c>
      <c r="F1119" s="192"/>
      <c r="O1119" s="188"/>
      <c r="P1119" s="188"/>
      <c r="Q1119" s="188"/>
      <c r="R1119" s="188"/>
      <c r="S1119" s="188"/>
      <c r="T1119" s="188"/>
      <c r="U1119" s="188"/>
      <c r="V1119" s="188"/>
      <c r="W1119" s="213"/>
      <c r="X1119" s="213"/>
      <c r="AB1119" s="188"/>
      <c r="AC1119" s="188"/>
      <c r="AD1119" s="188"/>
      <c r="AE1119" s="200"/>
      <c r="AH1119" s="188"/>
      <c r="AI1119" s="187" t="str">
        <f t="shared" ca="1" si="46"/>
        <v/>
      </c>
      <c r="AJ1119" s="187">
        <f>1</f>
        <v>1</v>
      </c>
    </row>
    <row r="1120" spans="1:36" hidden="1" x14ac:dyDescent="0.25">
      <c r="A1120" s="188"/>
      <c r="B1120" s="188"/>
      <c r="C1120" s="188"/>
      <c r="E1120" s="187" t="str">
        <f t="shared" ca="1" si="47"/>
        <v/>
      </c>
      <c r="F1120" s="192"/>
      <c r="O1120" s="188"/>
      <c r="P1120" s="188"/>
      <c r="Q1120" s="188"/>
      <c r="R1120" s="188"/>
      <c r="S1120" s="188"/>
      <c r="T1120" s="188"/>
      <c r="U1120" s="188"/>
      <c r="V1120" s="188"/>
      <c r="W1120" s="213"/>
      <c r="X1120" s="213"/>
      <c r="AB1120" s="188"/>
      <c r="AC1120" s="188"/>
      <c r="AD1120" s="188"/>
      <c r="AE1120" s="200"/>
      <c r="AH1120" s="188"/>
      <c r="AI1120" s="187" t="str">
        <f t="shared" ca="1" si="46"/>
        <v/>
      </c>
      <c r="AJ1120" s="187">
        <f>1</f>
        <v>1</v>
      </c>
    </row>
    <row r="1121" spans="1:36" hidden="1" x14ac:dyDescent="0.25">
      <c r="A1121" s="188"/>
      <c r="B1121" s="188"/>
      <c r="C1121" s="188"/>
      <c r="E1121" s="187" t="str">
        <f t="shared" ca="1" si="47"/>
        <v/>
      </c>
      <c r="F1121" s="192"/>
      <c r="O1121" s="188"/>
      <c r="P1121" s="188"/>
      <c r="Q1121" s="188"/>
      <c r="R1121" s="188"/>
      <c r="S1121" s="188"/>
      <c r="T1121" s="188"/>
      <c r="U1121" s="188"/>
      <c r="V1121" s="188"/>
      <c r="W1121" s="213"/>
      <c r="X1121" s="213"/>
      <c r="AB1121" s="188"/>
      <c r="AC1121" s="188"/>
      <c r="AD1121" s="188"/>
      <c r="AE1121" s="200"/>
      <c r="AH1121" s="188"/>
      <c r="AI1121" s="187" t="str">
        <f t="shared" ca="1" si="46"/>
        <v/>
      </c>
      <c r="AJ1121" s="187">
        <f>1</f>
        <v>1</v>
      </c>
    </row>
    <row r="1122" spans="1:36" hidden="1" x14ac:dyDescent="0.25">
      <c r="A1122" s="188"/>
      <c r="B1122" s="188"/>
      <c r="C1122" s="188"/>
      <c r="E1122" s="187" t="str">
        <f t="shared" ca="1" si="47"/>
        <v/>
      </c>
      <c r="F1122" s="192"/>
      <c r="O1122" s="188"/>
      <c r="P1122" s="188"/>
      <c r="Q1122" s="188"/>
      <c r="R1122" s="188"/>
      <c r="S1122" s="188"/>
      <c r="T1122" s="188"/>
      <c r="U1122" s="188"/>
      <c r="V1122" s="188"/>
      <c r="W1122" s="213"/>
      <c r="X1122" s="213"/>
      <c r="AB1122" s="188"/>
      <c r="AC1122" s="188"/>
      <c r="AD1122" s="188"/>
      <c r="AE1122" s="200"/>
      <c r="AH1122" s="188"/>
      <c r="AI1122" s="187" t="str">
        <f t="shared" ca="1" si="46"/>
        <v/>
      </c>
      <c r="AJ1122" s="187">
        <f>1</f>
        <v>1</v>
      </c>
    </row>
    <row r="1123" spans="1:36" hidden="1" x14ac:dyDescent="0.25">
      <c r="A1123" s="188"/>
      <c r="B1123" s="188"/>
      <c r="C1123" s="188"/>
      <c r="E1123" s="187" t="str">
        <f t="shared" ca="1" si="47"/>
        <v/>
      </c>
      <c r="F1123" s="192"/>
      <c r="O1123" s="188"/>
      <c r="P1123" s="188"/>
      <c r="Q1123" s="188"/>
      <c r="R1123" s="188"/>
      <c r="S1123" s="188"/>
      <c r="T1123" s="188"/>
      <c r="U1123" s="188"/>
      <c r="V1123" s="188"/>
      <c r="W1123" s="213"/>
      <c r="X1123" s="213"/>
      <c r="AB1123" s="188"/>
      <c r="AC1123" s="188"/>
      <c r="AD1123" s="188"/>
      <c r="AE1123" s="200"/>
      <c r="AH1123" s="188"/>
      <c r="AI1123" s="187" t="str">
        <f t="shared" ca="1" si="46"/>
        <v/>
      </c>
      <c r="AJ1123" s="187">
        <f>1</f>
        <v>1</v>
      </c>
    </row>
    <row r="1124" spans="1:36" hidden="1" x14ac:dyDescent="0.25">
      <c r="A1124" s="188"/>
      <c r="B1124" s="188"/>
      <c r="C1124" s="188"/>
      <c r="E1124" s="187" t="str">
        <f t="shared" ca="1" si="47"/>
        <v/>
      </c>
      <c r="F1124" s="192"/>
      <c r="O1124" s="188"/>
      <c r="P1124" s="188"/>
      <c r="Q1124" s="188"/>
      <c r="R1124" s="188"/>
      <c r="S1124" s="188"/>
      <c r="T1124" s="188"/>
      <c r="U1124" s="188"/>
      <c r="V1124" s="188"/>
      <c r="W1124" s="213"/>
      <c r="X1124" s="213"/>
      <c r="AB1124" s="188"/>
      <c r="AC1124" s="188"/>
      <c r="AD1124" s="188"/>
      <c r="AE1124" s="200"/>
      <c r="AH1124" s="188"/>
      <c r="AI1124" s="187" t="str">
        <f t="shared" ca="1" si="46"/>
        <v/>
      </c>
      <c r="AJ1124" s="187">
        <f>1</f>
        <v>1</v>
      </c>
    </row>
    <row r="1125" spans="1:36" hidden="1" x14ac:dyDescent="0.25">
      <c r="A1125" s="188"/>
      <c r="B1125" s="188"/>
      <c r="C1125" s="188"/>
      <c r="E1125" s="187" t="str">
        <f t="shared" ca="1" si="47"/>
        <v/>
      </c>
      <c r="F1125" s="192"/>
      <c r="O1125" s="188"/>
      <c r="P1125" s="188"/>
      <c r="Q1125" s="188"/>
      <c r="R1125" s="188"/>
      <c r="S1125" s="188"/>
      <c r="T1125" s="188"/>
      <c r="U1125" s="188"/>
      <c r="V1125" s="188"/>
      <c r="W1125" s="213"/>
      <c r="X1125" s="213"/>
      <c r="AB1125" s="188"/>
      <c r="AC1125" s="188"/>
      <c r="AD1125" s="188"/>
      <c r="AE1125" s="200"/>
      <c r="AH1125" s="188"/>
      <c r="AI1125" s="187" t="str">
        <f t="shared" ca="1" si="46"/>
        <v/>
      </c>
      <c r="AJ1125" s="187">
        <f>1</f>
        <v>1</v>
      </c>
    </row>
    <row r="1126" spans="1:36" hidden="1" x14ac:dyDescent="0.25">
      <c r="A1126" s="188"/>
      <c r="B1126" s="188"/>
      <c r="C1126" s="188"/>
      <c r="E1126" s="187" t="str">
        <f t="shared" ca="1" si="47"/>
        <v/>
      </c>
      <c r="F1126" s="192"/>
      <c r="O1126" s="188"/>
      <c r="P1126" s="188"/>
      <c r="Q1126" s="188"/>
      <c r="R1126" s="188"/>
      <c r="S1126" s="188"/>
      <c r="T1126" s="188"/>
      <c r="U1126" s="188"/>
      <c r="V1126" s="188"/>
      <c r="W1126" s="213"/>
      <c r="X1126" s="213"/>
      <c r="AB1126" s="188"/>
      <c r="AC1126" s="188"/>
      <c r="AD1126" s="188"/>
      <c r="AE1126" s="200"/>
      <c r="AH1126" s="188"/>
      <c r="AI1126" s="187" t="str">
        <f t="shared" ca="1" si="46"/>
        <v/>
      </c>
      <c r="AJ1126" s="187">
        <f>1</f>
        <v>1</v>
      </c>
    </row>
    <row r="1127" spans="1:36" hidden="1" x14ac:dyDescent="0.25">
      <c r="A1127" s="188"/>
      <c r="B1127" s="188"/>
      <c r="C1127" s="188"/>
      <c r="E1127" s="187" t="str">
        <f t="shared" ca="1" si="47"/>
        <v/>
      </c>
      <c r="F1127" s="192"/>
      <c r="O1127" s="188"/>
      <c r="P1127" s="188"/>
      <c r="Q1127" s="188"/>
      <c r="R1127" s="188"/>
      <c r="S1127" s="188"/>
      <c r="T1127" s="188"/>
      <c r="U1127" s="188"/>
      <c r="V1127" s="188"/>
      <c r="W1127" s="213"/>
      <c r="X1127" s="213"/>
      <c r="AB1127" s="188"/>
      <c r="AC1127" s="188"/>
      <c r="AD1127" s="188"/>
      <c r="AE1127" s="200"/>
      <c r="AH1127" s="188"/>
      <c r="AI1127" s="187" t="str">
        <f t="shared" ca="1" si="46"/>
        <v/>
      </c>
      <c r="AJ1127" s="187">
        <f>1</f>
        <v>1</v>
      </c>
    </row>
    <row r="1128" spans="1:36" hidden="1" x14ac:dyDescent="0.25">
      <c r="A1128" s="188"/>
      <c r="B1128" s="188"/>
      <c r="C1128" s="188"/>
      <c r="E1128" s="187" t="str">
        <f t="shared" ca="1" si="47"/>
        <v/>
      </c>
      <c r="F1128" s="192"/>
      <c r="O1128" s="188"/>
      <c r="P1128" s="188"/>
      <c r="Q1128" s="188"/>
      <c r="R1128" s="188"/>
      <c r="S1128" s="188"/>
      <c r="T1128" s="188"/>
      <c r="U1128" s="188"/>
      <c r="V1128" s="188"/>
      <c r="W1128" s="213"/>
      <c r="X1128" s="213"/>
      <c r="AB1128" s="188"/>
      <c r="AC1128" s="188"/>
      <c r="AD1128" s="188"/>
      <c r="AE1128" s="200"/>
      <c r="AH1128" s="188"/>
      <c r="AI1128" s="187" t="str">
        <f t="shared" ca="1" si="46"/>
        <v/>
      </c>
      <c r="AJ1128" s="187">
        <f>1</f>
        <v>1</v>
      </c>
    </row>
    <row r="1129" spans="1:36" hidden="1" x14ac:dyDescent="0.25">
      <c r="A1129" s="188"/>
      <c r="B1129" s="188"/>
      <c r="C1129" s="188"/>
      <c r="E1129" s="187" t="str">
        <f t="shared" ca="1" si="47"/>
        <v/>
      </c>
      <c r="F1129" s="192"/>
      <c r="O1129" s="188"/>
      <c r="P1129" s="188"/>
      <c r="Q1129" s="188"/>
      <c r="R1129" s="188"/>
      <c r="S1129" s="188"/>
      <c r="T1129" s="188"/>
      <c r="U1129" s="188"/>
      <c r="V1129" s="188"/>
      <c r="W1129" s="213"/>
      <c r="X1129" s="213"/>
      <c r="AB1129" s="188"/>
      <c r="AC1129" s="188"/>
      <c r="AD1129" s="188"/>
      <c r="AE1129" s="200"/>
      <c r="AH1129" s="188"/>
      <c r="AI1129" s="187" t="str">
        <f t="shared" ca="1" si="46"/>
        <v/>
      </c>
      <c r="AJ1129" s="187">
        <f>1</f>
        <v>1</v>
      </c>
    </row>
    <row r="1130" spans="1:36" hidden="1" x14ac:dyDescent="0.25">
      <c r="A1130" s="188"/>
      <c r="B1130" s="188"/>
      <c r="C1130" s="188"/>
      <c r="E1130" s="187" t="str">
        <f t="shared" ca="1" si="47"/>
        <v/>
      </c>
      <c r="F1130" s="192"/>
      <c r="O1130" s="188"/>
      <c r="P1130" s="188"/>
      <c r="Q1130" s="188"/>
      <c r="R1130" s="188"/>
      <c r="S1130" s="188"/>
      <c r="T1130" s="188"/>
      <c r="U1130" s="188"/>
      <c r="V1130" s="188"/>
      <c r="W1130" s="213"/>
      <c r="X1130" s="213"/>
      <c r="AB1130" s="188"/>
      <c r="AC1130" s="188"/>
      <c r="AD1130" s="188"/>
      <c r="AE1130" s="200"/>
      <c r="AH1130" s="188"/>
      <c r="AI1130" s="187" t="str">
        <f t="shared" ca="1" si="46"/>
        <v/>
      </c>
      <c r="AJ1130" s="187">
        <f>1</f>
        <v>1</v>
      </c>
    </row>
    <row r="1131" spans="1:36" hidden="1" x14ac:dyDescent="0.25">
      <c r="A1131" s="188"/>
      <c r="B1131" s="188"/>
      <c r="C1131" s="188"/>
      <c r="E1131" s="187" t="str">
        <f t="shared" ca="1" si="47"/>
        <v/>
      </c>
      <c r="F1131" s="192"/>
      <c r="O1131" s="188"/>
      <c r="P1131" s="188"/>
      <c r="Q1131" s="188"/>
      <c r="R1131" s="188"/>
      <c r="S1131" s="188"/>
      <c r="T1131" s="188"/>
      <c r="U1131" s="188"/>
      <c r="V1131" s="188"/>
      <c r="W1131" s="213"/>
      <c r="X1131" s="213"/>
      <c r="AB1131" s="188"/>
      <c r="AC1131" s="188"/>
      <c r="AD1131" s="188"/>
      <c r="AE1131" s="200"/>
      <c r="AH1131" s="188"/>
      <c r="AI1131" s="187" t="str">
        <f t="shared" ca="1" si="46"/>
        <v/>
      </c>
      <c r="AJ1131" s="187">
        <f>1</f>
        <v>1</v>
      </c>
    </row>
    <row r="1132" spans="1:36" hidden="1" x14ac:dyDescent="0.25">
      <c r="A1132" s="188"/>
      <c r="B1132" s="188"/>
      <c r="C1132" s="188"/>
      <c r="E1132" s="187" t="str">
        <f t="shared" ca="1" si="47"/>
        <v/>
      </c>
      <c r="F1132" s="192"/>
      <c r="O1132" s="188"/>
      <c r="P1132" s="188"/>
      <c r="Q1132" s="188"/>
      <c r="R1132" s="188"/>
      <c r="S1132" s="188"/>
      <c r="T1132" s="188"/>
      <c r="U1132" s="188"/>
      <c r="V1132" s="188"/>
      <c r="W1132" s="213"/>
      <c r="X1132" s="213"/>
      <c r="AB1132" s="188"/>
      <c r="AC1132" s="188"/>
      <c r="AD1132" s="188"/>
      <c r="AE1132" s="200"/>
      <c r="AH1132" s="188"/>
      <c r="AI1132" s="187" t="str">
        <f t="shared" ca="1" si="46"/>
        <v/>
      </c>
      <c r="AJ1132" s="187">
        <f>1</f>
        <v>1</v>
      </c>
    </row>
    <row r="1133" spans="1:36" hidden="1" x14ac:dyDescent="0.25">
      <c r="A1133" s="188"/>
      <c r="B1133" s="188"/>
      <c r="C1133" s="188"/>
      <c r="E1133" s="187" t="str">
        <f t="shared" ca="1" si="47"/>
        <v/>
      </c>
      <c r="F1133" s="192"/>
      <c r="O1133" s="188"/>
      <c r="P1133" s="188"/>
      <c r="Q1133" s="188"/>
      <c r="R1133" s="188"/>
      <c r="S1133" s="188"/>
      <c r="T1133" s="188"/>
      <c r="U1133" s="188"/>
      <c r="V1133" s="188"/>
      <c r="W1133" s="213"/>
      <c r="X1133" s="213"/>
      <c r="AB1133" s="188"/>
      <c r="AC1133" s="188"/>
      <c r="AD1133" s="188"/>
      <c r="AE1133" s="200"/>
      <c r="AH1133" s="188"/>
      <c r="AI1133" s="187" t="str">
        <f t="shared" ca="1" si="46"/>
        <v/>
      </c>
      <c r="AJ1133" s="187">
        <f>1</f>
        <v>1</v>
      </c>
    </row>
    <row r="1134" spans="1:36" hidden="1" x14ac:dyDescent="0.25">
      <c r="A1134" s="188"/>
      <c r="B1134" s="188"/>
      <c r="C1134" s="188"/>
      <c r="E1134" s="187" t="str">
        <f t="shared" ca="1" si="47"/>
        <v/>
      </c>
      <c r="F1134" s="192"/>
      <c r="O1134" s="188"/>
      <c r="P1134" s="188"/>
      <c r="Q1134" s="188"/>
      <c r="R1134" s="188"/>
      <c r="S1134" s="188"/>
      <c r="T1134" s="188"/>
      <c r="U1134" s="188"/>
      <c r="V1134" s="188"/>
      <c r="W1134" s="213"/>
      <c r="X1134" s="213"/>
      <c r="AB1134" s="188"/>
      <c r="AC1134" s="188"/>
      <c r="AD1134" s="188"/>
      <c r="AE1134" s="200"/>
      <c r="AH1134" s="188"/>
      <c r="AI1134" s="187" t="str">
        <f t="shared" ca="1" si="46"/>
        <v/>
      </c>
      <c r="AJ1134" s="187">
        <f>1</f>
        <v>1</v>
      </c>
    </row>
    <row r="1135" spans="1:36" hidden="1" x14ac:dyDescent="0.25">
      <c r="A1135" s="188"/>
      <c r="B1135" s="188"/>
      <c r="C1135" s="188"/>
      <c r="E1135" s="187" t="str">
        <f t="shared" ca="1" si="47"/>
        <v/>
      </c>
      <c r="F1135" s="192"/>
      <c r="O1135" s="188"/>
      <c r="P1135" s="188"/>
      <c r="Q1135" s="188"/>
      <c r="R1135" s="188"/>
      <c r="S1135" s="188"/>
      <c r="T1135" s="188"/>
      <c r="U1135" s="188"/>
      <c r="V1135" s="188"/>
      <c r="W1135" s="213"/>
      <c r="X1135" s="213"/>
      <c r="AB1135" s="188"/>
      <c r="AC1135" s="188"/>
      <c r="AD1135" s="188"/>
      <c r="AE1135" s="200"/>
      <c r="AH1135" s="188"/>
      <c r="AI1135" s="187" t="str">
        <f t="shared" ca="1" si="46"/>
        <v/>
      </c>
      <c r="AJ1135" s="187">
        <f>1</f>
        <v>1</v>
      </c>
    </row>
    <row r="1136" spans="1:36" hidden="1" x14ac:dyDescent="0.25">
      <c r="A1136" s="188"/>
      <c r="B1136" s="188"/>
      <c r="C1136" s="188"/>
      <c r="E1136" s="187" t="str">
        <f t="shared" ca="1" si="47"/>
        <v/>
      </c>
      <c r="F1136" s="192"/>
      <c r="O1136" s="188"/>
      <c r="P1136" s="188"/>
      <c r="Q1136" s="188"/>
      <c r="R1136" s="188"/>
      <c r="S1136" s="188"/>
      <c r="T1136" s="188"/>
      <c r="U1136" s="188"/>
      <c r="V1136" s="188"/>
      <c r="W1136" s="213"/>
      <c r="X1136" s="213"/>
      <c r="AB1136" s="188"/>
      <c r="AC1136" s="188"/>
      <c r="AD1136" s="188"/>
      <c r="AE1136" s="200"/>
      <c r="AH1136" s="188"/>
      <c r="AI1136" s="187" t="str">
        <f t="shared" ca="1" si="46"/>
        <v/>
      </c>
      <c r="AJ1136" s="187">
        <f>1</f>
        <v>1</v>
      </c>
    </row>
    <row r="1137" spans="1:36" hidden="1" x14ac:dyDescent="0.25">
      <c r="A1137" s="188"/>
      <c r="B1137" s="188"/>
      <c r="C1137" s="188"/>
      <c r="E1137" s="187" t="str">
        <f t="shared" ca="1" si="47"/>
        <v/>
      </c>
      <c r="F1137" s="192"/>
      <c r="O1137" s="188"/>
      <c r="P1137" s="188"/>
      <c r="Q1137" s="188"/>
      <c r="R1137" s="188"/>
      <c r="S1137" s="188"/>
      <c r="T1137" s="188"/>
      <c r="U1137" s="188"/>
      <c r="V1137" s="188"/>
      <c r="W1137" s="213"/>
      <c r="X1137" s="213"/>
      <c r="AB1137" s="188"/>
      <c r="AC1137" s="188"/>
      <c r="AD1137" s="188"/>
      <c r="AE1137" s="200"/>
      <c r="AH1137" s="188"/>
      <c r="AI1137" s="187" t="str">
        <f t="shared" ca="1" si="46"/>
        <v/>
      </c>
      <c r="AJ1137" s="187">
        <f>1</f>
        <v>1</v>
      </c>
    </row>
    <row r="1138" spans="1:36" hidden="1" x14ac:dyDescent="0.25">
      <c r="A1138" s="188"/>
      <c r="B1138" s="188"/>
      <c r="C1138" s="188"/>
      <c r="E1138" s="187" t="str">
        <f t="shared" ca="1" si="47"/>
        <v/>
      </c>
      <c r="F1138" s="192"/>
      <c r="O1138" s="188"/>
      <c r="P1138" s="188"/>
      <c r="Q1138" s="188"/>
      <c r="R1138" s="188"/>
      <c r="S1138" s="188"/>
      <c r="T1138" s="188"/>
      <c r="U1138" s="188"/>
      <c r="V1138" s="188"/>
      <c r="W1138" s="213"/>
      <c r="X1138" s="213"/>
      <c r="AB1138" s="188"/>
      <c r="AC1138" s="188"/>
      <c r="AD1138" s="188"/>
      <c r="AE1138" s="200"/>
      <c r="AH1138" s="188"/>
      <c r="AI1138" s="187" t="str">
        <f t="shared" ca="1" si="46"/>
        <v/>
      </c>
      <c r="AJ1138" s="187">
        <f>1</f>
        <v>1</v>
      </c>
    </row>
    <row r="1139" spans="1:36" hidden="1" x14ac:dyDescent="0.25">
      <c r="A1139" s="188"/>
      <c r="B1139" s="188"/>
      <c r="C1139" s="188"/>
      <c r="E1139" s="187" t="str">
        <f t="shared" ca="1" si="47"/>
        <v/>
      </c>
      <c r="F1139" s="192"/>
      <c r="O1139" s="188"/>
      <c r="P1139" s="188"/>
      <c r="Q1139" s="188"/>
      <c r="R1139" s="188"/>
      <c r="S1139" s="188"/>
      <c r="T1139" s="188"/>
      <c r="U1139" s="188"/>
      <c r="V1139" s="188"/>
      <c r="W1139" s="213"/>
      <c r="X1139" s="213"/>
      <c r="AB1139" s="188"/>
      <c r="AC1139" s="188"/>
      <c r="AD1139" s="188"/>
      <c r="AE1139" s="200"/>
      <c r="AH1139" s="188"/>
      <c r="AI1139" s="187" t="str">
        <f t="shared" ca="1" si="46"/>
        <v/>
      </c>
      <c r="AJ1139" s="187">
        <f>1</f>
        <v>1</v>
      </c>
    </row>
    <row r="1140" spans="1:36" hidden="1" x14ac:dyDescent="0.25">
      <c r="AI1140" s="187" t="str">
        <f t="shared" ca="1" si="46"/>
        <v/>
      </c>
      <c r="AJ1140" s="187">
        <f>1</f>
        <v>1</v>
      </c>
    </row>
    <row r="1141" spans="1:36" hidden="1" x14ac:dyDescent="0.25">
      <c r="AI1141" s="187" t="str">
        <f t="shared" ca="1" si="46"/>
        <v/>
      </c>
      <c r="AJ1141" s="187">
        <f>1</f>
        <v>1</v>
      </c>
    </row>
    <row r="1142" spans="1:36" hidden="1" x14ac:dyDescent="0.25">
      <c r="AI1142" s="187" t="str">
        <f t="shared" ca="1" si="46"/>
        <v/>
      </c>
      <c r="AJ1142" s="187">
        <f>1</f>
        <v>1</v>
      </c>
    </row>
    <row r="1143" spans="1:36" ht="30" x14ac:dyDescent="0.25">
      <c r="D1143" s="250" t="s">
        <v>3559</v>
      </c>
      <c r="E1143" s="250"/>
      <c r="F1143" s="250"/>
      <c r="G1143" s="251"/>
      <c r="H1143" s="250"/>
      <c r="AI1143" s="187" t="str">
        <f ca="1">IF(A1143="","",IF(S1143="",_xlfn.DAYS(TODAY(),A1143),_xlfn.DAYS(S1143,A1143)))</f>
        <v/>
      </c>
      <c r="AJ1143" s="187">
        <f>1</f>
        <v>1</v>
      </c>
    </row>
    <row r="1144" spans="1:36" ht="24.75" customHeight="1" x14ac:dyDescent="0.25">
      <c r="D1144" s="251" t="s">
        <v>3560</v>
      </c>
      <c r="G1144" s="187"/>
      <c r="N1144" s="212"/>
      <c r="O1144" s="212"/>
      <c r="W1144" s="187"/>
      <c r="X1144" s="187"/>
      <c r="AI1144" s="187" t="str">
        <f ca="1">IF(A1144="","",IF(S1144="",_xlfn.DAYS(TODAY(),A1144),_xlfn.DAYS(S1144,A1144)))</f>
        <v/>
      </c>
      <c r="AJ1144" s="187">
        <f>1</f>
        <v>1</v>
      </c>
    </row>
  </sheetData>
  <dataValidations count="5">
    <dataValidation type="custom" allowBlank="1" showInputMessage="1" showErrorMessage="1" sqref="D717 D719:D1139 D679:D715">
      <formula1>LENB(D679)=26</formula1>
    </dataValidation>
    <dataValidation type="whole" allowBlank="1" showInputMessage="1" showErrorMessage="1" errorTitle="Número" error="Inserir apenas número." sqref="AE679:AE1139">
      <formula1>0</formula1>
      <formula2>1E+27</formula2>
    </dataValidation>
    <dataValidation type="whole" allowBlank="1" showInputMessage="1" showErrorMessage="1" errorTitle="Número" error="Inserir apenas número" sqref="F679:F708 F710 F712:F715 F717:F1139">
      <formula1>0</formula1>
      <formula2>1000000000000</formula2>
    </dataValidation>
    <dataValidation allowBlank="1" showInputMessage="1" showErrorMessage="1" errorTitle="Número" error="Inserir apenas número" sqref="F709 F711 F716"/>
    <dataValidation allowBlank="1" showInputMessage="1" showErrorMessage="1" sqref="W1:X708 W710:X65536"/>
  </dataValidations>
  <hyperlinks>
    <hyperlink ref="AD683" r:id="rId1"/>
    <hyperlink ref="AD685" r:id="rId2"/>
    <hyperlink ref="AD686" r:id="rId3"/>
    <hyperlink ref="AD676" r:id="rId4"/>
    <hyperlink ref="AD689" r:id="rId5"/>
    <hyperlink ref="AD692" r:id="rId6"/>
    <hyperlink ref="AD693" r:id="rId7"/>
    <hyperlink ref="AD694" r:id="rId8"/>
    <hyperlink ref="AD674" r:id="rId9"/>
    <hyperlink ref="AD682" r:id="rId10"/>
    <hyperlink ref="AD700" r:id="rId11"/>
    <hyperlink ref="AD702" r:id="rId12"/>
    <hyperlink ref="AD701" r:id="rId13"/>
    <hyperlink ref="AD695" r:id="rId14"/>
    <hyperlink ref="AD707" r:id="rId15"/>
    <hyperlink ref="AD252" r:id="rId16"/>
    <hyperlink ref="AD678" r:id="rId17"/>
    <hyperlink ref="AD289" r:id="rId18"/>
    <hyperlink ref="AD708" r:id="rId19"/>
    <hyperlink ref="AD290" r:id="rId20"/>
    <hyperlink ref="AD293" r:id="rId21"/>
    <hyperlink ref="AD699" r:id="rId22"/>
    <hyperlink ref="AD714" r:id="rId23"/>
    <hyperlink ref="AD715" r:id="rId24"/>
    <hyperlink ref="AD716" r:id="rId25"/>
    <hyperlink ref="AD718" r:id="rId26"/>
    <hyperlink ref="AD711" r:id="rId27"/>
    <hyperlink ref="AD721" r:id="rId28"/>
    <hyperlink ref="AD722" r:id="rId29"/>
    <hyperlink ref="AD719" r:id="rId30"/>
    <hyperlink ref="AD712" r:id="rId31"/>
    <hyperlink ref="AD720" r:id="rId32"/>
    <hyperlink ref="AD709" r:id="rId33"/>
    <hyperlink ref="AD723" r:id="rId34"/>
    <hyperlink ref="AD717" r:id="rId35"/>
    <hyperlink ref="AD344" r:id="rId36"/>
    <hyperlink ref="AD726" r:id="rId37"/>
    <hyperlink ref="AD691" r:id="rId38"/>
    <hyperlink ref="AD733" r:id="rId39"/>
    <hyperlink ref="AD573" r:id="rId40"/>
    <hyperlink ref="AD736" r:id="rId41"/>
    <hyperlink ref="AD738" r:id="rId42"/>
  </hyperlinks>
  <pageMargins left="0.511811024" right="0.511811024" top="0.78740157499999996" bottom="0.78740157499999996" header="0.31496062000000002" footer="0.31496062000000002"/>
  <pageSetup paperSize="9" orientation="portrait" r:id="rId43"/>
  <tableParts count="1">
    <tablePart r:id="rId4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B1" workbookViewId="0">
      <selection activeCell="C7" sqref="C7"/>
    </sheetView>
  </sheetViews>
  <sheetFormatPr defaultRowHeight="15" x14ac:dyDescent="0.25"/>
  <cols>
    <col min="1" max="1" width="10.7109375" bestFit="1" customWidth="1"/>
    <col min="3" max="3" width="21.5703125" customWidth="1"/>
    <col min="4" max="4" width="20.5703125" customWidth="1"/>
    <col min="5" max="5" width="16.28515625" customWidth="1"/>
    <col min="6" max="7" width="17.7109375" customWidth="1"/>
    <col min="8" max="10" width="15.42578125" customWidth="1"/>
  </cols>
  <sheetData>
    <row r="1" spans="1:11" ht="45" x14ac:dyDescent="0.25">
      <c r="A1" s="196" t="s">
        <v>3561</v>
      </c>
      <c r="B1" s="196" t="s">
        <v>3562</v>
      </c>
      <c r="C1" s="196" t="s">
        <v>3563</v>
      </c>
      <c r="D1" s="196" t="s">
        <v>4</v>
      </c>
      <c r="E1" s="196" t="s">
        <v>5</v>
      </c>
      <c r="F1" s="196" t="s">
        <v>67</v>
      </c>
      <c r="G1" s="196" t="s">
        <v>3564</v>
      </c>
      <c r="H1" s="196" t="s">
        <v>2932</v>
      </c>
      <c r="I1" s="196" t="s">
        <v>3565</v>
      </c>
      <c r="J1" s="196"/>
    </row>
    <row r="2" spans="1:11" x14ac:dyDescent="0.25">
      <c r="A2" s="197">
        <v>42005</v>
      </c>
      <c r="B2" s="199">
        <v>18</v>
      </c>
      <c r="C2" s="199" t="s">
        <v>3223</v>
      </c>
      <c r="D2" s="198" t="s">
        <v>274</v>
      </c>
      <c r="E2" s="198" t="s">
        <v>3183</v>
      </c>
      <c r="F2" s="198"/>
      <c r="G2" s="199"/>
      <c r="H2" s="198"/>
      <c r="I2" s="198" t="s">
        <v>65</v>
      </c>
      <c r="J2" s="198"/>
      <c r="K2" t="s">
        <v>3566</v>
      </c>
    </row>
    <row r="3" spans="1:11" x14ac:dyDescent="0.25">
      <c r="A3" s="197">
        <v>58441</v>
      </c>
      <c r="B3" s="199">
        <v>19</v>
      </c>
      <c r="C3" s="199" t="s">
        <v>3205</v>
      </c>
      <c r="D3" s="198" t="s">
        <v>2816</v>
      </c>
      <c r="E3" s="198" t="s">
        <v>90</v>
      </c>
      <c r="F3" s="199" t="s">
        <v>65</v>
      </c>
      <c r="G3" s="199" t="s">
        <v>3154</v>
      </c>
      <c r="H3" s="198" t="s">
        <v>3149</v>
      </c>
      <c r="I3" s="198" t="s">
        <v>44</v>
      </c>
      <c r="J3" s="198"/>
    </row>
    <row r="4" spans="1:11" x14ac:dyDescent="0.25">
      <c r="A4" s="198"/>
      <c r="B4" s="199">
        <v>20</v>
      </c>
      <c r="C4" s="199" t="s">
        <v>3238</v>
      </c>
      <c r="D4" s="198" t="s">
        <v>2602</v>
      </c>
      <c r="E4" s="198" t="s">
        <v>3567</v>
      </c>
      <c r="F4" s="198"/>
      <c r="G4" s="198" t="s">
        <v>3568</v>
      </c>
      <c r="H4" s="199" t="s">
        <v>3569</v>
      </c>
      <c r="I4" s="199"/>
      <c r="J4" s="199"/>
    </row>
    <row r="5" spans="1:11" x14ac:dyDescent="0.25">
      <c r="A5" s="198"/>
      <c r="B5" s="199">
        <v>21</v>
      </c>
      <c r="C5" s="199" t="s">
        <v>3570</v>
      </c>
      <c r="D5" s="198" t="s">
        <v>1614</v>
      </c>
      <c r="E5" s="198" t="s">
        <v>704</v>
      </c>
      <c r="F5" s="198"/>
      <c r="G5" s="198" t="s">
        <v>3571</v>
      </c>
      <c r="H5" s="198" t="s">
        <v>3572</v>
      </c>
      <c r="I5" s="198"/>
      <c r="J5" s="198"/>
    </row>
    <row r="6" spans="1:11" x14ac:dyDescent="0.25">
      <c r="A6" s="198"/>
      <c r="B6" s="199">
        <v>22</v>
      </c>
      <c r="C6" s="199" t="s">
        <v>3573</v>
      </c>
      <c r="D6" s="198"/>
      <c r="E6" s="198" t="s">
        <v>3574</v>
      </c>
      <c r="F6" s="198"/>
      <c r="G6" s="199" t="s">
        <v>308</v>
      </c>
      <c r="H6" s="198"/>
      <c r="I6" s="198"/>
      <c r="J6" s="198"/>
    </row>
    <row r="7" spans="1:11" x14ac:dyDescent="0.25">
      <c r="A7" s="198"/>
      <c r="B7" s="198"/>
      <c r="C7" s="199" t="s">
        <v>3267</v>
      </c>
      <c r="D7" s="198"/>
      <c r="E7" s="198" t="s">
        <v>3313</v>
      </c>
      <c r="F7" s="198"/>
      <c r="G7" s="198"/>
      <c r="H7" s="198"/>
      <c r="I7" s="198"/>
      <c r="J7" s="198"/>
    </row>
    <row r="8" spans="1:11" x14ac:dyDescent="0.25">
      <c r="A8" s="198"/>
      <c r="B8" s="198"/>
      <c r="C8" s="199" t="s">
        <v>1343</v>
      </c>
      <c r="D8" s="198"/>
      <c r="E8" s="198" t="s">
        <v>327</v>
      </c>
      <c r="F8" s="198"/>
      <c r="G8" s="198"/>
      <c r="H8" s="198"/>
      <c r="I8" s="198"/>
      <c r="J8" s="198"/>
    </row>
    <row r="9" spans="1:11" x14ac:dyDescent="0.25">
      <c r="A9" s="198"/>
      <c r="B9" s="198"/>
      <c r="C9" s="199" t="s">
        <v>3177</v>
      </c>
      <c r="D9" s="198"/>
      <c r="E9" s="198" t="s">
        <v>37</v>
      </c>
      <c r="F9" s="198"/>
      <c r="G9" s="198"/>
      <c r="H9" s="198"/>
      <c r="I9" s="198"/>
      <c r="J9" s="198"/>
    </row>
    <row r="10" spans="1:11" x14ac:dyDescent="0.25">
      <c r="A10" s="198"/>
      <c r="B10" s="198"/>
      <c r="C10" s="199" t="s">
        <v>180</v>
      </c>
      <c r="D10" s="198"/>
      <c r="E10" s="198"/>
      <c r="F10" s="198"/>
      <c r="G10" s="198"/>
      <c r="H10" s="198"/>
      <c r="I10" s="198"/>
      <c r="J10" s="198"/>
    </row>
    <row r="11" spans="1:11" x14ac:dyDescent="0.25">
      <c r="A11" s="198"/>
      <c r="B11" s="198"/>
      <c r="C11" s="199" t="s">
        <v>3306</v>
      </c>
      <c r="D11" s="198"/>
      <c r="E11" s="198"/>
      <c r="F11" s="198"/>
      <c r="G11" s="198"/>
      <c r="H11" s="198"/>
      <c r="I11" s="198"/>
      <c r="J11" s="198"/>
    </row>
    <row r="12" spans="1:11" x14ac:dyDescent="0.25">
      <c r="A12" s="198"/>
      <c r="B12" s="198"/>
      <c r="C12" s="199" t="s">
        <v>3298</v>
      </c>
      <c r="D12" s="198"/>
      <c r="E12" s="198"/>
      <c r="F12" s="198"/>
      <c r="G12" s="198"/>
      <c r="H12" s="198"/>
      <c r="I12" s="198"/>
      <c r="J12" s="198"/>
    </row>
    <row r="13" spans="1:11" x14ac:dyDescent="0.25">
      <c r="A13" s="198"/>
      <c r="B13" s="198"/>
      <c r="C13" s="199" t="s">
        <v>3322</v>
      </c>
      <c r="D13" s="198"/>
      <c r="E13" s="198"/>
      <c r="F13" s="198"/>
      <c r="G13" s="198"/>
      <c r="H13" s="198"/>
      <c r="I13" s="198"/>
      <c r="J13" s="198"/>
    </row>
    <row r="14" spans="1:11" x14ac:dyDescent="0.25">
      <c r="A14" s="198"/>
      <c r="B14" s="198"/>
      <c r="C14" t="s">
        <v>3575</v>
      </c>
      <c r="D14" s="198"/>
      <c r="E14" s="198"/>
      <c r="F14" s="198"/>
      <c r="G14" s="198"/>
      <c r="H14" s="198"/>
      <c r="I14" s="198"/>
      <c r="J14" s="198"/>
    </row>
    <row r="15" spans="1:11" x14ac:dyDescent="0.25">
      <c r="A15" s="198"/>
      <c r="B15" s="198"/>
      <c r="C15" s="199" t="s">
        <v>3576</v>
      </c>
      <c r="D15" s="198"/>
      <c r="E15" s="198"/>
      <c r="F15" s="198"/>
      <c r="G15" s="198"/>
      <c r="H15" s="198"/>
      <c r="I15" s="198"/>
      <c r="J15" s="198"/>
    </row>
    <row r="16" spans="1:11" x14ac:dyDescent="0.25">
      <c r="A16" s="198"/>
      <c r="B16" s="198"/>
      <c r="C16" s="199" t="s">
        <v>3577</v>
      </c>
      <c r="D16" s="198"/>
      <c r="E16" s="198"/>
      <c r="F16" s="198"/>
      <c r="G16" s="198"/>
      <c r="H16" s="198"/>
      <c r="I16" s="198"/>
      <c r="J16" s="198"/>
    </row>
    <row r="17" spans="1:10" x14ac:dyDescent="0.25">
      <c r="A17" s="198"/>
      <c r="B17" s="198"/>
      <c r="C17" s="199" t="s">
        <v>3578</v>
      </c>
      <c r="D17" s="198"/>
      <c r="E17" s="198"/>
      <c r="F17" s="198"/>
      <c r="G17" s="198"/>
      <c r="H17" s="198"/>
      <c r="I17" s="198"/>
      <c r="J17" s="198"/>
    </row>
    <row r="18" spans="1:10" x14ac:dyDescent="0.25">
      <c r="A18" s="198"/>
      <c r="B18" s="198"/>
      <c r="C18" s="199" t="s">
        <v>3530</v>
      </c>
      <c r="D18" s="198"/>
      <c r="E18" s="198"/>
      <c r="F18" s="198"/>
      <c r="G18" s="198"/>
      <c r="H18" s="198"/>
      <c r="I18" s="198"/>
      <c r="J18" s="198"/>
    </row>
    <row r="19" spans="1:10" x14ac:dyDescent="0.25">
      <c r="A19" s="198"/>
      <c r="B19" s="198"/>
      <c r="C19" s="199" t="s">
        <v>3311</v>
      </c>
      <c r="D19" s="198"/>
      <c r="E19" s="198"/>
      <c r="F19" s="198"/>
      <c r="G19" s="198"/>
      <c r="H19" s="198"/>
      <c r="I19" s="198"/>
      <c r="J19" s="198"/>
    </row>
    <row r="20" spans="1:10" x14ac:dyDescent="0.25">
      <c r="C20" s="199" t="s">
        <v>3192</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D1" workbookViewId="0">
      <pane ySplit="1" topLeftCell="A5" activePane="bottomLeft" state="frozen"/>
      <selection pane="bottomLeft" activeCell="D21" sqref="D21:K21"/>
    </sheetView>
  </sheetViews>
  <sheetFormatPr defaultColWidth="10.85546875" defaultRowHeight="15" x14ac:dyDescent="0.25"/>
  <cols>
    <col min="1" max="3" width="10.85546875" style="214" hidden="1" customWidth="1"/>
    <col min="4" max="4" width="31.7109375" style="214" customWidth="1"/>
    <col min="5" max="5" width="10.140625" style="233" bestFit="1" customWidth="1"/>
    <col min="6" max="6" width="11.85546875" style="214" bestFit="1" customWidth="1"/>
    <col min="7" max="7" width="38.140625" style="214" bestFit="1" customWidth="1"/>
    <col min="8" max="8" width="22.28515625" style="214" bestFit="1" customWidth="1"/>
    <col min="9" max="9" width="31" style="214" customWidth="1"/>
    <col min="10" max="10" width="10.28515625" style="214" bestFit="1" customWidth="1"/>
    <col min="11" max="11" width="11.7109375" style="214" bestFit="1" customWidth="1"/>
    <col min="12" max="12" width="53.7109375" style="214" customWidth="1"/>
    <col min="13" max="16384" width="10.85546875" style="214"/>
  </cols>
  <sheetData>
    <row r="1" spans="1:13" ht="71.25" customHeight="1" thickBot="1" x14ac:dyDescent="0.3">
      <c r="A1" s="226" t="s">
        <v>2922</v>
      </c>
      <c r="B1" s="227" t="s">
        <v>3579</v>
      </c>
      <c r="C1" s="227" t="s">
        <v>3580</v>
      </c>
      <c r="D1" s="252" t="s">
        <v>3581</v>
      </c>
      <c r="E1" s="252" t="s">
        <v>3582</v>
      </c>
      <c r="F1" s="252" t="s">
        <v>3583</v>
      </c>
      <c r="G1" s="252" t="s">
        <v>3584</v>
      </c>
      <c r="H1" s="252" t="s">
        <v>16</v>
      </c>
      <c r="I1" s="252" t="s">
        <v>3585</v>
      </c>
      <c r="J1" s="252" t="s">
        <v>3586</v>
      </c>
      <c r="K1" s="252" t="s">
        <v>3587</v>
      </c>
      <c r="L1" s="187"/>
      <c r="M1" s="187"/>
    </row>
    <row r="2" spans="1:13" x14ac:dyDescent="0.25">
      <c r="A2" s="246"/>
      <c r="B2" s="246"/>
      <c r="C2" s="230"/>
      <c r="D2" s="230" t="s">
        <v>3588</v>
      </c>
      <c r="E2" s="248" t="s">
        <v>3589</v>
      </c>
      <c r="F2" s="230">
        <v>2021</v>
      </c>
      <c r="G2" s="229" t="s">
        <v>3590</v>
      </c>
      <c r="H2" s="246">
        <v>44383</v>
      </c>
      <c r="I2" s="230" t="s">
        <v>3591</v>
      </c>
      <c r="J2" s="230">
        <v>102</v>
      </c>
      <c r="K2" s="230">
        <v>2018</v>
      </c>
    </row>
    <row r="3" spans="1:13" x14ac:dyDescent="0.25">
      <c r="A3" s="235"/>
      <c r="B3" s="235"/>
      <c r="C3" s="219"/>
      <c r="D3" s="219" t="s">
        <v>3592</v>
      </c>
      <c r="E3" s="232" t="s">
        <v>3593</v>
      </c>
      <c r="F3" s="219">
        <v>2021</v>
      </c>
      <c r="G3" s="220" t="s">
        <v>3594</v>
      </c>
      <c r="H3" s="235">
        <v>44394</v>
      </c>
      <c r="I3" s="219" t="s">
        <v>3595</v>
      </c>
      <c r="J3" s="219" t="s">
        <v>3596</v>
      </c>
      <c r="K3" s="219">
        <v>2021</v>
      </c>
    </row>
    <row r="4" spans="1:13" x14ac:dyDescent="0.25">
      <c r="A4" s="217"/>
      <c r="B4" s="217"/>
      <c r="C4" s="216"/>
      <c r="D4" s="216" t="s">
        <v>3597</v>
      </c>
      <c r="E4" s="249" t="s">
        <v>3596</v>
      </c>
      <c r="F4" s="216">
        <v>2021</v>
      </c>
      <c r="G4" s="217" t="s">
        <v>3598</v>
      </c>
      <c r="H4" s="225">
        <v>44408</v>
      </c>
      <c r="I4" s="216" t="s">
        <v>3599</v>
      </c>
      <c r="J4" s="216" t="s">
        <v>3600</v>
      </c>
      <c r="K4" s="216">
        <v>2021</v>
      </c>
    </row>
    <row r="5" spans="1:13" x14ac:dyDescent="0.25">
      <c r="A5" s="235"/>
      <c r="B5" s="235"/>
      <c r="C5" s="219"/>
      <c r="D5" s="219" t="s">
        <v>3601</v>
      </c>
      <c r="E5" s="232" t="s">
        <v>3602</v>
      </c>
      <c r="F5" s="219">
        <v>2021</v>
      </c>
      <c r="G5" s="220" t="s">
        <v>3590</v>
      </c>
      <c r="H5" s="235">
        <v>44422</v>
      </c>
      <c r="I5" s="219" t="s">
        <v>3591</v>
      </c>
      <c r="J5" s="219">
        <v>99</v>
      </c>
      <c r="K5" s="219">
        <v>2019</v>
      </c>
    </row>
    <row r="6" spans="1:13" x14ac:dyDescent="0.25">
      <c r="A6" s="217"/>
      <c r="B6" s="217"/>
      <c r="C6" s="216"/>
      <c r="D6" s="216" t="s">
        <v>3603</v>
      </c>
      <c r="E6" s="249" t="s">
        <v>3604</v>
      </c>
      <c r="F6" s="216">
        <v>2021</v>
      </c>
      <c r="G6" s="217" t="s">
        <v>3598</v>
      </c>
      <c r="H6" s="225">
        <v>44427</v>
      </c>
      <c r="I6" s="216" t="s">
        <v>3591</v>
      </c>
      <c r="J6" s="216" t="s">
        <v>3605</v>
      </c>
      <c r="K6" s="216">
        <v>2021</v>
      </c>
    </row>
    <row r="7" spans="1:13" x14ac:dyDescent="0.25">
      <c r="A7" s="235"/>
      <c r="B7" s="235"/>
      <c r="C7" s="219"/>
      <c r="D7" s="219" t="s">
        <v>3606</v>
      </c>
      <c r="E7" s="232" t="s">
        <v>3607</v>
      </c>
      <c r="F7" s="219">
        <v>2021</v>
      </c>
      <c r="G7" s="220" t="s">
        <v>3608</v>
      </c>
      <c r="H7" s="235">
        <v>44464</v>
      </c>
      <c r="I7" s="219" t="s">
        <v>3591</v>
      </c>
      <c r="J7" s="219">
        <v>77</v>
      </c>
      <c r="K7" s="219">
        <v>2020</v>
      </c>
    </row>
    <row r="8" spans="1:13" x14ac:dyDescent="0.25">
      <c r="A8" s="217"/>
      <c r="B8" s="217"/>
      <c r="C8" s="216"/>
      <c r="D8" s="216" t="s">
        <v>3609</v>
      </c>
      <c r="E8" s="249" t="s">
        <v>3610</v>
      </c>
      <c r="F8" s="216">
        <v>2021</v>
      </c>
      <c r="G8" s="217" t="s">
        <v>3611</v>
      </c>
      <c r="H8" s="225">
        <v>44490</v>
      </c>
      <c r="I8" s="216" t="s">
        <v>3591</v>
      </c>
      <c r="J8" s="216">
        <v>76</v>
      </c>
      <c r="K8" s="216">
        <v>2018</v>
      </c>
    </row>
    <row r="9" spans="1:13" x14ac:dyDescent="0.25">
      <c r="A9" s="235"/>
      <c r="B9" s="235"/>
      <c r="C9" s="219"/>
      <c r="D9" s="219" t="s">
        <v>3612</v>
      </c>
      <c r="E9" s="232" t="s">
        <v>3589</v>
      </c>
      <c r="F9" s="219">
        <v>2022</v>
      </c>
      <c r="G9" s="220" t="s">
        <v>3608</v>
      </c>
      <c r="H9" s="235">
        <v>44609</v>
      </c>
      <c r="I9" s="219" t="s">
        <v>3163</v>
      </c>
      <c r="J9" s="219">
        <f>IFERROR(VLOOKUP(I9,'Convênios e TCTs'!$D:$L,3,FALSE),"")</f>
        <v>10</v>
      </c>
      <c r="K9" s="219">
        <v>2020</v>
      </c>
    </row>
    <row r="10" spans="1:13" x14ac:dyDescent="0.25">
      <c r="A10" s="217"/>
      <c r="B10" s="217"/>
      <c r="C10" s="216"/>
      <c r="D10" s="216" t="s">
        <v>3613</v>
      </c>
      <c r="E10" s="249" t="s">
        <v>3593</v>
      </c>
      <c r="F10" s="216">
        <v>2022</v>
      </c>
      <c r="G10" s="217" t="s">
        <v>3611</v>
      </c>
      <c r="H10" s="225">
        <v>44617</v>
      </c>
      <c r="I10" s="216" t="s">
        <v>3591</v>
      </c>
      <c r="J10" s="216">
        <v>99</v>
      </c>
      <c r="K10" s="216">
        <v>2017</v>
      </c>
    </row>
    <row r="11" spans="1:13" x14ac:dyDescent="0.25">
      <c r="A11" s="235"/>
      <c r="B11" s="235"/>
      <c r="C11" s="219"/>
      <c r="D11" s="219" t="s">
        <v>3614</v>
      </c>
      <c r="E11" s="232" t="s">
        <v>3596</v>
      </c>
      <c r="F11" s="219">
        <v>2022</v>
      </c>
      <c r="G11" s="220" t="s">
        <v>3598</v>
      </c>
      <c r="H11" s="235">
        <v>44721</v>
      </c>
      <c r="I11" s="219" t="s">
        <v>2877</v>
      </c>
      <c r="J11" s="219">
        <f>IFERROR(VLOOKUP(I11,'Convênios e TCTs'!$D:$L,3,FALSE),"")</f>
        <v>86</v>
      </c>
      <c r="K11" s="219">
        <v>2020</v>
      </c>
    </row>
    <row r="12" spans="1:13" x14ac:dyDescent="0.25">
      <c r="A12" s="217"/>
      <c r="B12" s="217"/>
      <c r="C12" s="216"/>
      <c r="D12" s="216" t="s">
        <v>3615</v>
      </c>
      <c r="E12" s="249" t="s">
        <v>3604</v>
      </c>
      <c r="F12" s="216">
        <v>2022</v>
      </c>
      <c r="G12" s="217" t="s">
        <v>3598</v>
      </c>
      <c r="H12" s="225">
        <v>44721</v>
      </c>
      <c r="I12" s="216" t="s">
        <v>3616</v>
      </c>
      <c r="J12" s="216" t="s">
        <v>3617</v>
      </c>
      <c r="K12" s="216">
        <v>2021</v>
      </c>
    </row>
    <row r="13" spans="1:13" x14ac:dyDescent="0.25">
      <c r="A13" s="235"/>
      <c r="B13" s="235"/>
      <c r="C13" s="219"/>
      <c r="D13" s="219" t="s">
        <v>3618</v>
      </c>
      <c r="E13" s="232" t="s">
        <v>3602</v>
      </c>
      <c r="F13" s="219">
        <v>2022</v>
      </c>
      <c r="G13" s="220" t="s">
        <v>3590</v>
      </c>
      <c r="H13" s="235">
        <v>44741</v>
      </c>
      <c r="I13" s="219" t="s">
        <v>3591</v>
      </c>
      <c r="J13" s="219">
        <v>99</v>
      </c>
      <c r="K13" s="219">
        <v>2019</v>
      </c>
    </row>
    <row r="14" spans="1:13" x14ac:dyDescent="0.25">
      <c r="A14" s="217"/>
      <c r="B14" s="217"/>
      <c r="C14" s="216"/>
      <c r="D14" s="216"/>
      <c r="E14" s="249"/>
      <c r="F14" s="216"/>
      <c r="G14" s="217"/>
      <c r="H14" s="217"/>
      <c r="I14" s="216"/>
      <c r="J14" s="216" t="str">
        <f>IFERROR(VLOOKUP(I14,'Convênios e TCTs'!$D:$L,3,FALSE),"")</f>
        <v/>
      </c>
      <c r="K14" s="216" t="str">
        <f>IFERROR(VLOOKUP(I14,'Convênios e TCTs'!$D:$L,4,FALSE),"")</f>
        <v/>
      </c>
    </row>
    <row r="15" spans="1:13" x14ac:dyDescent="0.25">
      <c r="A15" s="235"/>
      <c r="B15" s="235"/>
      <c r="C15" s="219"/>
      <c r="D15" s="219"/>
      <c r="E15" s="232"/>
      <c r="F15" s="219"/>
      <c r="G15" s="220"/>
      <c r="H15" s="235"/>
      <c r="I15" s="219"/>
      <c r="J15" s="219"/>
      <c r="K15" s="219"/>
    </row>
    <row r="16" spans="1:13" x14ac:dyDescent="0.25">
      <c r="A16" s="217"/>
      <c r="B16" s="217"/>
      <c r="C16" s="216"/>
      <c r="D16" s="216"/>
      <c r="E16" s="249"/>
      <c r="F16" s="216"/>
      <c r="G16" s="217"/>
      <c r="H16" s="217"/>
      <c r="I16" s="216"/>
      <c r="J16" s="216"/>
      <c r="K16" s="216"/>
    </row>
    <row r="20" spans="4:11" x14ac:dyDescent="0.25">
      <c r="D20" s="258" t="s">
        <v>3619</v>
      </c>
      <c r="E20" s="258"/>
      <c r="F20" s="258"/>
      <c r="G20" s="258"/>
      <c r="H20" s="258"/>
      <c r="I20" s="258"/>
      <c r="J20" s="258"/>
      <c r="K20" s="258"/>
    </row>
    <row r="21" spans="4:11" x14ac:dyDescent="0.25">
      <c r="D21" s="258" t="s">
        <v>3681</v>
      </c>
      <c r="E21" s="258"/>
      <c r="F21" s="258"/>
      <c r="G21" s="258"/>
      <c r="H21" s="258"/>
      <c r="I21" s="258"/>
      <c r="J21" s="258"/>
      <c r="K21" s="258"/>
    </row>
  </sheetData>
  <mergeCells count="2">
    <mergeCell ref="D20:K20"/>
    <mergeCell ref="D21:K2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6" sqref="B6"/>
    </sheetView>
  </sheetViews>
  <sheetFormatPr defaultRowHeight="15" x14ac:dyDescent="0.25"/>
  <cols>
    <col min="1" max="1" width="15" style="214" customWidth="1"/>
    <col min="2" max="2" width="17" style="214" customWidth="1"/>
    <col min="3" max="4" width="18.85546875" style="214" customWidth="1"/>
    <col min="5" max="5" width="21.140625" style="214" customWidth="1"/>
    <col min="6" max="16384" width="9.140625" style="214"/>
  </cols>
  <sheetData>
    <row r="1" spans="1:5" ht="45" x14ac:dyDescent="0.25">
      <c r="A1" s="196" t="s">
        <v>3561</v>
      </c>
      <c r="B1" s="196" t="s">
        <v>3620</v>
      </c>
      <c r="C1" s="196" t="s">
        <v>3621</v>
      </c>
      <c r="D1" s="196" t="s">
        <v>28</v>
      </c>
      <c r="E1" s="196" t="s">
        <v>4</v>
      </c>
    </row>
    <row r="2" spans="1:5" x14ac:dyDescent="0.25">
      <c r="A2" s="221">
        <v>42005</v>
      </c>
      <c r="B2" s="222" t="s">
        <v>3223</v>
      </c>
      <c r="C2" s="222" t="s">
        <v>3622</v>
      </c>
      <c r="D2" s="222">
        <v>2021</v>
      </c>
      <c r="E2" s="222" t="s">
        <v>3623</v>
      </c>
    </row>
    <row r="3" spans="1:5" ht="30" x14ac:dyDescent="0.25">
      <c r="A3" s="221">
        <v>58441</v>
      </c>
      <c r="B3" s="222" t="s">
        <v>3205</v>
      </c>
      <c r="C3" s="222" t="s">
        <v>3624</v>
      </c>
      <c r="D3" s="222"/>
      <c r="E3" s="222" t="s">
        <v>3625</v>
      </c>
    </row>
    <row r="4" spans="1:5" ht="30" x14ac:dyDescent="0.25">
      <c r="A4" s="187"/>
      <c r="B4" s="222" t="s">
        <v>3238</v>
      </c>
      <c r="C4" s="222" t="s">
        <v>3626</v>
      </c>
      <c r="D4" s="222"/>
      <c r="E4" s="222" t="s">
        <v>3627</v>
      </c>
    </row>
    <row r="5" spans="1:5" x14ac:dyDescent="0.25">
      <c r="A5" s="187"/>
      <c r="B5" s="214" t="s">
        <v>3570</v>
      </c>
      <c r="C5" s="222" t="s">
        <v>3628</v>
      </c>
      <c r="D5" s="222"/>
      <c r="E5" s="222" t="s">
        <v>3629</v>
      </c>
    </row>
    <row r="6" spans="1:5" x14ac:dyDescent="0.25">
      <c r="A6" s="187"/>
      <c r="B6" s="222" t="s">
        <v>3573</v>
      </c>
      <c r="C6" s="222" t="s">
        <v>3630</v>
      </c>
      <c r="D6" s="222"/>
      <c r="E6" s="222" t="s">
        <v>37</v>
      </c>
    </row>
    <row r="7" spans="1:5" x14ac:dyDescent="0.25">
      <c r="A7" s="187"/>
      <c r="B7" s="222" t="s">
        <v>3267</v>
      </c>
      <c r="C7" s="222" t="s">
        <v>3631</v>
      </c>
      <c r="D7" s="222"/>
      <c r="E7" s="222"/>
    </row>
    <row r="8" spans="1:5" x14ac:dyDescent="0.25">
      <c r="A8" s="187"/>
      <c r="B8" s="222" t="s">
        <v>1343</v>
      </c>
      <c r="C8" s="222" t="s">
        <v>3632</v>
      </c>
      <c r="D8" s="222"/>
      <c r="E8" s="222"/>
    </row>
    <row r="9" spans="1:5" x14ac:dyDescent="0.25">
      <c r="A9" s="187"/>
      <c r="B9" s="222" t="s">
        <v>3177</v>
      </c>
      <c r="C9" s="222" t="s">
        <v>3633</v>
      </c>
      <c r="D9" s="222"/>
    </row>
    <row r="10" spans="1:5" ht="30" x14ac:dyDescent="0.25">
      <c r="A10" s="187"/>
      <c r="B10" s="222" t="s">
        <v>180</v>
      </c>
      <c r="C10" s="222" t="s">
        <v>3634</v>
      </c>
      <c r="D10" s="222"/>
    </row>
    <row r="11" spans="1:5" x14ac:dyDescent="0.25">
      <c r="A11" s="187"/>
      <c r="B11" s="222" t="s">
        <v>3306</v>
      </c>
      <c r="C11" s="222" t="s">
        <v>3635</v>
      </c>
      <c r="D11" s="222"/>
    </row>
    <row r="12" spans="1:5" x14ac:dyDescent="0.25">
      <c r="A12" s="187"/>
      <c r="B12" s="222" t="s">
        <v>3298</v>
      </c>
      <c r="C12" s="222" t="s">
        <v>3636</v>
      </c>
      <c r="D12" s="222"/>
      <c r="E12" s="223"/>
    </row>
    <row r="13" spans="1:5" x14ac:dyDescent="0.25">
      <c r="A13" s="187"/>
      <c r="B13" s="222" t="s">
        <v>3322</v>
      </c>
      <c r="C13" s="222" t="s">
        <v>3637</v>
      </c>
      <c r="D13" s="222"/>
      <c r="E13" s="223"/>
    </row>
    <row r="14" spans="1:5" ht="30" x14ac:dyDescent="0.25">
      <c r="A14" s="187"/>
      <c r="B14" s="187" t="s">
        <v>3575</v>
      </c>
      <c r="C14" s="222" t="s">
        <v>3638</v>
      </c>
      <c r="D14" s="222"/>
      <c r="E14" s="223"/>
    </row>
    <row r="15" spans="1:5" x14ac:dyDescent="0.25">
      <c r="A15" s="187"/>
      <c r="B15" s="222" t="s">
        <v>3576</v>
      </c>
      <c r="C15" s="222" t="s">
        <v>3639</v>
      </c>
      <c r="D15" s="222"/>
      <c r="E15" s="222"/>
    </row>
    <row r="16" spans="1:5" x14ac:dyDescent="0.25">
      <c r="A16" s="187"/>
      <c r="B16" s="222" t="s">
        <v>3577</v>
      </c>
      <c r="C16" s="222" t="s">
        <v>3640</v>
      </c>
      <c r="D16" s="222"/>
      <c r="E16" s="222"/>
    </row>
    <row r="17" spans="1:5" x14ac:dyDescent="0.25">
      <c r="A17" s="187"/>
      <c r="B17" s="222" t="s">
        <v>3578</v>
      </c>
      <c r="C17" s="222" t="s">
        <v>3641</v>
      </c>
      <c r="D17" s="222"/>
      <c r="E17" s="222"/>
    </row>
    <row r="18" spans="1:5" x14ac:dyDescent="0.25">
      <c r="A18" s="187"/>
      <c r="B18" s="222" t="s">
        <v>3530</v>
      </c>
      <c r="C18" s="222" t="s">
        <v>3642</v>
      </c>
      <c r="D18" s="222"/>
      <c r="E18" s="222"/>
    </row>
    <row r="19" spans="1:5" x14ac:dyDescent="0.25">
      <c r="A19" s="187"/>
      <c r="B19" s="222" t="s">
        <v>3311</v>
      </c>
      <c r="C19" s="222" t="s">
        <v>3643</v>
      </c>
      <c r="D19" s="222"/>
      <c r="E19" s="187"/>
    </row>
    <row r="20" spans="1:5" x14ac:dyDescent="0.25">
      <c r="A20" s="187"/>
      <c r="B20" s="222" t="s">
        <v>3192</v>
      </c>
      <c r="C20" s="222" t="s">
        <v>3644</v>
      </c>
      <c r="D20" s="222"/>
      <c r="E20" s="187"/>
    </row>
    <row r="21" spans="1:5" x14ac:dyDescent="0.25">
      <c r="A21" s="187"/>
      <c r="B21" s="187"/>
      <c r="C21" s="222" t="s">
        <v>3645</v>
      </c>
      <c r="D21" s="222"/>
      <c r="E21" s="18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6" sqref="B6"/>
    </sheetView>
  </sheetViews>
  <sheetFormatPr defaultRowHeight="15" x14ac:dyDescent="0.25"/>
  <cols>
    <col min="1" max="1" width="15" style="214" customWidth="1"/>
    <col min="2" max="2" width="17" style="214" customWidth="1"/>
    <col min="3" max="3" width="18.85546875" style="214" customWidth="1"/>
    <col min="4" max="4" width="21.140625" style="214" customWidth="1"/>
    <col min="5" max="16384" width="9.140625" style="214"/>
  </cols>
  <sheetData>
    <row r="1" spans="1:4" ht="45" x14ac:dyDescent="0.25">
      <c r="A1" s="196" t="s">
        <v>3561</v>
      </c>
      <c r="B1" s="196" t="s">
        <v>3620</v>
      </c>
      <c r="C1" s="196" t="s">
        <v>3621</v>
      </c>
      <c r="D1" s="196" t="s">
        <v>4</v>
      </c>
    </row>
    <row r="2" spans="1:4" x14ac:dyDescent="0.25">
      <c r="A2" s="221">
        <v>42005</v>
      </c>
      <c r="B2" s="222" t="s">
        <v>3223</v>
      </c>
      <c r="C2" s="222" t="s">
        <v>3622</v>
      </c>
      <c r="D2" s="222" t="s">
        <v>3623</v>
      </c>
    </row>
    <row r="3" spans="1:4" ht="30" x14ac:dyDescent="0.25">
      <c r="A3" s="221">
        <v>58441</v>
      </c>
      <c r="B3" s="222" t="s">
        <v>3205</v>
      </c>
      <c r="C3" s="222" t="s">
        <v>3624</v>
      </c>
      <c r="D3" s="222" t="s">
        <v>3625</v>
      </c>
    </row>
    <row r="4" spans="1:4" ht="30" x14ac:dyDescent="0.25">
      <c r="A4" s="187"/>
      <c r="B4" s="222" t="s">
        <v>3238</v>
      </c>
      <c r="C4" s="222" t="s">
        <v>3626</v>
      </c>
      <c r="D4" s="222" t="s">
        <v>3627</v>
      </c>
    </row>
    <row r="5" spans="1:4" x14ac:dyDescent="0.25">
      <c r="A5" s="187"/>
      <c r="B5" s="214" t="s">
        <v>3570</v>
      </c>
      <c r="C5" s="222" t="s">
        <v>3628</v>
      </c>
      <c r="D5" s="222" t="s">
        <v>3629</v>
      </c>
    </row>
    <row r="6" spans="1:4" x14ac:dyDescent="0.25">
      <c r="A6" s="187"/>
      <c r="B6" s="222" t="s">
        <v>3573</v>
      </c>
      <c r="C6" s="222" t="s">
        <v>3630</v>
      </c>
      <c r="D6" s="222" t="s">
        <v>37</v>
      </c>
    </row>
    <row r="7" spans="1:4" x14ac:dyDescent="0.25">
      <c r="A7" s="187"/>
      <c r="B7" s="222" t="s">
        <v>3267</v>
      </c>
      <c r="C7" s="222" t="s">
        <v>3631</v>
      </c>
      <c r="D7" s="222"/>
    </row>
    <row r="8" spans="1:4" x14ac:dyDescent="0.25">
      <c r="A8" s="187"/>
      <c r="B8" s="222" t="s">
        <v>1343</v>
      </c>
      <c r="C8" s="222" t="s">
        <v>3632</v>
      </c>
      <c r="D8" s="222"/>
    </row>
    <row r="9" spans="1:4" x14ac:dyDescent="0.25">
      <c r="A9" s="187"/>
      <c r="B9" s="222" t="s">
        <v>3177</v>
      </c>
      <c r="C9" s="222" t="s">
        <v>3633</v>
      </c>
    </row>
    <row r="10" spans="1:4" ht="30" x14ac:dyDescent="0.25">
      <c r="A10" s="187"/>
      <c r="B10" s="222" t="s">
        <v>180</v>
      </c>
      <c r="C10" s="222" t="s">
        <v>3634</v>
      </c>
    </row>
    <row r="11" spans="1:4" x14ac:dyDescent="0.25">
      <c r="A11" s="187"/>
      <c r="B11" s="222" t="s">
        <v>3306</v>
      </c>
      <c r="C11" s="222" t="s">
        <v>3635</v>
      </c>
    </row>
    <row r="12" spans="1:4" x14ac:dyDescent="0.25">
      <c r="A12" s="187"/>
      <c r="B12" s="222" t="s">
        <v>3298</v>
      </c>
      <c r="C12" s="222" t="s">
        <v>3636</v>
      </c>
      <c r="D12" s="223"/>
    </row>
    <row r="13" spans="1:4" x14ac:dyDescent="0.25">
      <c r="A13" s="187"/>
      <c r="B13" s="222" t="s">
        <v>3322</v>
      </c>
      <c r="C13" s="222" t="s">
        <v>3637</v>
      </c>
      <c r="D13" s="223"/>
    </row>
    <row r="14" spans="1:4" ht="30" x14ac:dyDescent="0.25">
      <c r="A14" s="187"/>
      <c r="B14" s="187" t="s">
        <v>3575</v>
      </c>
      <c r="C14" s="222" t="s">
        <v>3638</v>
      </c>
      <c r="D14" s="223"/>
    </row>
    <row r="15" spans="1:4" x14ac:dyDescent="0.25">
      <c r="A15" s="187"/>
      <c r="B15" s="222" t="s">
        <v>3576</v>
      </c>
      <c r="C15" s="222" t="s">
        <v>3639</v>
      </c>
      <c r="D15" s="222"/>
    </row>
    <row r="16" spans="1:4" x14ac:dyDescent="0.25">
      <c r="A16" s="187"/>
      <c r="B16" s="222" t="s">
        <v>3577</v>
      </c>
      <c r="C16" s="222" t="s">
        <v>3640</v>
      </c>
      <c r="D16" s="222"/>
    </row>
    <row r="17" spans="1:4" x14ac:dyDescent="0.25">
      <c r="A17" s="187"/>
      <c r="B17" s="222" t="s">
        <v>3578</v>
      </c>
      <c r="C17" s="222" t="s">
        <v>3641</v>
      </c>
      <c r="D17" s="222"/>
    </row>
    <row r="18" spans="1:4" x14ac:dyDescent="0.25">
      <c r="A18" s="187"/>
      <c r="B18" s="222" t="s">
        <v>3530</v>
      </c>
      <c r="C18" s="222" t="s">
        <v>3642</v>
      </c>
      <c r="D18" s="222"/>
    </row>
    <row r="19" spans="1:4" x14ac:dyDescent="0.25">
      <c r="A19" s="187"/>
      <c r="B19" s="222" t="s">
        <v>3311</v>
      </c>
      <c r="C19" s="222" t="s">
        <v>3643</v>
      </c>
      <c r="D19" s="187"/>
    </row>
    <row r="20" spans="1:4" x14ac:dyDescent="0.25">
      <c r="A20" s="187"/>
      <c r="B20" s="222" t="s">
        <v>3192</v>
      </c>
      <c r="C20" s="222" t="s">
        <v>3644</v>
      </c>
      <c r="D20" s="187"/>
    </row>
    <row r="21" spans="1:4" x14ac:dyDescent="0.25">
      <c r="A21" s="187"/>
      <c r="B21" s="187"/>
      <c r="C21" s="222" t="s">
        <v>3645</v>
      </c>
      <c r="D21" s="18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workbookViewId="0">
      <pane ySplit="1" topLeftCell="A2" activePane="bottomLeft" state="frozen"/>
      <selection pane="bottomLeft" activeCell="D9" sqref="D9"/>
    </sheetView>
  </sheetViews>
  <sheetFormatPr defaultRowHeight="15" x14ac:dyDescent="0.25"/>
  <cols>
    <col min="1" max="1" width="13.7109375" style="214" customWidth="1"/>
    <col min="2" max="2" width="14.7109375" style="214" customWidth="1"/>
    <col min="3" max="3" width="15.140625" style="214" customWidth="1"/>
    <col min="4" max="4" width="23.5703125" style="214" customWidth="1"/>
    <col min="5" max="5" width="14.42578125" style="214" customWidth="1"/>
    <col min="6" max="6" width="15.42578125" style="214" customWidth="1"/>
    <col min="7" max="7" width="20.7109375" style="214" customWidth="1"/>
    <col min="8" max="8" width="31" style="214" customWidth="1"/>
    <col min="9" max="9" width="17.5703125" style="214" customWidth="1"/>
    <col min="10" max="11" width="11.42578125" style="214" bestFit="1" customWidth="1"/>
    <col min="12" max="12" width="32.28515625" style="214" customWidth="1"/>
    <col min="13" max="13" width="14.28515625" style="214" customWidth="1"/>
    <col min="14" max="14" width="15.7109375" style="214" customWidth="1"/>
    <col min="15" max="16384" width="9.140625" style="214"/>
  </cols>
  <sheetData>
    <row r="1" spans="1:19" ht="71.25" customHeight="1" x14ac:dyDescent="0.25">
      <c r="A1" s="226" t="s">
        <v>2922</v>
      </c>
      <c r="B1" s="227" t="s">
        <v>3579</v>
      </c>
      <c r="C1" s="227" t="s">
        <v>3580</v>
      </c>
      <c r="D1" s="227" t="s">
        <v>3646</v>
      </c>
      <c r="E1" s="227" t="s">
        <v>3647</v>
      </c>
      <c r="F1" s="227" t="s">
        <v>3648</v>
      </c>
      <c r="G1" s="227" t="s">
        <v>4</v>
      </c>
      <c r="H1" s="227" t="s">
        <v>3649</v>
      </c>
      <c r="I1" s="227" t="s">
        <v>3650</v>
      </c>
      <c r="J1" s="227" t="s">
        <v>3651</v>
      </c>
      <c r="K1" s="227" t="s">
        <v>3652</v>
      </c>
      <c r="L1" s="227" t="s">
        <v>3653</v>
      </c>
      <c r="M1" s="227" t="s">
        <v>11</v>
      </c>
      <c r="N1" s="228" t="s">
        <v>26</v>
      </c>
      <c r="O1" s="187"/>
      <c r="P1" s="187"/>
      <c r="Q1" s="187"/>
      <c r="R1" s="187"/>
      <c r="S1" s="187"/>
    </row>
    <row r="2" spans="1:19" ht="21" customHeight="1" x14ac:dyDescent="0.25">
      <c r="A2" s="225">
        <v>44216</v>
      </c>
      <c r="B2" s="224">
        <v>44216</v>
      </c>
      <c r="C2" s="216" t="s">
        <v>3267</v>
      </c>
      <c r="D2" s="224"/>
      <c r="E2" s="216" t="s">
        <v>3622</v>
      </c>
      <c r="F2" s="224"/>
      <c r="G2" s="216" t="s">
        <v>3629</v>
      </c>
      <c r="H2" s="216" t="s">
        <v>3654</v>
      </c>
      <c r="I2" s="216" t="s">
        <v>3429</v>
      </c>
      <c r="J2" s="216" t="str">
        <f>IFERROR(VLOOKUP(I2,'Convênios e TCTs'!$D:$L,3,FALSE),"")</f>
        <v>133-A</v>
      </c>
      <c r="K2" s="216">
        <f>IFERROR(VLOOKUP(I2,'Convênios e TCTs'!$D:$L,4,FALSE),"")</f>
        <v>20</v>
      </c>
      <c r="L2" s="216" t="str">
        <f>IFERROR(VLOOKUP(I2,'Convênios e TCTs'!$D:$L,7,FALSE),"")</f>
        <v>Implementação do projeto "Reestruturação do Procon Municipal de Diamantina", a fim de assegurar a proteção e defesa dos interesses sociais e individuais indisponíveis</v>
      </c>
      <c r="M2" s="216" t="str">
        <f>IFERROR(VLOOKUP(I2,'Convênios e TCTs'!$D:$L,8,FALSE),"")</f>
        <v>Município de Diamantina</v>
      </c>
      <c r="N2" s="224"/>
      <c r="O2" s="187"/>
      <c r="P2" s="187"/>
      <c r="Q2" s="187"/>
      <c r="R2" s="187"/>
      <c r="S2" s="187"/>
    </row>
    <row r="3" spans="1:19" x14ac:dyDescent="0.25">
      <c r="A3" s="220"/>
      <c r="B3" s="220"/>
      <c r="C3" s="219"/>
      <c r="D3" s="219"/>
      <c r="E3" s="219"/>
      <c r="F3" s="220"/>
      <c r="G3" s="219"/>
      <c r="H3" s="219"/>
      <c r="I3" s="219"/>
      <c r="J3" s="219" t="str">
        <f>IFERROR(VLOOKUP(I3,'Convênios e TCTs'!$D:$L,3,FALSE),"")</f>
        <v/>
      </c>
      <c r="K3" s="219" t="str">
        <f>IFERROR(VLOOKUP(I3,'Convênios e TCTs'!$D:$L,4,FALSE),"")</f>
        <v/>
      </c>
      <c r="L3" s="219" t="str">
        <f>IFERROR(VLOOKUP(I3,'Convênios e TCTs'!$D:$L,7,FALSE),"")</f>
        <v/>
      </c>
      <c r="M3" s="219" t="str">
        <f>IFERROR(VLOOKUP(I3,'Convênios e TCTs'!$D:$L,8,FALSE),"")</f>
        <v/>
      </c>
      <c r="N3" s="218"/>
      <c r="O3" s="187"/>
      <c r="P3" s="187"/>
      <c r="Q3" s="187"/>
      <c r="R3" s="187"/>
      <c r="S3" s="187"/>
    </row>
    <row r="4" spans="1:19" x14ac:dyDescent="0.25">
      <c r="A4" s="217"/>
      <c r="B4" s="217"/>
      <c r="C4" s="216"/>
      <c r="D4" s="216"/>
      <c r="E4" s="216"/>
      <c r="F4" s="217"/>
      <c r="G4" s="216"/>
      <c r="H4" s="216"/>
      <c r="I4" s="216"/>
      <c r="J4" s="216" t="str">
        <f>IFERROR(VLOOKUP(I4,'Convênios e TCTs'!$D:$L,3,FALSE),"")</f>
        <v/>
      </c>
      <c r="K4" s="216" t="str">
        <f>IFERROR(VLOOKUP(I4,'Convênios e TCTs'!$D:$L,4,FALSE),"")</f>
        <v/>
      </c>
      <c r="L4" s="216" t="str">
        <f>IFERROR(VLOOKUP(I4,'Convênios e TCTs'!$D:$L,7,FALSE),"")</f>
        <v/>
      </c>
      <c r="M4" s="216" t="str">
        <f>IFERROR(VLOOKUP(I4,'Convênios e TCTs'!$D:$L,8,FALSE),"")</f>
        <v/>
      </c>
      <c r="N4" s="215"/>
    </row>
    <row r="5" spans="1:19" x14ac:dyDescent="0.25">
      <c r="A5" s="220"/>
      <c r="B5" s="220"/>
      <c r="C5" s="219"/>
      <c r="D5" s="219"/>
      <c r="E5" s="219"/>
      <c r="F5" s="220"/>
      <c r="G5" s="219"/>
      <c r="H5" s="219"/>
      <c r="I5" s="219"/>
      <c r="J5" s="219" t="str">
        <f>IFERROR(VLOOKUP(I5,'Convênios e TCTs'!$D:$L,3,FALSE),"")</f>
        <v/>
      </c>
      <c r="K5" s="219" t="str">
        <f>IFERROR(VLOOKUP(I5,'Convênios e TCTs'!$D:$L,4,FALSE),"")</f>
        <v/>
      </c>
      <c r="L5" s="219" t="str">
        <f>IFERROR(VLOOKUP(I5,'Convênios e TCTs'!$D:$L,7,FALSE),"")</f>
        <v/>
      </c>
      <c r="M5" s="219" t="str">
        <f>IFERROR(VLOOKUP(I5,'Convênios e TCTs'!$D:$L,8,FALSE),"")</f>
        <v/>
      </c>
      <c r="N5" s="218"/>
      <c r="O5" s="187"/>
      <c r="P5" s="187"/>
      <c r="Q5" s="187"/>
      <c r="R5" s="187"/>
      <c r="S5" s="187"/>
    </row>
    <row r="6" spans="1:19" x14ac:dyDescent="0.25">
      <c r="A6" s="217"/>
      <c r="B6" s="217"/>
      <c r="C6" s="216"/>
      <c r="D6" s="216"/>
      <c r="E6" s="216"/>
      <c r="F6" s="217"/>
      <c r="G6" s="216"/>
      <c r="H6" s="216"/>
      <c r="I6" s="216"/>
      <c r="J6" s="216" t="str">
        <f>IFERROR(VLOOKUP(I6,'Convênios e TCTs'!$D:$L,3,FALSE),"")</f>
        <v/>
      </c>
      <c r="K6" s="216" t="str">
        <f>IFERROR(VLOOKUP(I6,'Convênios e TCTs'!$D:$L,4,FALSE),"")</f>
        <v/>
      </c>
      <c r="L6" s="216" t="str">
        <f>IFERROR(VLOOKUP(I6,'Convênios e TCTs'!$D:$L,7,FALSE),"")</f>
        <v/>
      </c>
      <c r="M6" s="216" t="str">
        <f>IFERROR(VLOOKUP(I6,'Convênios e TCTs'!$D:$L,8,FALSE),"")</f>
        <v/>
      </c>
      <c r="N6" s="215"/>
    </row>
    <row r="7" spans="1:19" x14ac:dyDescent="0.25">
      <c r="A7" s="220"/>
      <c r="B7" s="220"/>
      <c r="C7" s="219"/>
      <c r="D7" s="219"/>
      <c r="E7" s="219"/>
      <c r="F7" s="220"/>
      <c r="G7" s="219"/>
      <c r="H7" s="219"/>
      <c r="I7" s="219"/>
      <c r="J7" s="219" t="str">
        <f>IFERROR(VLOOKUP(I7,'Convênios e TCTs'!$D:$L,3,FALSE),"")</f>
        <v/>
      </c>
      <c r="K7" s="219" t="str">
        <f>IFERROR(VLOOKUP(I7,'Convênios e TCTs'!$D:$L,4,FALSE),"")</f>
        <v/>
      </c>
      <c r="L7" s="219" t="str">
        <f>IFERROR(VLOOKUP(I7,'Convênios e TCTs'!$D:$L,7,FALSE),"")</f>
        <v/>
      </c>
      <c r="M7" s="219" t="str">
        <f>IFERROR(VLOOKUP(I7,'Convênios e TCTs'!$D:$L,8,FALSE),"")</f>
        <v/>
      </c>
      <c r="N7" s="218"/>
      <c r="O7" s="187"/>
      <c r="P7" s="187"/>
      <c r="Q7" s="187"/>
      <c r="R7" s="187"/>
      <c r="S7" s="187"/>
    </row>
    <row r="8" spans="1:19" x14ac:dyDescent="0.25">
      <c r="A8" s="217"/>
      <c r="B8" s="217"/>
      <c r="C8" s="216"/>
      <c r="D8" s="216"/>
      <c r="E8" s="216"/>
      <c r="F8" s="217"/>
      <c r="G8" s="216"/>
      <c r="H8" s="216"/>
      <c r="I8" s="216"/>
      <c r="J8" s="216" t="str">
        <f>IFERROR(VLOOKUP(I8,'Convênios e TCTs'!$D:$L,3,FALSE),"")</f>
        <v/>
      </c>
      <c r="K8" s="216" t="str">
        <f>IFERROR(VLOOKUP(I8,'Convênios e TCTs'!$D:$L,4,FALSE),"")</f>
        <v/>
      </c>
      <c r="L8" s="216" t="str">
        <f>IFERROR(VLOOKUP(I8,'Convênios e TCTs'!$D:$L,7,FALSE),"")</f>
        <v/>
      </c>
      <c r="M8" s="216" t="str">
        <f>IFERROR(VLOOKUP(I8,'Convênios e TCTs'!$D:$L,8,FALSE),"")</f>
        <v/>
      </c>
      <c r="N8" s="215"/>
    </row>
    <row r="9" spans="1:19" x14ac:dyDescent="0.25">
      <c r="A9" s="220"/>
      <c r="B9" s="220"/>
      <c r="C9" s="219"/>
      <c r="D9" s="219"/>
      <c r="E9" s="219"/>
      <c r="F9" s="220"/>
      <c r="G9" s="219"/>
      <c r="H9" s="219"/>
      <c r="I9" s="219"/>
      <c r="J9" s="219" t="str">
        <f>IFERROR(VLOOKUP(I9,'Convênios e TCTs'!$D:$L,3,FALSE),"")</f>
        <v/>
      </c>
      <c r="K9" s="219" t="str">
        <f>IFERROR(VLOOKUP(I9,'Convênios e TCTs'!$D:$L,4,FALSE),"")</f>
        <v/>
      </c>
      <c r="L9" s="219" t="str">
        <f>IFERROR(VLOOKUP(I9,'Convênios e TCTs'!$D:$L,7,FALSE),"")</f>
        <v/>
      </c>
      <c r="M9" s="219" t="str">
        <f>IFERROR(VLOOKUP(I9,'Convênios e TCTs'!$D:$L,8,FALSE),"")</f>
        <v/>
      </c>
      <c r="N9" s="218"/>
      <c r="O9" s="187"/>
      <c r="P9" s="187"/>
      <c r="Q9" s="187"/>
      <c r="R9" s="187"/>
      <c r="S9" s="187"/>
    </row>
    <row r="10" spans="1:19" x14ac:dyDescent="0.25">
      <c r="A10" s="217"/>
      <c r="B10" s="217"/>
      <c r="C10" s="216"/>
      <c r="D10" s="216"/>
      <c r="E10" s="216"/>
      <c r="F10" s="217"/>
      <c r="G10" s="216"/>
      <c r="H10" s="216"/>
      <c r="I10" s="216"/>
      <c r="J10" s="216" t="str">
        <f>IFERROR(VLOOKUP(I10,'Convênios e TCTs'!$D:$L,3,FALSE),"")</f>
        <v/>
      </c>
      <c r="K10" s="216" t="str">
        <f>IFERROR(VLOOKUP(I10,'Convênios e TCTs'!$D:$L,4,FALSE),"")</f>
        <v/>
      </c>
      <c r="L10" s="216" t="str">
        <f>IFERROR(VLOOKUP(I10,'Convênios e TCTs'!$D:$L,7,FALSE),"")</f>
        <v/>
      </c>
      <c r="M10" s="216" t="str">
        <f>IFERROR(VLOOKUP(I10,'Convênios e TCTs'!$D:$L,8,FALSE),"")</f>
        <v/>
      </c>
      <c r="N10" s="215"/>
    </row>
    <row r="11" spans="1:19" x14ac:dyDescent="0.25">
      <c r="A11" s="220"/>
      <c r="B11" s="220"/>
      <c r="C11" s="219"/>
      <c r="D11" s="219"/>
      <c r="E11" s="219"/>
      <c r="F11" s="220"/>
      <c r="G11" s="219"/>
      <c r="H11" s="219"/>
      <c r="I11" s="219"/>
      <c r="J11" s="219" t="str">
        <f>IFERROR(VLOOKUP(I11,'Convênios e TCTs'!$D:$L,3,FALSE),"")</f>
        <v/>
      </c>
      <c r="K11" s="219" t="str">
        <f>IFERROR(VLOOKUP(I11,'Convênios e TCTs'!$D:$L,4,FALSE),"")</f>
        <v/>
      </c>
      <c r="L11" s="219" t="str">
        <f>IFERROR(VLOOKUP(I11,'Convênios e TCTs'!$D:$L,7,FALSE),"")</f>
        <v/>
      </c>
      <c r="M11" s="219" t="str">
        <f>IFERROR(VLOOKUP(I11,'Convênios e TCTs'!$D:$L,8,FALSE),"")</f>
        <v/>
      </c>
      <c r="N11" s="218"/>
      <c r="O11" s="187"/>
      <c r="P11" s="187"/>
      <c r="Q11" s="187"/>
      <c r="R11" s="187"/>
      <c r="S11" s="187"/>
    </row>
    <row r="12" spans="1:19" x14ac:dyDescent="0.25">
      <c r="A12" s="217"/>
      <c r="B12" s="217"/>
      <c r="C12" s="216"/>
      <c r="D12" s="216"/>
      <c r="E12" s="216"/>
      <c r="F12" s="217"/>
      <c r="G12" s="216"/>
      <c r="H12" s="216"/>
      <c r="I12" s="216"/>
      <c r="J12" s="216" t="str">
        <f>IFERROR(VLOOKUP(I12,'Convênios e TCTs'!$D:$L,3,FALSE),"")</f>
        <v/>
      </c>
      <c r="K12" s="216" t="str">
        <f>IFERROR(VLOOKUP(I12,'Convênios e TCTs'!$D:$L,4,FALSE),"")</f>
        <v/>
      </c>
      <c r="L12" s="216" t="str">
        <f>IFERROR(VLOOKUP(I12,'Convênios e TCTs'!$D:$L,7,FALSE),"")</f>
        <v/>
      </c>
      <c r="M12" s="216" t="str">
        <f>IFERROR(VLOOKUP(I12,'Convênios e TCTs'!$D:$L,8,FALSE),"")</f>
        <v/>
      </c>
      <c r="N12" s="215"/>
    </row>
    <row r="13" spans="1:19" x14ac:dyDescent="0.25">
      <c r="A13" s="220"/>
      <c r="B13" s="220"/>
      <c r="C13" s="219"/>
      <c r="D13" s="219"/>
      <c r="E13" s="219"/>
      <c r="F13" s="220"/>
      <c r="G13" s="219"/>
      <c r="H13" s="219"/>
      <c r="I13" s="219"/>
      <c r="J13" s="219" t="str">
        <f>IFERROR(VLOOKUP(I13,'Convênios e TCTs'!$D:$L,3,FALSE),"")</f>
        <v/>
      </c>
      <c r="K13" s="219" t="str">
        <f>IFERROR(VLOOKUP(I13,'Convênios e TCTs'!$D:$L,4,FALSE),"")</f>
        <v/>
      </c>
      <c r="L13" s="219" t="str">
        <f>IFERROR(VLOOKUP(I13,'Convênios e TCTs'!$D:$L,7,FALSE),"")</f>
        <v/>
      </c>
      <c r="M13" s="219" t="str">
        <f>IFERROR(VLOOKUP(I13,'Convênios e TCTs'!$D:$L,8,FALSE),"")</f>
        <v/>
      </c>
      <c r="N13" s="218"/>
      <c r="O13" s="187"/>
      <c r="P13" s="187"/>
      <c r="Q13" s="187"/>
      <c r="R13" s="187"/>
      <c r="S13" s="187"/>
    </row>
    <row r="14" spans="1:19" x14ac:dyDescent="0.25">
      <c r="A14" s="217"/>
      <c r="B14" s="217"/>
      <c r="C14" s="216"/>
      <c r="D14" s="216"/>
      <c r="E14" s="216"/>
      <c r="F14" s="217"/>
      <c r="G14" s="216"/>
      <c r="H14" s="216"/>
      <c r="I14" s="216"/>
      <c r="J14" s="216" t="str">
        <f>IFERROR(VLOOKUP(I14,'Convênios e TCTs'!$D:$L,3,FALSE),"")</f>
        <v/>
      </c>
      <c r="K14" s="216" t="str">
        <f>IFERROR(VLOOKUP(I14,'Convênios e TCTs'!$D:$L,4,FALSE),"")</f>
        <v/>
      </c>
      <c r="L14" s="216" t="str">
        <f>IFERROR(VLOOKUP(I14,'Convênios e TCTs'!$D:$L,7,FALSE),"")</f>
        <v/>
      </c>
      <c r="M14" s="216" t="str">
        <f>IFERROR(VLOOKUP(I14,'Convênios e TCTs'!$D:$L,8,FALSE),"")</f>
        <v/>
      </c>
      <c r="N14" s="215"/>
    </row>
    <row r="15" spans="1:19" x14ac:dyDescent="0.25">
      <c r="A15" s="220"/>
      <c r="B15" s="220"/>
      <c r="C15" s="219"/>
      <c r="D15" s="219"/>
      <c r="E15" s="219"/>
      <c r="F15" s="220"/>
      <c r="G15" s="219"/>
      <c r="H15" s="219"/>
      <c r="I15" s="219"/>
      <c r="J15" s="219" t="str">
        <f>IFERROR(VLOOKUP(I15,'Convênios e TCTs'!$D:$L,3,FALSE),"")</f>
        <v/>
      </c>
      <c r="K15" s="219" t="str">
        <f>IFERROR(VLOOKUP(I15,'Convênios e TCTs'!$D:$L,4,FALSE),"")</f>
        <v/>
      </c>
      <c r="L15" s="219" t="str">
        <f>IFERROR(VLOOKUP(I15,'Convênios e TCTs'!$D:$L,7,FALSE),"")</f>
        <v/>
      </c>
      <c r="M15" s="219" t="str">
        <f>IFERROR(VLOOKUP(I15,'Convênios e TCTs'!$D:$L,8,FALSE),"")</f>
        <v/>
      </c>
      <c r="N15" s="218"/>
      <c r="O15" s="187"/>
      <c r="P15" s="187"/>
      <c r="Q15" s="187"/>
      <c r="R15" s="187"/>
      <c r="S15" s="187"/>
    </row>
    <row r="16" spans="1:19" x14ac:dyDescent="0.25">
      <c r="A16" s="217"/>
      <c r="B16" s="217"/>
      <c r="C16" s="216"/>
      <c r="D16" s="216"/>
      <c r="E16" s="216"/>
      <c r="F16" s="217"/>
      <c r="G16" s="216"/>
      <c r="H16" s="216"/>
      <c r="I16" s="216"/>
      <c r="J16" s="216" t="str">
        <f>IFERROR(VLOOKUP(I16,'Convênios e TCTs'!$D:$L,3,FALSE),"")</f>
        <v/>
      </c>
      <c r="K16" s="216" t="str">
        <f>IFERROR(VLOOKUP(I16,'Convênios e TCTs'!$D:$L,4,FALSE),"")</f>
        <v/>
      </c>
      <c r="L16" s="216" t="str">
        <f>IFERROR(VLOOKUP(I16,'Convênios e TCTs'!$D:$L,7,FALSE),"")</f>
        <v/>
      </c>
      <c r="M16" s="216" t="str">
        <f>IFERROR(VLOOKUP(I16,'Convênios e TCTs'!$D:$L,8,FALSE),"")</f>
        <v/>
      </c>
      <c r="N16" s="215"/>
    </row>
    <row r="17" spans="1:19" x14ac:dyDescent="0.25">
      <c r="A17" s="220"/>
      <c r="B17" s="220"/>
      <c r="C17" s="219"/>
      <c r="D17" s="219"/>
      <c r="E17" s="219"/>
      <c r="F17" s="220"/>
      <c r="G17" s="219"/>
      <c r="H17" s="219"/>
      <c r="I17" s="219"/>
      <c r="J17" s="219" t="str">
        <f>IFERROR(VLOOKUP(I17,'Convênios e TCTs'!$D:$L,3,FALSE),"")</f>
        <v/>
      </c>
      <c r="K17" s="219" t="str">
        <f>IFERROR(VLOOKUP(I17,'Convênios e TCTs'!$D:$L,4,FALSE),"")</f>
        <v/>
      </c>
      <c r="L17" s="219" t="str">
        <f>IFERROR(VLOOKUP(I17,'Convênios e TCTs'!$D:$L,7,FALSE),"")</f>
        <v/>
      </c>
      <c r="M17" s="219" t="str">
        <f>IFERROR(VLOOKUP(I17,'Convênios e TCTs'!$D:$L,8,FALSE),"")</f>
        <v/>
      </c>
      <c r="N17" s="218"/>
      <c r="O17" s="187"/>
      <c r="P17" s="187"/>
      <c r="Q17" s="187"/>
      <c r="R17" s="187"/>
      <c r="S17" s="187"/>
    </row>
    <row r="18" spans="1:19" x14ac:dyDescent="0.25">
      <c r="A18" s="217"/>
      <c r="B18" s="217"/>
      <c r="C18" s="216"/>
      <c r="D18" s="216"/>
      <c r="E18" s="216"/>
      <c r="F18" s="217"/>
      <c r="G18" s="216"/>
      <c r="H18" s="216"/>
      <c r="I18" s="216"/>
      <c r="J18" s="216" t="str">
        <f>IFERROR(VLOOKUP(I18,'Convênios e TCTs'!$D:$L,3,FALSE),"")</f>
        <v/>
      </c>
      <c r="K18" s="216" t="str">
        <f>IFERROR(VLOOKUP(I18,'Convênios e TCTs'!$D:$L,4,FALSE),"")</f>
        <v/>
      </c>
      <c r="L18" s="216" t="str">
        <f>IFERROR(VLOOKUP(I18,'Convênios e TCTs'!$D:$L,7,FALSE),"")</f>
        <v/>
      </c>
      <c r="M18" s="216" t="str">
        <f>IFERROR(VLOOKUP(I18,'Convênios e TCTs'!$D:$L,8,FALSE),"")</f>
        <v/>
      </c>
      <c r="N18" s="215"/>
    </row>
    <row r="19" spans="1:19" x14ac:dyDescent="0.25">
      <c r="A19" s="220"/>
      <c r="B19" s="220"/>
      <c r="C19" s="219"/>
      <c r="D19" s="219"/>
      <c r="E19" s="219"/>
      <c r="F19" s="220"/>
      <c r="G19" s="219"/>
      <c r="H19" s="219"/>
      <c r="I19" s="219"/>
      <c r="J19" s="219" t="str">
        <f>IFERROR(VLOOKUP(I19,'Convênios e TCTs'!$D:$L,3,FALSE),"")</f>
        <v/>
      </c>
      <c r="K19" s="219" t="str">
        <f>IFERROR(VLOOKUP(I19,'Convênios e TCTs'!$D:$L,4,FALSE),"")</f>
        <v/>
      </c>
      <c r="L19" s="219" t="str">
        <f>IFERROR(VLOOKUP(I19,'Convênios e TCTs'!$D:$L,7,FALSE),"")</f>
        <v/>
      </c>
      <c r="M19" s="219" t="str">
        <f>IFERROR(VLOOKUP(I19,'Convênios e TCTs'!$D:$L,8,FALSE),"")</f>
        <v/>
      </c>
      <c r="N19" s="218"/>
      <c r="O19" s="187"/>
      <c r="P19" s="187"/>
      <c r="Q19" s="187"/>
      <c r="R19" s="187"/>
      <c r="S19" s="187"/>
    </row>
    <row r="20" spans="1:19" x14ac:dyDescent="0.25">
      <c r="A20" s="217"/>
      <c r="B20" s="217"/>
      <c r="C20" s="216"/>
      <c r="D20" s="216"/>
      <c r="E20" s="216"/>
      <c r="F20" s="217"/>
      <c r="G20" s="216"/>
      <c r="H20" s="216"/>
      <c r="I20" s="216"/>
      <c r="J20" s="216" t="str">
        <f>IFERROR(VLOOKUP(I20,'Convênios e TCTs'!$D:$L,3,FALSE),"")</f>
        <v/>
      </c>
      <c r="K20" s="216" t="str">
        <f>IFERROR(VLOOKUP(I20,'Convênios e TCTs'!$D:$L,4,FALSE),"")</f>
        <v/>
      </c>
      <c r="L20" s="216" t="str">
        <f>IFERROR(VLOOKUP(I20,'Convênios e TCTs'!$D:$L,7,FALSE),"")</f>
        <v/>
      </c>
      <c r="M20" s="216" t="str">
        <f>IFERROR(VLOOKUP(I20,'Convênios e TCTs'!$D:$L,8,FALSE),"")</f>
        <v/>
      </c>
      <c r="N20" s="215"/>
    </row>
    <row r="21" spans="1:19" x14ac:dyDescent="0.25">
      <c r="A21" s="220"/>
      <c r="B21" s="220"/>
      <c r="C21" s="219"/>
      <c r="D21" s="219"/>
      <c r="E21" s="219"/>
      <c r="F21" s="220"/>
      <c r="G21" s="219"/>
      <c r="H21" s="219"/>
      <c r="I21" s="219"/>
      <c r="J21" s="219" t="str">
        <f>IFERROR(VLOOKUP(I21,'Convênios e TCTs'!$D:$L,3,FALSE),"")</f>
        <v/>
      </c>
      <c r="K21" s="219" t="str">
        <f>IFERROR(VLOOKUP(I21,'Convênios e TCTs'!$D:$L,4,FALSE),"")</f>
        <v/>
      </c>
      <c r="L21" s="219" t="str">
        <f>IFERROR(VLOOKUP(I21,'Convênios e TCTs'!$D:$L,7,FALSE),"")</f>
        <v/>
      </c>
      <c r="M21" s="219" t="str">
        <f>IFERROR(VLOOKUP(I21,'Convênios e TCTs'!$D:$L,8,FALSE),"")</f>
        <v/>
      </c>
      <c r="N21" s="218"/>
      <c r="O21" s="187"/>
      <c r="P21" s="187"/>
      <c r="Q21" s="187"/>
      <c r="R21" s="187"/>
      <c r="S21" s="187"/>
    </row>
    <row r="22" spans="1:19" x14ac:dyDescent="0.25">
      <c r="A22" s="217"/>
      <c r="B22" s="217"/>
      <c r="C22" s="216"/>
      <c r="D22" s="216"/>
      <c r="E22" s="216"/>
      <c r="F22" s="217"/>
      <c r="G22" s="216"/>
      <c r="H22" s="216"/>
      <c r="I22" s="216"/>
      <c r="J22" s="216" t="str">
        <f>IFERROR(VLOOKUP(I22,'Convênios e TCTs'!$D:$L,3,FALSE),"")</f>
        <v/>
      </c>
      <c r="K22" s="216" t="str">
        <f>IFERROR(VLOOKUP(I22,'Convênios e TCTs'!$D:$L,4,FALSE),"")</f>
        <v/>
      </c>
      <c r="L22" s="216" t="str">
        <f>IFERROR(VLOOKUP(I22,'Convênios e TCTs'!$D:$L,7,FALSE),"")</f>
        <v/>
      </c>
      <c r="M22" s="216" t="str">
        <f>IFERROR(VLOOKUP(I22,'Convênios e TCTs'!$D:$L,8,FALSE),"")</f>
        <v/>
      </c>
      <c r="N22" s="215"/>
    </row>
    <row r="23" spans="1:19" x14ac:dyDescent="0.25">
      <c r="A23" s="220"/>
      <c r="B23" s="220"/>
      <c r="C23" s="219"/>
      <c r="D23" s="219"/>
      <c r="E23" s="219"/>
      <c r="F23" s="220"/>
      <c r="G23" s="219"/>
      <c r="H23" s="219"/>
      <c r="I23" s="219"/>
      <c r="J23" s="219" t="str">
        <f>IFERROR(VLOOKUP(I23,'Convênios e TCTs'!$D:$L,3,FALSE),"")</f>
        <v/>
      </c>
      <c r="K23" s="219" t="str">
        <f>IFERROR(VLOOKUP(I23,'Convênios e TCTs'!$D:$L,4,FALSE),"")</f>
        <v/>
      </c>
      <c r="L23" s="219" t="str">
        <f>IFERROR(VLOOKUP(I23,'Convênios e TCTs'!$D:$L,7,FALSE),"")</f>
        <v/>
      </c>
      <c r="M23" s="219" t="str">
        <f>IFERROR(VLOOKUP(I23,'Convênios e TCTs'!$D:$L,8,FALSE),"")</f>
        <v/>
      </c>
      <c r="N23" s="218"/>
      <c r="O23" s="187"/>
      <c r="P23" s="187"/>
      <c r="Q23" s="187"/>
      <c r="R23" s="187"/>
      <c r="S23" s="187"/>
    </row>
    <row r="24" spans="1:19" x14ac:dyDescent="0.25">
      <c r="A24" s="229"/>
      <c r="B24" s="229"/>
      <c r="C24" s="230"/>
      <c r="D24" s="230"/>
      <c r="E24" s="230"/>
      <c r="F24" s="229"/>
      <c r="G24" s="230"/>
      <c r="H24" s="230"/>
      <c r="I24" s="230"/>
      <c r="J24" s="216" t="str">
        <f>IFERROR(VLOOKUP(I24,'Convênios e TCTs'!$D:$L,3,FALSE),"")</f>
        <v/>
      </c>
      <c r="K24" s="216" t="str">
        <f>IFERROR(VLOOKUP(I24,'Convênios e TCTs'!$D:$L,4,FALSE),"")</f>
        <v/>
      </c>
      <c r="L24" s="216" t="str">
        <f>IFERROR(VLOOKUP(I24,'Convênios e TCTs'!$D:$L,7,FALSE),"")</f>
        <v/>
      </c>
      <c r="M24" s="216" t="str">
        <f>IFERROR(VLOOKUP(I24,'Convênios e TCTs'!$D:$L,8,FALSE),"")</f>
        <v/>
      </c>
      <c r="N24" s="231"/>
    </row>
    <row r="25" spans="1:19" x14ac:dyDescent="0.25">
      <c r="A25" s="220"/>
      <c r="B25" s="220"/>
      <c r="C25" s="219"/>
      <c r="D25" s="219"/>
      <c r="E25" s="219"/>
      <c r="F25" s="220"/>
      <c r="G25" s="219"/>
      <c r="H25" s="219"/>
      <c r="I25" s="219"/>
      <c r="J25" s="219" t="str">
        <f>IFERROR(VLOOKUP(I25,'Convênios e TCTs'!$D:$L,3,FALSE),"")</f>
        <v/>
      </c>
      <c r="K25" s="219" t="str">
        <f>IFERROR(VLOOKUP(I25,'Convênios e TCTs'!$D:$L,4,FALSE),"")</f>
        <v/>
      </c>
      <c r="L25" s="219" t="str">
        <f>IFERROR(VLOOKUP(I25,'Convênios e TCTs'!$D:$L,7,FALSE),"")</f>
        <v/>
      </c>
      <c r="M25" s="219" t="str">
        <f>IFERROR(VLOOKUP(I25,'Convênios e TCTs'!$D:$L,8,FALSE),"")</f>
        <v/>
      </c>
      <c r="N25" s="218"/>
      <c r="O25" s="187"/>
      <c r="P25" s="187"/>
      <c r="Q25" s="187"/>
      <c r="R25" s="187"/>
      <c r="S25" s="187"/>
    </row>
    <row r="26" spans="1:19" x14ac:dyDescent="0.25">
      <c r="A26" s="217"/>
      <c r="B26" s="217"/>
      <c r="C26" s="216"/>
      <c r="D26" s="216"/>
      <c r="E26" s="216"/>
      <c r="F26" s="217"/>
      <c r="G26" s="216"/>
      <c r="H26" s="216"/>
      <c r="I26" s="216"/>
      <c r="J26" s="216" t="str">
        <f>IFERROR(VLOOKUP(I26,'Convênios e TCTs'!$D:$L,3,FALSE),"")</f>
        <v/>
      </c>
      <c r="K26" s="216" t="str">
        <f>IFERROR(VLOOKUP(I26,'Convênios e TCTs'!$D:$L,4,FALSE),"")</f>
        <v/>
      </c>
      <c r="L26" s="216" t="str">
        <f>IFERROR(VLOOKUP(I26,'Convênios e TCTs'!$D:$L,7,FALSE),"")</f>
        <v/>
      </c>
      <c r="M26" s="216" t="str">
        <f>IFERROR(VLOOKUP(I26,'Convênios e TCTs'!$D:$L,8,FALSE),"")</f>
        <v/>
      </c>
      <c r="N26" s="215"/>
    </row>
    <row r="27" spans="1:19" x14ac:dyDescent="0.25">
      <c r="A27" s="220"/>
      <c r="B27" s="220"/>
      <c r="C27" s="219"/>
      <c r="D27" s="219"/>
      <c r="E27" s="219"/>
      <c r="F27" s="220"/>
      <c r="G27" s="219"/>
      <c r="H27" s="219"/>
      <c r="I27" s="219"/>
      <c r="J27" s="219" t="str">
        <f>IFERROR(VLOOKUP(I27,'Convênios e TCTs'!$D:$L,3,FALSE),"")</f>
        <v/>
      </c>
      <c r="K27" s="219" t="str">
        <f>IFERROR(VLOOKUP(I27,'Convênios e TCTs'!$D:$L,4,FALSE),"")</f>
        <v/>
      </c>
      <c r="L27" s="219" t="str">
        <f>IFERROR(VLOOKUP(I27,'Convênios e TCTs'!$D:$L,7,FALSE),"")</f>
        <v/>
      </c>
      <c r="M27" s="219" t="str">
        <f>IFERROR(VLOOKUP(I27,'Convênios e TCTs'!$D:$L,8,FALSE),"")</f>
        <v/>
      </c>
      <c r="N27" s="218"/>
      <c r="O27" s="187"/>
      <c r="P27" s="187"/>
      <c r="Q27" s="187"/>
      <c r="R27" s="187"/>
      <c r="S27" s="187"/>
    </row>
    <row r="28" spans="1:19" x14ac:dyDescent="0.25">
      <c r="A28" s="217"/>
      <c r="B28" s="217"/>
      <c r="C28" s="216"/>
      <c r="D28" s="216"/>
      <c r="E28" s="216"/>
      <c r="F28" s="217"/>
      <c r="G28" s="216"/>
      <c r="H28" s="216"/>
      <c r="I28" s="216"/>
      <c r="J28" s="216" t="str">
        <f>IFERROR(VLOOKUP(I28,'Convênios e TCTs'!$D:$L,3,FALSE),"")</f>
        <v/>
      </c>
      <c r="K28" s="216" t="str">
        <f>IFERROR(VLOOKUP(I28,'Convênios e TCTs'!$D:$L,4,FALSE),"")</f>
        <v/>
      </c>
      <c r="L28" s="216" t="str">
        <f>IFERROR(VLOOKUP(I28,'Convênios e TCTs'!$D:$L,7,FALSE),"")</f>
        <v/>
      </c>
      <c r="M28" s="216" t="str">
        <f>IFERROR(VLOOKUP(I28,'Convênios e TCTs'!$D:$L,8,FALSE),"")</f>
        <v/>
      </c>
      <c r="N28" s="215"/>
    </row>
    <row r="29" spans="1:19" x14ac:dyDescent="0.25">
      <c r="A29" s="220"/>
      <c r="B29" s="220"/>
      <c r="C29" s="219"/>
      <c r="D29" s="219"/>
      <c r="E29" s="219"/>
      <c r="F29" s="220"/>
      <c r="G29" s="219"/>
      <c r="H29" s="219"/>
      <c r="I29" s="219"/>
      <c r="J29" s="219" t="str">
        <f>IFERROR(VLOOKUP(I29,'Convênios e TCTs'!$D:$L,3,FALSE),"")</f>
        <v/>
      </c>
      <c r="K29" s="219" t="str">
        <f>IFERROR(VLOOKUP(I29,'Convênios e TCTs'!$D:$L,4,FALSE),"")</f>
        <v/>
      </c>
      <c r="L29" s="219" t="str">
        <f>IFERROR(VLOOKUP(I29,'Convênios e TCTs'!$D:$L,7,FALSE),"")</f>
        <v/>
      </c>
      <c r="M29" s="219" t="str">
        <f>IFERROR(VLOOKUP(I29,'Convênios e TCTs'!$D:$L,8,FALSE),"")</f>
        <v/>
      </c>
      <c r="N29" s="218"/>
      <c r="O29" s="187"/>
      <c r="P29" s="187"/>
      <c r="Q29" s="187"/>
      <c r="R29" s="187"/>
      <c r="S29" s="187"/>
    </row>
    <row r="30" spans="1:19" x14ac:dyDescent="0.25">
      <c r="A30" s="217"/>
      <c r="B30" s="217"/>
      <c r="C30" s="216"/>
      <c r="D30" s="216"/>
      <c r="E30" s="216"/>
      <c r="F30" s="217"/>
      <c r="G30" s="216"/>
      <c r="H30" s="216"/>
      <c r="I30" s="216"/>
      <c r="J30" s="216" t="str">
        <f>IFERROR(VLOOKUP(I30,'Convênios e TCTs'!$D:$L,3,FALSE),"")</f>
        <v/>
      </c>
      <c r="K30" s="216" t="str">
        <f>IFERROR(VLOOKUP(I30,'Convênios e TCTs'!$D:$L,4,FALSE),"")</f>
        <v/>
      </c>
      <c r="L30" s="216" t="str">
        <f>IFERROR(VLOOKUP(I30,'Convênios e TCTs'!$D:$L,7,FALSE),"")</f>
        <v/>
      </c>
      <c r="M30" s="216" t="str">
        <f>IFERROR(VLOOKUP(I30,'Convênios e TCTs'!$D:$L,8,FALSE),"")</f>
        <v/>
      </c>
      <c r="N30" s="215"/>
    </row>
    <row r="31" spans="1:19" x14ac:dyDescent="0.25">
      <c r="A31" s="220"/>
      <c r="B31" s="220"/>
      <c r="C31" s="219"/>
      <c r="D31" s="219"/>
      <c r="E31" s="219"/>
      <c r="F31" s="220"/>
      <c r="G31" s="219"/>
      <c r="H31" s="219"/>
      <c r="I31" s="219"/>
      <c r="J31" s="219" t="str">
        <f>IFERROR(VLOOKUP(I31,'Convênios e TCTs'!$D:$L,3,FALSE),"")</f>
        <v/>
      </c>
      <c r="K31" s="219" t="str">
        <f>IFERROR(VLOOKUP(I31,'Convênios e TCTs'!$D:$L,4,FALSE),"")</f>
        <v/>
      </c>
      <c r="L31" s="219" t="str">
        <f>IFERROR(VLOOKUP(I31,'Convênios e TCTs'!$D:$L,7,FALSE),"")</f>
        <v/>
      </c>
      <c r="M31" s="219" t="str">
        <f>IFERROR(VLOOKUP(I31,'Convênios e TCTs'!$D:$L,8,FALSE),"")</f>
        <v/>
      </c>
      <c r="N31" s="218"/>
      <c r="O31" s="187"/>
      <c r="P31" s="187"/>
      <c r="Q31" s="187"/>
      <c r="R31" s="187"/>
      <c r="S31" s="187"/>
    </row>
    <row r="32" spans="1:19" x14ac:dyDescent="0.25">
      <c r="A32" s="217"/>
      <c r="B32" s="217"/>
      <c r="C32" s="216"/>
      <c r="D32" s="216"/>
      <c r="E32" s="216"/>
      <c r="F32" s="217"/>
      <c r="G32" s="216"/>
      <c r="H32" s="216"/>
      <c r="I32" s="216"/>
      <c r="J32" s="216" t="str">
        <f>IFERROR(VLOOKUP(I32,'Convênios e TCTs'!$D:$L,3,FALSE),"")</f>
        <v/>
      </c>
      <c r="K32" s="216" t="str">
        <f>IFERROR(VLOOKUP(I32,'Convênios e TCTs'!$D:$L,4,FALSE),"")</f>
        <v/>
      </c>
      <c r="L32" s="216" t="str">
        <f>IFERROR(VLOOKUP(I32,'Convênios e TCTs'!$D:$L,7,FALSE),"")</f>
        <v/>
      </c>
      <c r="M32" s="216" t="str">
        <f>IFERROR(VLOOKUP(I32,'Convênios e TCTs'!$D:$L,8,FALSE),"")</f>
        <v/>
      </c>
      <c r="N32" s="215"/>
    </row>
    <row r="33" spans="1:19" x14ac:dyDescent="0.25">
      <c r="A33" s="220"/>
      <c r="B33" s="220"/>
      <c r="C33" s="219"/>
      <c r="D33" s="219"/>
      <c r="E33" s="219"/>
      <c r="F33" s="220"/>
      <c r="G33" s="219"/>
      <c r="H33" s="219"/>
      <c r="I33" s="219"/>
      <c r="J33" s="219" t="str">
        <f>IFERROR(VLOOKUP(I33,'Convênios e TCTs'!$D:$L,3,FALSE),"")</f>
        <v/>
      </c>
      <c r="K33" s="219" t="str">
        <f>IFERROR(VLOOKUP(I33,'Convênios e TCTs'!$D:$L,4,FALSE),"")</f>
        <v/>
      </c>
      <c r="L33" s="219" t="str">
        <f>IFERROR(VLOOKUP(I33,'Convênios e TCTs'!$D:$L,7,FALSE),"")</f>
        <v/>
      </c>
      <c r="M33" s="219" t="str">
        <f>IFERROR(VLOOKUP(I33,'Convênios e TCTs'!$D:$L,8,FALSE),"")</f>
        <v/>
      </c>
      <c r="N33" s="218"/>
      <c r="O33" s="187"/>
      <c r="P33" s="187"/>
      <c r="Q33" s="187"/>
      <c r="R33" s="187"/>
      <c r="S33" s="187"/>
    </row>
    <row r="34" spans="1:19" x14ac:dyDescent="0.25">
      <c r="A34" s="217"/>
      <c r="B34" s="217"/>
      <c r="C34" s="216"/>
      <c r="D34" s="216"/>
      <c r="E34" s="216"/>
      <c r="F34" s="217"/>
      <c r="G34" s="216"/>
      <c r="H34" s="216"/>
      <c r="I34" s="216"/>
      <c r="J34" s="216" t="str">
        <f>IFERROR(VLOOKUP(I34,'Convênios e TCTs'!$D:$L,3,FALSE),"")</f>
        <v/>
      </c>
      <c r="K34" s="216" t="str">
        <f>IFERROR(VLOOKUP(I34,'Convênios e TCTs'!$D:$L,4,FALSE),"")</f>
        <v/>
      </c>
      <c r="L34" s="216" t="str">
        <f>IFERROR(VLOOKUP(I34,'Convênios e TCTs'!$D:$L,7,FALSE),"")</f>
        <v/>
      </c>
      <c r="M34" s="216" t="str">
        <f>IFERROR(VLOOKUP(I34,'Convênios e TCTs'!$D:$L,8,FALSE),"")</f>
        <v/>
      </c>
      <c r="N34" s="215"/>
    </row>
    <row r="35" spans="1:19" x14ac:dyDescent="0.25">
      <c r="A35" s="220"/>
      <c r="B35" s="220"/>
      <c r="C35" s="219"/>
      <c r="D35" s="219"/>
      <c r="E35" s="219"/>
      <c r="F35" s="220"/>
      <c r="G35" s="219"/>
      <c r="H35" s="219"/>
      <c r="I35" s="219"/>
      <c r="J35" s="219" t="str">
        <f>IFERROR(VLOOKUP(I35,'Convênios e TCTs'!$D:$L,3,FALSE),"")</f>
        <v/>
      </c>
      <c r="K35" s="219" t="str">
        <f>IFERROR(VLOOKUP(I35,'Convênios e TCTs'!$D:$L,4,FALSE),"")</f>
        <v/>
      </c>
      <c r="L35" s="219" t="str">
        <f>IFERROR(VLOOKUP(I35,'Convênios e TCTs'!$D:$L,7,FALSE),"")</f>
        <v/>
      </c>
      <c r="M35" s="219" t="str">
        <f>IFERROR(VLOOKUP(I35,'Convênios e TCTs'!$D:$L,8,FALSE),"")</f>
        <v/>
      </c>
      <c r="N35" s="218"/>
      <c r="O35" s="187"/>
      <c r="P35" s="187"/>
      <c r="Q35" s="187"/>
      <c r="R35" s="187"/>
      <c r="S35" s="187"/>
    </row>
    <row r="36" spans="1:19" x14ac:dyDescent="0.25">
      <c r="A36" s="217"/>
      <c r="B36" s="217"/>
      <c r="C36" s="216"/>
      <c r="D36" s="216"/>
      <c r="E36" s="216"/>
      <c r="F36" s="217"/>
      <c r="G36" s="216"/>
      <c r="H36" s="216"/>
      <c r="I36" s="216"/>
      <c r="J36" s="216" t="str">
        <f>IFERROR(VLOOKUP(I36,'Convênios e TCTs'!$D:$L,3,FALSE),"")</f>
        <v/>
      </c>
      <c r="K36" s="216" t="str">
        <f>IFERROR(VLOOKUP(I36,'Convênios e TCTs'!$D:$L,4,FALSE),"")</f>
        <v/>
      </c>
      <c r="L36" s="216" t="str">
        <f>IFERROR(VLOOKUP(I36,'Convênios e TCTs'!$D:$L,7,FALSE),"")</f>
        <v/>
      </c>
      <c r="M36" s="216" t="str">
        <f>IFERROR(VLOOKUP(I36,'Convênios e TCTs'!$D:$L,8,FALSE),"")</f>
        <v/>
      </c>
      <c r="N36" s="215"/>
    </row>
    <row r="37" spans="1:19" x14ac:dyDescent="0.25">
      <c r="A37" s="220"/>
      <c r="B37" s="220"/>
      <c r="C37" s="219"/>
      <c r="D37" s="219"/>
      <c r="E37" s="219"/>
      <c r="F37" s="220"/>
      <c r="G37" s="219"/>
      <c r="H37" s="219"/>
      <c r="I37" s="219"/>
      <c r="J37" s="219" t="str">
        <f>IFERROR(VLOOKUP(I37,'Convênios e TCTs'!$D:$L,3,FALSE),"")</f>
        <v/>
      </c>
      <c r="K37" s="219" t="str">
        <f>IFERROR(VLOOKUP(I37,'Convênios e TCTs'!$D:$L,4,FALSE),"")</f>
        <v/>
      </c>
      <c r="L37" s="219" t="str">
        <f>IFERROR(VLOOKUP(I37,'Convênios e TCTs'!$D:$L,7,FALSE),"")</f>
        <v/>
      </c>
      <c r="M37" s="219" t="str">
        <f>IFERROR(VLOOKUP(I37,'Convênios e TCTs'!$D:$L,8,FALSE),"")</f>
        <v/>
      </c>
      <c r="N37" s="218"/>
      <c r="O37" s="187"/>
      <c r="P37" s="187"/>
      <c r="Q37" s="187"/>
      <c r="R37" s="187"/>
      <c r="S37" s="187"/>
    </row>
    <row r="38" spans="1:19" x14ac:dyDescent="0.25">
      <c r="A38" s="217"/>
      <c r="B38" s="217"/>
      <c r="C38" s="216"/>
      <c r="D38" s="216"/>
      <c r="E38" s="216"/>
      <c r="F38" s="217"/>
      <c r="G38" s="216"/>
      <c r="H38" s="216"/>
      <c r="I38" s="216"/>
      <c r="J38" s="216" t="str">
        <f>IFERROR(VLOOKUP(I38,'Convênios e TCTs'!$D:$L,3,FALSE),"")</f>
        <v/>
      </c>
      <c r="K38" s="216" t="str">
        <f>IFERROR(VLOOKUP(I38,'Convênios e TCTs'!$D:$L,4,FALSE),"")</f>
        <v/>
      </c>
      <c r="L38" s="216" t="str">
        <f>IFERROR(VLOOKUP(I38,'Convênios e TCTs'!$D:$L,7,FALSE),"")</f>
        <v/>
      </c>
      <c r="M38" s="216" t="str">
        <f>IFERROR(VLOOKUP(I38,'Convênios e TCTs'!$D:$L,8,FALSE),"")</f>
        <v/>
      </c>
      <c r="N38" s="215"/>
    </row>
    <row r="39" spans="1:19" x14ac:dyDescent="0.25">
      <c r="A39" s="220"/>
      <c r="B39" s="220"/>
      <c r="C39" s="219"/>
      <c r="D39" s="219"/>
      <c r="E39" s="219"/>
      <c r="F39" s="220"/>
      <c r="G39" s="219"/>
      <c r="H39" s="219"/>
      <c r="I39" s="219"/>
      <c r="J39" s="219" t="str">
        <f>IFERROR(VLOOKUP(I39,'Convênios e TCTs'!$D:$L,3,FALSE),"")</f>
        <v/>
      </c>
      <c r="K39" s="219" t="str">
        <f>IFERROR(VLOOKUP(I39,'Convênios e TCTs'!$D:$L,4,FALSE),"")</f>
        <v/>
      </c>
      <c r="L39" s="219" t="str">
        <f>IFERROR(VLOOKUP(I39,'Convênios e TCTs'!$D:$L,7,FALSE),"")</f>
        <v/>
      </c>
      <c r="M39" s="219" t="str">
        <f>IFERROR(VLOOKUP(I39,'Convênios e TCTs'!$D:$L,8,FALSE),"")</f>
        <v/>
      </c>
      <c r="N39" s="218"/>
      <c r="O39" s="187"/>
      <c r="P39" s="187"/>
      <c r="Q39" s="187"/>
      <c r="R39" s="187"/>
      <c r="S39" s="187"/>
    </row>
    <row r="40" spans="1:19" x14ac:dyDescent="0.25">
      <c r="A40" s="217"/>
      <c r="B40" s="217"/>
      <c r="C40" s="216"/>
      <c r="D40" s="216"/>
      <c r="E40" s="216"/>
      <c r="F40" s="217"/>
      <c r="G40" s="216"/>
      <c r="H40" s="216"/>
      <c r="I40" s="216"/>
      <c r="J40" s="216" t="str">
        <f>IFERROR(VLOOKUP(I40,'Convênios e TCTs'!$D:$L,3,FALSE),"")</f>
        <v/>
      </c>
      <c r="K40" s="216" t="str">
        <f>IFERROR(VLOOKUP(I40,'Convênios e TCTs'!$D:$L,4,FALSE),"")</f>
        <v/>
      </c>
      <c r="L40" s="216" t="str">
        <f>IFERROR(VLOOKUP(I40,'Convênios e TCTs'!$D:$L,7,FALSE),"")</f>
        <v/>
      </c>
      <c r="M40" s="216" t="str">
        <f>IFERROR(VLOOKUP(I40,'Convênios e TCTs'!$D:$L,8,FALSE),"")</f>
        <v/>
      </c>
      <c r="N40" s="215"/>
    </row>
    <row r="41" spans="1:19" x14ac:dyDescent="0.25">
      <c r="A41" s="220"/>
      <c r="B41" s="220"/>
      <c r="C41" s="219"/>
      <c r="D41" s="219"/>
      <c r="E41" s="219"/>
      <c r="F41" s="220"/>
      <c r="G41" s="219"/>
      <c r="H41" s="219"/>
      <c r="I41" s="219"/>
      <c r="J41" s="219" t="str">
        <f>IFERROR(VLOOKUP(I41,'Convênios e TCTs'!$D:$L,3,FALSE),"")</f>
        <v/>
      </c>
      <c r="K41" s="219" t="str">
        <f>IFERROR(VLOOKUP(I41,'Convênios e TCTs'!$D:$L,4,FALSE),"")</f>
        <v/>
      </c>
      <c r="L41" s="219" t="str">
        <f>IFERROR(VLOOKUP(I41,'Convênios e TCTs'!$D:$L,7,FALSE),"")</f>
        <v/>
      </c>
      <c r="M41" s="219" t="str">
        <f>IFERROR(VLOOKUP(I41,'Convênios e TCTs'!$D:$L,8,FALSE),"")</f>
        <v/>
      </c>
      <c r="N41" s="218"/>
      <c r="O41" s="187"/>
      <c r="P41" s="187"/>
      <c r="Q41" s="187"/>
      <c r="R41" s="187"/>
      <c r="S41" s="187"/>
    </row>
    <row r="42" spans="1:19" x14ac:dyDescent="0.25">
      <c r="A42" s="217"/>
      <c r="B42" s="217"/>
      <c r="C42" s="216"/>
      <c r="D42" s="216"/>
      <c r="E42" s="216"/>
      <c r="F42" s="217"/>
      <c r="G42" s="216"/>
      <c r="H42" s="216"/>
      <c r="I42" s="216"/>
      <c r="J42" s="216" t="str">
        <f>IFERROR(VLOOKUP(I42,'Convênios e TCTs'!$D:$L,3,FALSE),"")</f>
        <v/>
      </c>
      <c r="K42" s="216" t="str">
        <f>IFERROR(VLOOKUP(I42,'Convênios e TCTs'!$D:$L,4,FALSE),"")</f>
        <v/>
      </c>
      <c r="L42" s="216" t="str">
        <f>IFERROR(VLOOKUP(I42,'Convênios e TCTs'!$D:$L,7,FALSE),"")</f>
        <v/>
      </c>
      <c r="M42" s="216" t="str">
        <f>IFERROR(VLOOKUP(I42,'Convênios e TCTs'!$D:$L,8,FALSE),"")</f>
        <v/>
      </c>
      <c r="N42" s="215"/>
    </row>
    <row r="43" spans="1:19" x14ac:dyDescent="0.25">
      <c r="A43" s="220"/>
      <c r="B43" s="220"/>
      <c r="C43" s="219"/>
      <c r="D43" s="219"/>
      <c r="E43" s="219"/>
      <c r="F43" s="220"/>
      <c r="G43" s="219"/>
      <c r="H43" s="219"/>
      <c r="I43" s="219"/>
      <c r="J43" s="219" t="str">
        <f>IFERROR(VLOOKUP(I43,'Convênios e TCTs'!$D:$L,3,FALSE),"")</f>
        <v/>
      </c>
      <c r="K43" s="219" t="str">
        <f>IFERROR(VLOOKUP(I43,'Convênios e TCTs'!$D:$L,4,FALSE),"")</f>
        <v/>
      </c>
      <c r="L43" s="219" t="str">
        <f>IFERROR(VLOOKUP(I43,'Convênios e TCTs'!$D:$L,7,FALSE),"")</f>
        <v/>
      </c>
      <c r="M43" s="219" t="str">
        <f>IFERROR(VLOOKUP(I43,'Convênios e TCTs'!$D:$L,8,FALSE),"")</f>
        <v/>
      </c>
      <c r="N43" s="218"/>
      <c r="O43" s="187"/>
      <c r="P43" s="187"/>
      <c r="Q43" s="187"/>
      <c r="R43" s="187"/>
      <c r="S43" s="187"/>
    </row>
    <row r="44" spans="1:19" x14ac:dyDescent="0.25">
      <c r="A44" s="217"/>
      <c r="B44" s="217"/>
      <c r="C44" s="216"/>
      <c r="D44" s="216"/>
      <c r="E44" s="216"/>
      <c r="F44" s="217"/>
      <c r="G44" s="216"/>
      <c r="H44" s="216"/>
      <c r="I44" s="216"/>
      <c r="J44" s="216" t="str">
        <f>IFERROR(VLOOKUP(I44,'Convênios e TCTs'!$D:$L,3,FALSE),"")</f>
        <v/>
      </c>
      <c r="K44" s="216" t="str">
        <f>IFERROR(VLOOKUP(I44,'Convênios e TCTs'!$D:$L,4,FALSE),"")</f>
        <v/>
      </c>
      <c r="L44" s="216" t="str">
        <f>IFERROR(VLOOKUP(I44,'Convênios e TCTs'!$D:$L,7,FALSE),"")</f>
        <v/>
      </c>
      <c r="M44" s="216" t="str">
        <f>IFERROR(VLOOKUP(I44,'Convênios e TCTs'!$D:$L,8,FALSE),"")</f>
        <v/>
      </c>
      <c r="N44" s="215"/>
    </row>
    <row r="45" spans="1:19" x14ac:dyDescent="0.25">
      <c r="A45" s="220"/>
      <c r="B45" s="220"/>
      <c r="C45" s="219"/>
      <c r="D45" s="219"/>
      <c r="E45" s="219"/>
      <c r="F45" s="220"/>
      <c r="G45" s="219"/>
      <c r="H45" s="219"/>
      <c r="I45" s="219"/>
      <c r="J45" s="219" t="str">
        <f>IFERROR(VLOOKUP(I45,'Convênios e TCTs'!$D:$L,3,FALSE),"")</f>
        <v/>
      </c>
      <c r="K45" s="219" t="str">
        <f>IFERROR(VLOOKUP(I45,'Convênios e TCTs'!$D:$L,4,FALSE),"")</f>
        <v/>
      </c>
      <c r="L45" s="219" t="str">
        <f>IFERROR(VLOOKUP(I45,'Convênios e TCTs'!$D:$L,7,FALSE),"")</f>
        <v/>
      </c>
      <c r="M45" s="219" t="str">
        <f>IFERROR(VLOOKUP(I45,'Convênios e TCTs'!$D:$L,8,FALSE),"")</f>
        <v/>
      </c>
      <c r="N45" s="218"/>
      <c r="O45" s="187"/>
      <c r="P45" s="187"/>
      <c r="Q45" s="187"/>
      <c r="R45" s="187"/>
      <c r="S45" s="187"/>
    </row>
    <row r="46" spans="1:19" x14ac:dyDescent="0.25">
      <c r="A46" s="217"/>
      <c r="B46" s="217"/>
      <c r="C46" s="216"/>
      <c r="D46" s="216"/>
      <c r="E46" s="216"/>
      <c r="F46" s="217"/>
      <c r="G46" s="216"/>
      <c r="H46" s="216"/>
      <c r="I46" s="216"/>
      <c r="J46" s="216" t="str">
        <f>IFERROR(VLOOKUP(I46,'Convênios e TCTs'!$D:$L,3,FALSE),"")</f>
        <v/>
      </c>
      <c r="K46" s="216" t="str">
        <f>IFERROR(VLOOKUP(I46,'Convênios e TCTs'!$D:$L,4,FALSE),"")</f>
        <v/>
      </c>
      <c r="L46" s="216" t="str">
        <f>IFERROR(VLOOKUP(I46,'Convênios e TCTs'!$D:$L,7,FALSE),"")</f>
        <v/>
      </c>
      <c r="M46" s="216" t="str">
        <f>IFERROR(VLOOKUP(I46,'Convênios e TCTs'!$D:$L,8,FALSE),"")</f>
        <v/>
      </c>
      <c r="N46" s="215"/>
    </row>
    <row r="47" spans="1:19" x14ac:dyDescent="0.25">
      <c r="A47" s="220"/>
      <c r="B47" s="220"/>
      <c r="C47" s="219"/>
      <c r="D47" s="219"/>
      <c r="E47" s="219"/>
      <c r="F47" s="220"/>
      <c r="G47" s="219"/>
      <c r="H47" s="219"/>
      <c r="I47" s="219"/>
      <c r="J47" s="219" t="str">
        <f>IFERROR(VLOOKUP(I47,'Convênios e TCTs'!$D:$L,3,FALSE),"")</f>
        <v/>
      </c>
      <c r="K47" s="219" t="str">
        <f>IFERROR(VLOOKUP(I47,'Convênios e TCTs'!$D:$L,4,FALSE),"")</f>
        <v/>
      </c>
      <c r="L47" s="219" t="str">
        <f>IFERROR(VLOOKUP(I47,'Convênios e TCTs'!$D:$L,7,FALSE),"")</f>
        <v/>
      </c>
      <c r="M47" s="219" t="str">
        <f>IFERROR(VLOOKUP(I47,'Convênios e TCTs'!$D:$L,8,FALSE),"")</f>
        <v/>
      </c>
      <c r="N47" s="218"/>
      <c r="O47" s="187"/>
      <c r="P47" s="187"/>
      <c r="Q47" s="187"/>
      <c r="R47" s="187"/>
      <c r="S47" s="187"/>
    </row>
    <row r="48" spans="1:19" x14ac:dyDescent="0.25">
      <c r="A48" s="217"/>
      <c r="B48" s="217"/>
      <c r="C48" s="216"/>
      <c r="D48" s="216"/>
      <c r="E48" s="216"/>
      <c r="F48" s="217"/>
      <c r="G48" s="216"/>
      <c r="H48" s="216"/>
      <c r="I48" s="216"/>
      <c r="J48" s="216" t="str">
        <f>IFERROR(VLOOKUP(I48,'Convênios e TCTs'!$D:$L,3,FALSE),"")</f>
        <v/>
      </c>
      <c r="K48" s="216" t="str">
        <f>IFERROR(VLOOKUP(I48,'Convênios e TCTs'!$D:$L,4,FALSE),"")</f>
        <v/>
      </c>
      <c r="L48" s="216" t="str">
        <f>IFERROR(VLOOKUP(I48,'Convênios e TCTs'!$D:$L,7,FALSE),"")</f>
        <v/>
      </c>
      <c r="M48" s="216" t="str">
        <f>IFERROR(VLOOKUP(I48,'Convênios e TCTs'!$D:$L,8,FALSE),"")</f>
        <v/>
      </c>
      <c r="N48" s="215"/>
    </row>
  </sheetData>
  <dataValidations count="1">
    <dataValidation type="custom" showInputMessage="1" showErrorMessage="1" errorTitle="SEI" error="Gentileza preencher neste formato: 00.00.0000.0000000/0000-00" sqref="I2:I48">
      <formula1>LEN(I2)=26</formula1>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workbookViewId="0">
      <pane ySplit="1" topLeftCell="A5" activePane="bottomLeft" state="frozen"/>
      <selection pane="bottomLeft" activeCell="G5" sqref="G5"/>
    </sheetView>
  </sheetViews>
  <sheetFormatPr defaultRowHeight="15" x14ac:dyDescent="0.25"/>
  <cols>
    <col min="1" max="1" width="13.7109375" style="214" customWidth="1"/>
    <col min="2" max="2" width="14.7109375" style="214" customWidth="1"/>
    <col min="3" max="3" width="23.5703125" style="214" customWidth="1"/>
    <col min="4" max="4" width="28" style="214" customWidth="1"/>
    <col min="5" max="5" width="16.140625" style="214" customWidth="1"/>
    <col min="6" max="6" width="15.42578125" style="214" customWidth="1"/>
    <col min="7" max="7" width="14.5703125" style="214" customWidth="1"/>
    <col min="8" max="8" width="14.140625" style="214" customWidth="1"/>
    <col min="9" max="10" width="14" style="214" customWidth="1"/>
    <col min="11" max="11" width="21.5703125" style="214" customWidth="1"/>
    <col min="12" max="13" width="11.42578125" style="214" bestFit="1" customWidth="1"/>
    <col min="14" max="14" width="32.28515625" style="214" customWidth="1"/>
    <col min="15" max="15" width="21.7109375" style="214" customWidth="1"/>
    <col min="16" max="16" width="15.7109375" style="214" customWidth="1"/>
    <col min="17" max="16384" width="9.140625" style="214"/>
  </cols>
  <sheetData>
    <row r="1" spans="1:21" ht="71.25" customHeight="1" x14ac:dyDescent="0.25">
      <c r="A1" s="226" t="s">
        <v>2922</v>
      </c>
      <c r="B1" s="227" t="s">
        <v>3579</v>
      </c>
      <c r="C1" s="227" t="s">
        <v>3580</v>
      </c>
      <c r="D1" s="227" t="s">
        <v>3655</v>
      </c>
      <c r="E1" s="227" t="s">
        <v>3656</v>
      </c>
      <c r="F1" s="227" t="s">
        <v>3657</v>
      </c>
      <c r="G1" s="227" t="s">
        <v>2928</v>
      </c>
      <c r="H1" s="227" t="s">
        <v>3648</v>
      </c>
      <c r="I1" s="227" t="s">
        <v>3658</v>
      </c>
      <c r="J1" s="227" t="s">
        <v>3659</v>
      </c>
      <c r="K1" s="227" t="s">
        <v>3650</v>
      </c>
      <c r="L1" s="227" t="s">
        <v>3651</v>
      </c>
      <c r="M1" s="227" t="s">
        <v>3652</v>
      </c>
      <c r="N1" s="227" t="s">
        <v>3653</v>
      </c>
      <c r="O1" s="227" t="s">
        <v>11</v>
      </c>
      <c r="P1" s="228" t="s">
        <v>26</v>
      </c>
      <c r="Q1" s="187"/>
      <c r="R1" s="187"/>
      <c r="S1" s="187"/>
      <c r="T1" s="187"/>
      <c r="U1" s="187"/>
    </row>
    <row r="2" spans="1:21" ht="64.5" customHeight="1" x14ac:dyDescent="0.25">
      <c r="A2" s="225">
        <v>43501</v>
      </c>
      <c r="B2" s="224">
        <v>43501</v>
      </c>
      <c r="C2" s="216" t="s">
        <v>180</v>
      </c>
      <c r="D2" s="216" t="s">
        <v>2970</v>
      </c>
      <c r="E2" s="224" t="s">
        <v>3660</v>
      </c>
      <c r="F2" s="224">
        <v>44041</v>
      </c>
      <c r="G2" s="224">
        <v>44043</v>
      </c>
      <c r="H2" s="224"/>
      <c r="I2" s="225"/>
      <c r="J2" s="225"/>
      <c r="K2" s="216" t="s">
        <v>3661</v>
      </c>
      <c r="L2" s="216" t="s">
        <v>3662</v>
      </c>
      <c r="M2" s="216">
        <v>2014</v>
      </c>
      <c r="N2" s="247" t="s">
        <v>3663</v>
      </c>
      <c r="O2" s="247" t="s">
        <v>3664</v>
      </c>
      <c r="P2" s="224"/>
      <c r="Q2" s="187"/>
      <c r="R2" s="187"/>
      <c r="S2" s="187"/>
      <c r="T2" s="187"/>
      <c r="U2" s="187"/>
    </row>
    <row r="3" spans="1:21" x14ac:dyDescent="0.25">
      <c r="A3" s="220"/>
      <c r="B3" s="220"/>
      <c r="C3" s="219"/>
      <c r="D3" s="219"/>
      <c r="E3" s="220"/>
      <c r="F3" s="220"/>
      <c r="G3" s="220"/>
      <c r="H3" s="220"/>
      <c r="I3" s="220"/>
      <c r="J3" s="220"/>
      <c r="K3" s="219"/>
      <c r="L3" s="219" t="str">
        <f>IFERROR(VLOOKUP(K3,'Convênios e TCTs'!$D:$L,3,FALSE),"")</f>
        <v/>
      </c>
      <c r="M3" s="219" t="str">
        <f>IFERROR(VLOOKUP(K3,'Convênios e TCTs'!$D:$L,4,FALSE),"")</f>
        <v/>
      </c>
      <c r="N3" s="219" t="str">
        <f>IFERROR(VLOOKUP(K3,'Convênios e TCTs'!$D:$L,7,FALSE),"")</f>
        <v/>
      </c>
      <c r="O3" s="219" t="str">
        <f>IFERROR(VLOOKUP(K3,'Convênios e TCTs'!$D:$L,8,FALSE),"")</f>
        <v/>
      </c>
      <c r="P3" s="218"/>
      <c r="Q3" s="187"/>
      <c r="R3" s="187"/>
      <c r="S3" s="187"/>
      <c r="T3" s="187"/>
      <c r="U3" s="187"/>
    </row>
    <row r="4" spans="1:21" x14ac:dyDescent="0.25">
      <c r="A4" s="217"/>
      <c r="B4" s="217"/>
      <c r="C4" s="216"/>
      <c r="D4" s="216"/>
      <c r="E4" s="217"/>
      <c r="F4" s="217"/>
      <c r="G4" s="217"/>
      <c r="H4" s="217"/>
      <c r="I4" s="217"/>
      <c r="J4" s="217"/>
      <c r="K4" s="216"/>
      <c r="L4" s="216" t="str">
        <f>IFERROR(VLOOKUP(K4,'Convênios e TCTs'!$D:$L,3,FALSE),"")</f>
        <v/>
      </c>
      <c r="M4" s="216" t="str">
        <f>IFERROR(VLOOKUP(K4,'Convênios e TCTs'!$D:$L,4,FALSE),"")</f>
        <v/>
      </c>
      <c r="N4" s="216" t="str">
        <f>IFERROR(VLOOKUP(K4,'Convênios e TCTs'!$D:$L,7,FALSE),"")</f>
        <v/>
      </c>
      <c r="O4" s="216" t="str">
        <f>IFERROR(VLOOKUP(K4,'Convênios e TCTs'!$D:$L,8,FALSE),"")</f>
        <v/>
      </c>
      <c r="P4" s="215"/>
    </row>
    <row r="5" spans="1:21" x14ac:dyDescent="0.25">
      <c r="A5" s="220"/>
      <c r="B5" s="220"/>
      <c r="C5" s="219"/>
      <c r="D5" s="219"/>
      <c r="E5" s="220"/>
      <c r="F5" s="220"/>
      <c r="G5" s="220"/>
      <c r="H5" s="220"/>
      <c r="I5" s="220"/>
      <c r="J5" s="220"/>
      <c r="K5" s="219"/>
      <c r="L5" s="219" t="str">
        <f>IFERROR(VLOOKUP(K5,'Convênios e TCTs'!$D:$L,3,FALSE),"")</f>
        <v/>
      </c>
      <c r="M5" s="219" t="str">
        <f>IFERROR(VLOOKUP(K5,'Convênios e TCTs'!$D:$L,4,FALSE),"")</f>
        <v/>
      </c>
      <c r="N5" s="219" t="str">
        <f>IFERROR(VLOOKUP(K5,'Convênios e TCTs'!$D:$L,7,FALSE),"")</f>
        <v/>
      </c>
      <c r="O5" s="219" t="str">
        <f>IFERROR(VLOOKUP(K5,'Convênios e TCTs'!$D:$L,8,FALSE),"")</f>
        <v/>
      </c>
      <c r="P5" s="218"/>
      <c r="Q5" s="187"/>
      <c r="R5" s="187"/>
      <c r="S5" s="187"/>
      <c r="T5" s="187"/>
      <c r="U5" s="187"/>
    </row>
    <row r="6" spans="1:21" x14ac:dyDescent="0.25">
      <c r="A6" s="217"/>
      <c r="B6" s="217"/>
      <c r="C6" s="216"/>
      <c r="D6" s="216"/>
      <c r="E6" s="217"/>
      <c r="F6" s="217"/>
      <c r="G6" s="217"/>
      <c r="H6" s="217"/>
      <c r="I6" s="217"/>
      <c r="J6" s="217"/>
      <c r="K6" s="216"/>
      <c r="L6" s="216" t="str">
        <f>IFERROR(VLOOKUP(K6,'Convênios e TCTs'!$D:$L,3,FALSE),"")</f>
        <v/>
      </c>
      <c r="M6" s="216" t="str">
        <f>IFERROR(VLOOKUP(K6,'Convênios e TCTs'!$D:$L,4,FALSE),"")</f>
        <v/>
      </c>
      <c r="N6" s="216" t="str">
        <f>IFERROR(VLOOKUP(K6,'Convênios e TCTs'!$D:$L,7,FALSE),"")</f>
        <v/>
      </c>
      <c r="O6" s="216" t="str">
        <f>IFERROR(VLOOKUP(K6,'Convênios e TCTs'!$D:$L,8,FALSE),"")</f>
        <v/>
      </c>
      <c r="P6" s="215"/>
    </row>
    <row r="7" spans="1:21" x14ac:dyDescent="0.25">
      <c r="A7" s="220"/>
      <c r="B7" s="220"/>
      <c r="C7" s="219"/>
      <c r="D7" s="219"/>
      <c r="E7" s="220"/>
      <c r="F7" s="220"/>
      <c r="G7" s="220"/>
      <c r="H7" s="220"/>
      <c r="I7" s="220"/>
      <c r="J7" s="220"/>
      <c r="K7" s="219"/>
      <c r="L7" s="219" t="str">
        <f>IFERROR(VLOOKUP(K7,'Convênios e TCTs'!$D:$L,3,FALSE),"")</f>
        <v/>
      </c>
      <c r="M7" s="219" t="str">
        <f>IFERROR(VLOOKUP(K7,'Convênios e TCTs'!$D:$L,4,FALSE),"")</f>
        <v/>
      </c>
      <c r="N7" s="219" t="str">
        <f>IFERROR(VLOOKUP(K7,'Convênios e TCTs'!$D:$L,7,FALSE),"")</f>
        <v/>
      </c>
      <c r="O7" s="219" t="str">
        <f>IFERROR(VLOOKUP(K7,'Convênios e TCTs'!$D:$L,8,FALSE),"")</f>
        <v/>
      </c>
      <c r="P7" s="218"/>
      <c r="Q7" s="187"/>
      <c r="R7" s="187"/>
      <c r="S7" s="187"/>
      <c r="T7" s="187"/>
      <c r="U7" s="187"/>
    </row>
    <row r="8" spans="1:21" x14ac:dyDescent="0.25">
      <c r="A8" s="217"/>
      <c r="B8" s="217"/>
      <c r="C8" s="216"/>
      <c r="D8" s="216"/>
      <c r="E8" s="217"/>
      <c r="F8" s="217"/>
      <c r="G8" s="217"/>
      <c r="H8" s="217"/>
      <c r="I8" s="217"/>
      <c r="J8" s="217"/>
      <c r="K8" s="216"/>
      <c r="L8" s="216" t="str">
        <f>IFERROR(VLOOKUP(K8,'Convênios e TCTs'!$D:$L,3,FALSE),"")</f>
        <v/>
      </c>
      <c r="M8" s="216" t="str">
        <f>IFERROR(VLOOKUP(K8,'Convênios e TCTs'!$D:$L,4,FALSE),"")</f>
        <v/>
      </c>
      <c r="N8" s="216" t="str">
        <f>IFERROR(VLOOKUP(K8,'Convênios e TCTs'!$D:$L,7,FALSE),"")</f>
        <v/>
      </c>
      <c r="O8" s="216" t="str">
        <f>IFERROR(VLOOKUP(K8,'Convênios e TCTs'!$D:$L,8,FALSE),"")</f>
        <v/>
      </c>
      <c r="P8" s="215"/>
    </row>
    <row r="9" spans="1:21" x14ac:dyDescent="0.25">
      <c r="A9" s="220"/>
      <c r="B9" s="220"/>
      <c r="C9" s="219"/>
      <c r="D9" s="219"/>
      <c r="E9" s="220"/>
      <c r="F9" s="220"/>
      <c r="G9" s="220"/>
      <c r="H9" s="220"/>
      <c r="I9" s="220"/>
      <c r="J9" s="220"/>
      <c r="K9" s="219"/>
      <c r="L9" s="219" t="str">
        <f>IFERROR(VLOOKUP(K9,'Convênios e TCTs'!$D:$L,3,FALSE),"")</f>
        <v/>
      </c>
      <c r="M9" s="219" t="str">
        <f>IFERROR(VLOOKUP(K9,'Convênios e TCTs'!$D:$L,4,FALSE),"")</f>
        <v/>
      </c>
      <c r="N9" s="219" t="str">
        <f>IFERROR(VLOOKUP(K9,'Convênios e TCTs'!$D:$L,7,FALSE),"")</f>
        <v/>
      </c>
      <c r="O9" s="219" t="str">
        <f>IFERROR(VLOOKUP(K9,'Convênios e TCTs'!$D:$L,8,FALSE),"")</f>
        <v/>
      </c>
      <c r="P9" s="218"/>
      <c r="Q9" s="187"/>
      <c r="R9" s="187"/>
      <c r="S9" s="187"/>
      <c r="T9" s="187"/>
      <c r="U9" s="187"/>
    </row>
    <row r="10" spans="1:21" x14ac:dyDescent="0.25">
      <c r="A10" s="217"/>
      <c r="B10" s="217"/>
      <c r="C10" s="216"/>
      <c r="D10" s="216"/>
      <c r="E10" s="217"/>
      <c r="F10" s="217"/>
      <c r="G10" s="217"/>
      <c r="H10" s="217"/>
      <c r="I10" s="217"/>
      <c r="J10" s="217"/>
      <c r="K10" s="216"/>
      <c r="L10" s="216" t="str">
        <f>IFERROR(VLOOKUP(K10,'Convênios e TCTs'!$D:$L,3,FALSE),"")</f>
        <v/>
      </c>
      <c r="M10" s="216" t="str">
        <f>IFERROR(VLOOKUP(K10,'Convênios e TCTs'!$D:$L,4,FALSE),"")</f>
        <v/>
      </c>
      <c r="N10" s="216" t="str">
        <f>IFERROR(VLOOKUP(K10,'Convênios e TCTs'!$D:$L,7,FALSE),"")</f>
        <v/>
      </c>
      <c r="O10" s="216" t="str">
        <f>IFERROR(VLOOKUP(K10,'Convênios e TCTs'!$D:$L,8,FALSE),"")</f>
        <v/>
      </c>
      <c r="P10" s="215"/>
    </row>
    <row r="11" spans="1:21" x14ac:dyDescent="0.25">
      <c r="A11" s="220"/>
      <c r="B11" s="220"/>
      <c r="C11" s="219"/>
      <c r="D11" s="219"/>
      <c r="E11" s="220"/>
      <c r="F11" s="220"/>
      <c r="G11" s="220"/>
      <c r="H11" s="220"/>
      <c r="I11" s="220"/>
      <c r="J11" s="220"/>
      <c r="K11" s="219"/>
      <c r="L11" s="219" t="str">
        <f>IFERROR(VLOOKUP(K11,'Convênios e TCTs'!$D:$L,3,FALSE),"")</f>
        <v/>
      </c>
      <c r="M11" s="219" t="str">
        <f>IFERROR(VLOOKUP(K11,'Convênios e TCTs'!$D:$L,4,FALSE),"")</f>
        <v/>
      </c>
      <c r="N11" s="219" t="str">
        <f>IFERROR(VLOOKUP(K11,'Convênios e TCTs'!$D:$L,7,FALSE),"")</f>
        <v/>
      </c>
      <c r="O11" s="219" t="str">
        <f>IFERROR(VLOOKUP(K11,'Convênios e TCTs'!$D:$L,8,FALSE),"")</f>
        <v/>
      </c>
      <c r="P11" s="218"/>
      <c r="Q11" s="187"/>
      <c r="R11" s="187"/>
      <c r="S11" s="187"/>
      <c r="T11" s="187"/>
      <c r="U11" s="187"/>
    </row>
    <row r="12" spans="1:21" x14ac:dyDescent="0.25">
      <c r="A12" s="217"/>
      <c r="B12" s="217"/>
      <c r="C12" s="216"/>
      <c r="D12" s="216"/>
      <c r="E12" s="217"/>
      <c r="F12" s="217"/>
      <c r="G12" s="217"/>
      <c r="H12" s="217"/>
      <c r="I12" s="217"/>
      <c r="J12" s="217"/>
      <c r="K12" s="216"/>
      <c r="L12" s="216" t="str">
        <f>IFERROR(VLOOKUP(K12,'Convênios e TCTs'!$D:$L,3,FALSE),"")</f>
        <v/>
      </c>
      <c r="M12" s="216" t="str">
        <f>IFERROR(VLOOKUP(K12,'Convênios e TCTs'!$D:$L,4,FALSE),"")</f>
        <v/>
      </c>
      <c r="N12" s="216" t="str">
        <f>IFERROR(VLOOKUP(K12,'Convênios e TCTs'!$D:$L,7,FALSE),"")</f>
        <v/>
      </c>
      <c r="O12" s="216" t="str">
        <f>IFERROR(VLOOKUP(K12,'Convênios e TCTs'!$D:$L,8,FALSE),"")</f>
        <v/>
      </c>
      <c r="P12" s="215"/>
    </row>
    <row r="13" spans="1:21" x14ac:dyDescent="0.25">
      <c r="A13" s="220"/>
      <c r="B13" s="220"/>
      <c r="C13" s="219"/>
      <c r="D13" s="219"/>
      <c r="E13" s="220"/>
      <c r="F13" s="220"/>
      <c r="G13" s="220"/>
      <c r="H13" s="220"/>
      <c r="I13" s="220"/>
      <c r="J13" s="220"/>
      <c r="K13" s="219"/>
      <c r="L13" s="219" t="str">
        <f>IFERROR(VLOOKUP(K13,'Convênios e TCTs'!$D:$L,3,FALSE),"")</f>
        <v/>
      </c>
      <c r="M13" s="219" t="str">
        <f>IFERROR(VLOOKUP(K13,'Convênios e TCTs'!$D:$L,4,FALSE),"")</f>
        <v/>
      </c>
      <c r="N13" s="219" t="str">
        <f>IFERROR(VLOOKUP(K13,'Convênios e TCTs'!$D:$L,7,FALSE),"")</f>
        <v/>
      </c>
      <c r="O13" s="219" t="str">
        <f>IFERROR(VLOOKUP(K13,'Convênios e TCTs'!$D:$L,8,FALSE),"")</f>
        <v/>
      </c>
      <c r="P13" s="218"/>
      <c r="Q13" s="187"/>
      <c r="R13" s="187"/>
      <c r="S13" s="187"/>
      <c r="T13" s="187"/>
      <c r="U13" s="187"/>
    </row>
    <row r="14" spans="1:21" x14ac:dyDescent="0.25">
      <c r="A14" s="217"/>
      <c r="B14" s="217"/>
      <c r="C14" s="216"/>
      <c r="D14" s="216"/>
      <c r="E14" s="217"/>
      <c r="F14" s="217"/>
      <c r="G14" s="217"/>
      <c r="H14" s="217"/>
      <c r="I14" s="217"/>
      <c r="J14" s="217"/>
      <c r="K14" s="216"/>
      <c r="L14" s="216" t="str">
        <f>IFERROR(VLOOKUP(K14,'Convênios e TCTs'!$D:$L,3,FALSE),"")</f>
        <v/>
      </c>
      <c r="M14" s="216" t="str">
        <f>IFERROR(VLOOKUP(K14,'Convênios e TCTs'!$D:$L,4,FALSE),"")</f>
        <v/>
      </c>
      <c r="N14" s="216" t="str">
        <f>IFERROR(VLOOKUP(K14,'Convênios e TCTs'!$D:$L,7,FALSE),"")</f>
        <v/>
      </c>
      <c r="O14" s="216" t="str">
        <f>IFERROR(VLOOKUP(K14,'Convênios e TCTs'!$D:$L,8,FALSE),"")</f>
        <v/>
      </c>
      <c r="P14" s="215"/>
    </row>
    <row r="15" spans="1:21" x14ac:dyDescent="0.25">
      <c r="A15" s="220"/>
      <c r="B15" s="220"/>
      <c r="C15" s="219"/>
      <c r="D15" s="219"/>
      <c r="E15" s="220"/>
      <c r="F15" s="220"/>
      <c r="G15" s="220"/>
      <c r="H15" s="220"/>
      <c r="I15" s="220"/>
      <c r="J15" s="220"/>
      <c r="K15" s="219"/>
      <c r="L15" s="219" t="str">
        <f>IFERROR(VLOOKUP(K15,'Convênios e TCTs'!$D:$L,3,FALSE),"")</f>
        <v/>
      </c>
      <c r="M15" s="219" t="str">
        <f>IFERROR(VLOOKUP(K15,'Convênios e TCTs'!$D:$L,4,FALSE),"")</f>
        <v/>
      </c>
      <c r="N15" s="219" t="str">
        <f>IFERROR(VLOOKUP(K15,'Convênios e TCTs'!$D:$L,7,FALSE),"")</f>
        <v/>
      </c>
      <c r="O15" s="219" t="str">
        <f>IFERROR(VLOOKUP(K15,'Convênios e TCTs'!$D:$L,8,FALSE),"")</f>
        <v/>
      </c>
      <c r="P15" s="218"/>
      <c r="Q15" s="187"/>
      <c r="R15" s="187"/>
      <c r="S15" s="187"/>
      <c r="T15" s="187"/>
      <c r="U15" s="187"/>
    </row>
    <row r="16" spans="1:21" x14ac:dyDescent="0.25">
      <c r="A16" s="217"/>
      <c r="B16" s="217"/>
      <c r="C16" s="216"/>
      <c r="D16" s="216"/>
      <c r="E16" s="217"/>
      <c r="F16" s="217"/>
      <c r="G16" s="217"/>
      <c r="H16" s="217"/>
      <c r="I16" s="217"/>
      <c r="J16" s="217"/>
      <c r="K16" s="216"/>
      <c r="L16" s="216" t="str">
        <f>IFERROR(VLOOKUP(K16,'Convênios e TCTs'!$D:$L,3,FALSE),"")</f>
        <v/>
      </c>
      <c r="M16" s="216" t="str">
        <f>IFERROR(VLOOKUP(K16,'Convênios e TCTs'!$D:$L,4,FALSE),"")</f>
        <v/>
      </c>
      <c r="N16" s="216" t="str">
        <f>IFERROR(VLOOKUP(K16,'Convênios e TCTs'!$D:$L,7,FALSE),"")</f>
        <v/>
      </c>
      <c r="O16" s="216" t="str">
        <f>IFERROR(VLOOKUP(K16,'Convênios e TCTs'!$D:$L,8,FALSE),"")</f>
        <v/>
      </c>
      <c r="P16" s="215"/>
    </row>
    <row r="17" spans="1:21" x14ac:dyDescent="0.25">
      <c r="A17" s="220"/>
      <c r="B17" s="220"/>
      <c r="C17" s="219"/>
      <c r="D17" s="219"/>
      <c r="E17" s="220"/>
      <c r="F17" s="220"/>
      <c r="G17" s="220"/>
      <c r="H17" s="220"/>
      <c r="I17" s="220"/>
      <c r="J17" s="220"/>
      <c r="K17" s="219"/>
      <c r="L17" s="219" t="str">
        <f>IFERROR(VLOOKUP(K17,'Convênios e TCTs'!$D:$L,3,FALSE),"")</f>
        <v/>
      </c>
      <c r="M17" s="219" t="str">
        <f>IFERROR(VLOOKUP(K17,'Convênios e TCTs'!$D:$L,4,FALSE),"")</f>
        <v/>
      </c>
      <c r="N17" s="219" t="str">
        <f>IFERROR(VLOOKUP(K17,'Convênios e TCTs'!$D:$L,7,FALSE),"")</f>
        <v/>
      </c>
      <c r="O17" s="219" t="str">
        <f>IFERROR(VLOOKUP(K17,'Convênios e TCTs'!$D:$L,8,FALSE),"")</f>
        <v/>
      </c>
      <c r="P17" s="218"/>
      <c r="Q17" s="187"/>
      <c r="R17" s="187"/>
      <c r="S17" s="187"/>
      <c r="T17" s="187"/>
      <c r="U17" s="187"/>
    </row>
    <row r="18" spans="1:21" x14ac:dyDescent="0.25">
      <c r="A18" s="217"/>
      <c r="B18" s="217"/>
      <c r="C18" s="216"/>
      <c r="D18" s="216"/>
      <c r="E18" s="217"/>
      <c r="F18" s="217"/>
      <c r="G18" s="217"/>
      <c r="H18" s="217"/>
      <c r="I18" s="217"/>
      <c r="J18" s="217"/>
      <c r="K18" s="216"/>
      <c r="L18" s="216" t="str">
        <f>IFERROR(VLOOKUP(K18,'Convênios e TCTs'!$D:$L,3,FALSE),"")</f>
        <v/>
      </c>
      <c r="M18" s="216" t="str">
        <f>IFERROR(VLOOKUP(K18,'Convênios e TCTs'!$D:$L,4,FALSE),"")</f>
        <v/>
      </c>
      <c r="N18" s="216" t="str">
        <f>IFERROR(VLOOKUP(K18,'Convênios e TCTs'!$D:$L,7,FALSE),"")</f>
        <v/>
      </c>
      <c r="O18" s="216" t="str">
        <f>IFERROR(VLOOKUP(K18,'Convênios e TCTs'!$D:$L,8,FALSE),"")</f>
        <v/>
      </c>
      <c r="P18" s="215"/>
    </row>
    <row r="19" spans="1:21" x14ac:dyDescent="0.25">
      <c r="A19" s="220"/>
      <c r="B19" s="220"/>
      <c r="C19" s="219"/>
      <c r="D19" s="219"/>
      <c r="E19" s="220"/>
      <c r="F19" s="220"/>
      <c r="G19" s="220"/>
      <c r="H19" s="220"/>
      <c r="I19" s="220"/>
      <c r="J19" s="220"/>
      <c r="K19" s="219"/>
      <c r="L19" s="219" t="str">
        <f>IFERROR(VLOOKUP(K19,'Convênios e TCTs'!$D:$L,3,FALSE),"")</f>
        <v/>
      </c>
      <c r="M19" s="219" t="str">
        <f>IFERROR(VLOOKUP(K19,'Convênios e TCTs'!$D:$L,4,FALSE),"")</f>
        <v/>
      </c>
      <c r="N19" s="219" t="str">
        <f>IFERROR(VLOOKUP(K19,'Convênios e TCTs'!$D:$L,7,FALSE),"")</f>
        <v/>
      </c>
      <c r="O19" s="219" t="str">
        <f>IFERROR(VLOOKUP(K19,'Convênios e TCTs'!$D:$L,8,FALSE),"")</f>
        <v/>
      </c>
      <c r="P19" s="218"/>
      <c r="Q19" s="187"/>
      <c r="R19" s="187"/>
      <c r="S19" s="187"/>
      <c r="T19" s="187"/>
      <c r="U19" s="187"/>
    </row>
    <row r="20" spans="1:21" x14ac:dyDescent="0.25">
      <c r="A20" s="217"/>
      <c r="B20" s="217"/>
      <c r="C20" s="216"/>
      <c r="D20" s="216"/>
      <c r="E20" s="217"/>
      <c r="F20" s="217"/>
      <c r="G20" s="217"/>
      <c r="H20" s="217"/>
      <c r="I20" s="217"/>
      <c r="J20" s="217"/>
      <c r="K20" s="216"/>
      <c r="L20" s="216" t="str">
        <f>IFERROR(VLOOKUP(K20,'Convênios e TCTs'!$D:$L,3,FALSE),"")</f>
        <v/>
      </c>
      <c r="M20" s="216" t="str">
        <f>IFERROR(VLOOKUP(K20,'Convênios e TCTs'!$D:$L,4,FALSE),"")</f>
        <v/>
      </c>
      <c r="N20" s="216" t="str">
        <f>IFERROR(VLOOKUP(K20,'Convênios e TCTs'!$D:$L,7,FALSE),"")</f>
        <v/>
      </c>
      <c r="O20" s="216" t="str">
        <f>IFERROR(VLOOKUP(K20,'Convênios e TCTs'!$D:$L,8,FALSE),"")</f>
        <v/>
      </c>
      <c r="P20" s="215"/>
    </row>
    <row r="21" spans="1:21" x14ac:dyDescent="0.25">
      <c r="A21" s="220"/>
      <c r="B21" s="220"/>
      <c r="C21" s="219"/>
      <c r="D21" s="219"/>
      <c r="E21" s="220"/>
      <c r="F21" s="220"/>
      <c r="G21" s="220"/>
      <c r="H21" s="220"/>
      <c r="I21" s="220"/>
      <c r="J21" s="220"/>
      <c r="K21" s="219"/>
      <c r="L21" s="219" t="str">
        <f>IFERROR(VLOOKUP(K21,'Convênios e TCTs'!$D:$L,3,FALSE),"")</f>
        <v/>
      </c>
      <c r="M21" s="219" t="str">
        <f>IFERROR(VLOOKUP(K21,'Convênios e TCTs'!$D:$L,4,FALSE),"")</f>
        <v/>
      </c>
      <c r="N21" s="219" t="str">
        <f>IFERROR(VLOOKUP(K21,'Convênios e TCTs'!$D:$L,7,FALSE),"")</f>
        <v/>
      </c>
      <c r="O21" s="219" t="str">
        <f>IFERROR(VLOOKUP(K21,'Convênios e TCTs'!$D:$L,8,FALSE),"")</f>
        <v/>
      </c>
      <c r="P21" s="218"/>
      <c r="Q21" s="187"/>
      <c r="R21" s="187"/>
      <c r="S21" s="187"/>
      <c r="T21" s="187"/>
      <c r="U21" s="187"/>
    </row>
    <row r="22" spans="1:21" x14ac:dyDescent="0.25">
      <c r="A22" s="217"/>
      <c r="B22" s="217"/>
      <c r="C22" s="216"/>
      <c r="D22" s="216"/>
      <c r="E22" s="217"/>
      <c r="F22" s="217"/>
      <c r="G22" s="217"/>
      <c r="H22" s="217"/>
      <c r="I22" s="217"/>
      <c r="J22" s="217"/>
      <c r="K22" s="216"/>
      <c r="L22" s="216" t="str">
        <f>IFERROR(VLOOKUP(K22,'Convênios e TCTs'!$D:$L,3,FALSE),"")</f>
        <v/>
      </c>
      <c r="M22" s="216" t="str">
        <f>IFERROR(VLOOKUP(K22,'Convênios e TCTs'!$D:$L,4,FALSE),"")</f>
        <v/>
      </c>
      <c r="N22" s="216" t="str">
        <f>IFERROR(VLOOKUP(K22,'Convênios e TCTs'!$D:$L,7,FALSE),"")</f>
        <v/>
      </c>
      <c r="O22" s="216" t="str">
        <f>IFERROR(VLOOKUP(K22,'Convênios e TCTs'!$D:$L,8,FALSE),"")</f>
        <v/>
      </c>
      <c r="P22" s="215"/>
    </row>
    <row r="23" spans="1:21" x14ac:dyDescent="0.25">
      <c r="A23" s="220"/>
      <c r="B23" s="220"/>
      <c r="C23" s="219"/>
      <c r="D23" s="219"/>
      <c r="E23" s="220"/>
      <c r="F23" s="220"/>
      <c r="G23" s="220"/>
      <c r="H23" s="220"/>
      <c r="I23" s="220"/>
      <c r="J23" s="220"/>
      <c r="K23" s="219"/>
      <c r="L23" s="219" t="str">
        <f>IFERROR(VLOOKUP(K23,'Convênios e TCTs'!$D:$L,3,FALSE),"")</f>
        <v/>
      </c>
      <c r="M23" s="219" t="str">
        <f>IFERROR(VLOOKUP(K23,'Convênios e TCTs'!$D:$L,4,FALSE),"")</f>
        <v/>
      </c>
      <c r="N23" s="219" t="str">
        <f>IFERROR(VLOOKUP(K23,'Convênios e TCTs'!$D:$L,7,FALSE),"")</f>
        <v/>
      </c>
      <c r="O23" s="219" t="str">
        <f>IFERROR(VLOOKUP(K23,'Convênios e TCTs'!$D:$L,8,FALSE),"")</f>
        <v/>
      </c>
      <c r="P23" s="218"/>
      <c r="Q23" s="187"/>
      <c r="R23" s="187"/>
      <c r="S23" s="187"/>
      <c r="T23" s="187"/>
      <c r="U23" s="187"/>
    </row>
    <row r="24" spans="1:21" x14ac:dyDescent="0.25">
      <c r="A24" s="229"/>
      <c r="B24" s="229"/>
      <c r="C24" s="230"/>
      <c r="D24" s="230"/>
      <c r="E24" s="229"/>
      <c r="F24" s="229"/>
      <c r="G24" s="229"/>
      <c r="H24" s="229"/>
      <c r="I24" s="229"/>
      <c r="J24" s="229"/>
      <c r="K24" s="230"/>
      <c r="L24" s="216" t="str">
        <f>IFERROR(VLOOKUP(K24,'Convênios e TCTs'!$D:$L,3,FALSE),"")</f>
        <v/>
      </c>
      <c r="M24" s="216" t="str">
        <f>IFERROR(VLOOKUP(K24,'Convênios e TCTs'!$D:$L,4,FALSE),"")</f>
        <v/>
      </c>
      <c r="N24" s="216" t="str">
        <f>IFERROR(VLOOKUP(K24,'Convênios e TCTs'!$D:$L,7,FALSE),"")</f>
        <v/>
      </c>
      <c r="O24" s="216" t="str">
        <f>IFERROR(VLOOKUP(K24,'Convênios e TCTs'!$D:$L,8,FALSE),"")</f>
        <v/>
      </c>
      <c r="P24" s="231"/>
    </row>
    <row r="25" spans="1:21" x14ac:dyDescent="0.25">
      <c r="A25" s="220"/>
      <c r="B25" s="220"/>
      <c r="C25" s="219"/>
      <c r="D25" s="219"/>
      <c r="E25" s="220"/>
      <c r="F25" s="220"/>
      <c r="G25" s="220"/>
      <c r="H25" s="220"/>
      <c r="I25" s="220"/>
      <c r="J25" s="220"/>
      <c r="K25" s="219"/>
      <c r="L25" s="219" t="str">
        <f>IFERROR(VLOOKUP(K25,'Convênios e TCTs'!$D:$L,3,FALSE),"")</f>
        <v/>
      </c>
      <c r="M25" s="219" t="str">
        <f>IFERROR(VLOOKUP(K25,'Convênios e TCTs'!$D:$L,4,FALSE),"")</f>
        <v/>
      </c>
      <c r="N25" s="219" t="str">
        <f>IFERROR(VLOOKUP(K25,'Convênios e TCTs'!$D:$L,7,FALSE),"")</f>
        <v/>
      </c>
      <c r="O25" s="219" t="str">
        <f>IFERROR(VLOOKUP(K25,'Convênios e TCTs'!$D:$L,8,FALSE),"")</f>
        <v/>
      </c>
      <c r="P25" s="218"/>
      <c r="Q25" s="187"/>
      <c r="R25" s="187"/>
      <c r="S25" s="187"/>
      <c r="T25" s="187"/>
      <c r="U25" s="187"/>
    </row>
    <row r="26" spans="1:21" x14ac:dyDescent="0.25">
      <c r="A26" s="217"/>
      <c r="B26" s="217"/>
      <c r="C26" s="216"/>
      <c r="D26" s="216"/>
      <c r="E26" s="217"/>
      <c r="F26" s="217"/>
      <c r="G26" s="217"/>
      <c r="H26" s="217"/>
      <c r="I26" s="217"/>
      <c r="J26" s="217"/>
      <c r="K26" s="216"/>
      <c r="L26" s="216" t="str">
        <f>IFERROR(VLOOKUP(K26,'Convênios e TCTs'!$D:$L,3,FALSE),"")</f>
        <v/>
      </c>
      <c r="M26" s="216" t="str">
        <f>IFERROR(VLOOKUP(K26,'Convênios e TCTs'!$D:$L,4,FALSE),"")</f>
        <v/>
      </c>
      <c r="N26" s="216" t="str">
        <f>IFERROR(VLOOKUP(K26,'Convênios e TCTs'!$D:$L,7,FALSE),"")</f>
        <v/>
      </c>
      <c r="O26" s="216" t="str">
        <f>IFERROR(VLOOKUP(K26,'Convênios e TCTs'!$D:$L,8,FALSE),"")</f>
        <v/>
      </c>
      <c r="P26" s="215"/>
    </row>
    <row r="27" spans="1:21" x14ac:dyDescent="0.25">
      <c r="A27" s="220"/>
      <c r="B27" s="220"/>
      <c r="C27" s="219"/>
      <c r="D27" s="219"/>
      <c r="E27" s="220"/>
      <c r="F27" s="220"/>
      <c r="G27" s="220"/>
      <c r="H27" s="220"/>
      <c r="I27" s="220"/>
      <c r="J27" s="220"/>
      <c r="K27" s="219"/>
      <c r="L27" s="219" t="str">
        <f>IFERROR(VLOOKUP(K27,'Convênios e TCTs'!$D:$L,3,FALSE),"")</f>
        <v/>
      </c>
      <c r="M27" s="219" t="str">
        <f>IFERROR(VLOOKUP(K27,'Convênios e TCTs'!$D:$L,4,FALSE),"")</f>
        <v/>
      </c>
      <c r="N27" s="219" t="str">
        <f>IFERROR(VLOOKUP(K27,'Convênios e TCTs'!$D:$L,7,FALSE),"")</f>
        <v/>
      </c>
      <c r="O27" s="219" t="str">
        <f>IFERROR(VLOOKUP(K27,'Convênios e TCTs'!$D:$L,8,FALSE),"")</f>
        <v/>
      </c>
      <c r="P27" s="218"/>
      <c r="Q27" s="187"/>
      <c r="R27" s="187"/>
      <c r="S27" s="187"/>
      <c r="T27" s="187"/>
      <c r="U27" s="187"/>
    </row>
    <row r="28" spans="1:21" x14ac:dyDescent="0.25">
      <c r="A28" s="217"/>
      <c r="B28" s="217"/>
      <c r="C28" s="216"/>
      <c r="D28" s="216"/>
      <c r="E28" s="217"/>
      <c r="F28" s="217"/>
      <c r="G28" s="217"/>
      <c r="H28" s="217"/>
      <c r="I28" s="217"/>
      <c r="J28" s="217"/>
      <c r="K28" s="216"/>
      <c r="L28" s="216" t="str">
        <f>IFERROR(VLOOKUP(K28,'Convênios e TCTs'!$D:$L,3,FALSE),"")</f>
        <v/>
      </c>
      <c r="M28" s="216" t="str">
        <f>IFERROR(VLOOKUP(K28,'Convênios e TCTs'!$D:$L,4,FALSE),"")</f>
        <v/>
      </c>
      <c r="N28" s="216" t="str">
        <f>IFERROR(VLOOKUP(K28,'Convênios e TCTs'!$D:$L,7,FALSE),"")</f>
        <v/>
      </c>
      <c r="O28" s="216" t="str">
        <f>IFERROR(VLOOKUP(K28,'Convênios e TCTs'!$D:$L,8,FALSE),"")</f>
        <v/>
      </c>
      <c r="P28" s="215"/>
    </row>
    <row r="29" spans="1:21" x14ac:dyDescent="0.25">
      <c r="A29" s="220"/>
      <c r="B29" s="220"/>
      <c r="C29" s="219"/>
      <c r="D29" s="219"/>
      <c r="E29" s="220"/>
      <c r="F29" s="220"/>
      <c r="G29" s="220"/>
      <c r="H29" s="220"/>
      <c r="I29" s="220"/>
      <c r="J29" s="220"/>
      <c r="K29" s="219"/>
      <c r="L29" s="219" t="str">
        <f>IFERROR(VLOOKUP(K29,'Convênios e TCTs'!$D:$L,3,FALSE),"")</f>
        <v/>
      </c>
      <c r="M29" s="219" t="str">
        <f>IFERROR(VLOOKUP(K29,'Convênios e TCTs'!$D:$L,4,FALSE),"")</f>
        <v/>
      </c>
      <c r="N29" s="219" t="str">
        <f>IFERROR(VLOOKUP(K29,'Convênios e TCTs'!$D:$L,7,FALSE),"")</f>
        <v/>
      </c>
      <c r="O29" s="219" t="str">
        <f>IFERROR(VLOOKUP(K29,'Convênios e TCTs'!$D:$L,8,FALSE),"")</f>
        <v/>
      </c>
      <c r="P29" s="218"/>
      <c r="Q29" s="187"/>
      <c r="R29" s="187"/>
      <c r="S29" s="187"/>
      <c r="T29" s="187"/>
      <c r="U29" s="187"/>
    </row>
    <row r="30" spans="1:21" x14ac:dyDescent="0.25">
      <c r="A30" s="217"/>
      <c r="B30" s="217"/>
      <c r="C30" s="216"/>
      <c r="D30" s="216"/>
      <c r="E30" s="217"/>
      <c r="F30" s="217"/>
      <c r="G30" s="217"/>
      <c r="H30" s="217"/>
      <c r="I30" s="217"/>
      <c r="J30" s="217"/>
      <c r="K30" s="216"/>
      <c r="L30" s="216" t="str">
        <f>IFERROR(VLOOKUP(K30,'Convênios e TCTs'!$D:$L,3,FALSE),"")</f>
        <v/>
      </c>
      <c r="M30" s="216" t="str">
        <f>IFERROR(VLOOKUP(K30,'Convênios e TCTs'!$D:$L,4,FALSE),"")</f>
        <v/>
      </c>
      <c r="N30" s="216" t="str">
        <f>IFERROR(VLOOKUP(K30,'Convênios e TCTs'!$D:$L,7,FALSE),"")</f>
        <v/>
      </c>
      <c r="O30" s="216" t="str">
        <f>IFERROR(VLOOKUP(K30,'Convênios e TCTs'!$D:$L,8,FALSE),"")</f>
        <v/>
      </c>
      <c r="P30" s="215"/>
    </row>
    <row r="31" spans="1:21" x14ac:dyDescent="0.25">
      <c r="A31" s="220"/>
      <c r="B31" s="220"/>
      <c r="C31" s="219"/>
      <c r="D31" s="219"/>
      <c r="E31" s="220"/>
      <c r="F31" s="220"/>
      <c r="G31" s="220"/>
      <c r="H31" s="220"/>
      <c r="I31" s="220"/>
      <c r="J31" s="220"/>
      <c r="K31" s="219"/>
      <c r="L31" s="219" t="str">
        <f>IFERROR(VLOOKUP(K31,'Convênios e TCTs'!$D:$L,3,FALSE),"")</f>
        <v/>
      </c>
      <c r="M31" s="219" t="str">
        <f>IFERROR(VLOOKUP(K31,'Convênios e TCTs'!$D:$L,4,FALSE),"")</f>
        <v/>
      </c>
      <c r="N31" s="219" t="str">
        <f>IFERROR(VLOOKUP(K31,'Convênios e TCTs'!$D:$L,7,FALSE),"")</f>
        <v/>
      </c>
      <c r="O31" s="219" t="str">
        <f>IFERROR(VLOOKUP(K31,'Convênios e TCTs'!$D:$L,8,FALSE),"")</f>
        <v/>
      </c>
      <c r="P31" s="218"/>
      <c r="Q31" s="187"/>
      <c r="R31" s="187"/>
      <c r="S31" s="187"/>
      <c r="T31" s="187"/>
      <c r="U31" s="187"/>
    </row>
    <row r="32" spans="1:21" x14ac:dyDescent="0.25">
      <c r="A32" s="217"/>
      <c r="B32" s="217"/>
      <c r="C32" s="216"/>
      <c r="D32" s="216"/>
      <c r="E32" s="217"/>
      <c r="F32" s="217"/>
      <c r="G32" s="217"/>
      <c r="H32" s="217"/>
      <c r="I32" s="217"/>
      <c r="J32" s="217"/>
      <c r="K32" s="216"/>
      <c r="L32" s="216" t="str">
        <f>IFERROR(VLOOKUP(K32,'Convênios e TCTs'!$D:$L,3,FALSE),"")</f>
        <v/>
      </c>
      <c r="M32" s="216" t="str">
        <f>IFERROR(VLOOKUP(K32,'Convênios e TCTs'!$D:$L,4,FALSE),"")</f>
        <v/>
      </c>
      <c r="N32" s="216" t="str">
        <f>IFERROR(VLOOKUP(K32,'Convênios e TCTs'!$D:$L,7,FALSE),"")</f>
        <v/>
      </c>
      <c r="O32" s="216" t="str">
        <f>IFERROR(VLOOKUP(K32,'Convênios e TCTs'!$D:$L,8,FALSE),"")</f>
        <v/>
      </c>
      <c r="P32" s="215"/>
    </row>
    <row r="33" spans="1:21" x14ac:dyDescent="0.25">
      <c r="A33" s="220"/>
      <c r="B33" s="220"/>
      <c r="C33" s="219"/>
      <c r="D33" s="219"/>
      <c r="E33" s="220"/>
      <c r="F33" s="220"/>
      <c r="G33" s="220"/>
      <c r="H33" s="220"/>
      <c r="I33" s="220"/>
      <c r="J33" s="220"/>
      <c r="K33" s="219"/>
      <c r="L33" s="219" t="str">
        <f>IFERROR(VLOOKUP(K33,'Convênios e TCTs'!$D:$L,3,FALSE),"")</f>
        <v/>
      </c>
      <c r="M33" s="219" t="str">
        <f>IFERROR(VLOOKUP(K33,'Convênios e TCTs'!$D:$L,4,FALSE),"")</f>
        <v/>
      </c>
      <c r="N33" s="219" t="str">
        <f>IFERROR(VLOOKUP(K33,'Convênios e TCTs'!$D:$L,7,FALSE),"")</f>
        <v/>
      </c>
      <c r="O33" s="219" t="str">
        <f>IFERROR(VLOOKUP(K33,'Convênios e TCTs'!$D:$L,8,FALSE),"")</f>
        <v/>
      </c>
      <c r="P33" s="218"/>
      <c r="Q33" s="187"/>
      <c r="R33" s="187"/>
      <c r="S33" s="187"/>
      <c r="T33" s="187"/>
      <c r="U33" s="187"/>
    </row>
    <row r="34" spans="1:21" x14ac:dyDescent="0.25">
      <c r="A34" s="217"/>
      <c r="B34" s="217"/>
      <c r="C34" s="216"/>
      <c r="D34" s="216"/>
      <c r="E34" s="217"/>
      <c r="F34" s="217"/>
      <c r="G34" s="217"/>
      <c r="H34" s="217"/>
      <c r="I34" s="217"/>
      <c r="J34" s="217"/>
      <c r="K34" s="216"/>
      <c r="L34" s="216" t="str">
        <f>IFERROR(VLOOKUP(K34,'Convênios e TCTs'!$D:$L,3,FALSE),"")</f>
        <v/>
      </c>
      <c r="M34" s="216" t="str">
        <f>IFERROR(VLOOKUP(K34,'Convênios e TCTs'!$D:$L,4,FALSE),"")</f>
        <v/>
      </c>
      <c r="N34" s="216" t="str">
        <f>IFERROR(VLOOKUP(K34,'Convênios e TCTs'!$D:$L,7,FALSE),"")</f>
        <v/>
      </c>
      <c r="O34" s="216" t="str">
        <f>IFERROR(VLOOKUP(K34,'Convênios e TCTs'!$D:$L,8,FALSE),"")</f>
        <v/>
      </c>
      <c r="P34" s="215"/>
    </row>
    <row r="35" spans="1:21" x14ac:dyDescent="0.25">
      <c r="A35" s="220"/>
      <c r="B35" s="220"/>
      <c r="C35" s="219"/>
      <c r="D35" s="219"/>
      <c r="E35" s="220"/>
      <c r="F35" s="220"/>
      <c r="G35" s="220"/>
      <c r="H35" s="220"/>
      <c r="I35" s="220"/>
      <c r="J35" s="220"/>
      <c r="K35" s="219"/>
      <c r="L35" s="219" t="str">
        <f>IFERROR(VLOOKUP(K35,'Convênios e TCTs'!$D:$L,3,FALSE),"")</f>
        <v/>
      </c>
      <c r="M35" s="219" t="str">
        <f>IFERROR(VLOOKUP(K35,'Convênios e TCTs'!$D:$L,4,FALSE),"")</f>
        <v/>
      </c>
      <c r="N35" s="219" t="str">
        <f>IFERROR(VLOOKUP(K35,'Convênios e TCTs'!$D:$L,7,FALSE),"")</f>
        <v/>
      </c>
      <c r="O35" s="219" t="str">
        <f>IFERROR(VLOOKUP(K35,'Convênios e TCTs'!$D:$L,8,FALSE),"")</f>
        <v/>
      </c>
      <c r="P35" s="218"/>
      <c r="Q35" s="187"/>
      <c r="R35" s="187"/>
      <c r="S35" s="187"/>
      <c r="T35" s="187"/>
      <c r="U35" s="187"/>
    </row>
    <row r="36" spans="1:21" x14ac:dyDescent="0.25">
      <c r="A36" s="217"/>
      <c r="B36" s="217"/>
      <c r="C36" s="216"/>
      <c r="D36" s="216"/>
      <c r="E36" s="217"/>
      <c r="F36" s="217"/>
      <c r="G36" s="217"/>
      <c r="H36" s="217"/>
      <c r="I36" s="217"/>
      <c r="J36" s="217"/>
      <c r="K36" s="216"/>
      <c r="L36" s="216" t="str">
        <f>IFERROR(VLOOKUP(K36,'Convênios e TCTs'!$D:$L,3,FALSE),"")</f>
        <v/>
      </c>
      <c r="M36" s="216" t="str">
        <f>IFERROR(VLOOKUP(K36,'Convênios e TCTs'!$D:$L,4,FALSE),"")</f>
        <v/>
      </c>
      <c r="N36" s="216" t="str">
        <f>IFERROR(VLOOKUP(K36,'Convênios e TCTs'!$D:$L,7,FALSE),"")</f>
        <v/>
      </c>
      <c r="O36" s="216" t="str">
        <f>IFERROR(VLOOKUP(K36,'Convênios e TCTs'!$D:$L,8,FALSE),"")</f>
        <v/>
      </c>
      <c r="P36" s="215"/>
    </row>
    <row r="37" spans="1:21" x14ac:dyDescent="0.25">
      <c r="A37" s="220"/>
      <c r="B37" s="220"/>
      <c r="C37" s="219"/>
      <c r="D37" s="219"/>
      <c r="E37" s="220"/>
      <c r="F37" s="220"/>
      <c r="G37" s="220"/>
      <c r="H37" s="220"/>
      <c r="I37" s="220"/>
      <c r="J37" s="220"/>
      <c r="K37" s="219"/>
      <c r="L37" s="219" t="str">
        <f>IFERROR(VLOOKUP(K37,'Convênios e TCTs'!$D:$L,3,FALSE),"")</f>
        <v/>
      </c>
      <c r="M37" s="219" t="str">
        <f>IFERROR(VLOOKUP(K37,'Convênios e TCTs'!$D:$L,4,FALSE),"")</f>
        <v/>
      </c>
      <c r="N37" s="219" t="str">
        <f>IFERROR(VLOOKUP(K37,'Convênios e TCTs'!$D:$L,7,FALSE),"")</f>
        <v/>
      </c>
      <c r="O37" s="219" t="str">
        <f>IFERROR(VLOOKUP(K37,'Convênios e TCTs'!$D:$L,8,FALSE),"")</f>
        <v/>
      </c>
      <c r="P37" s="218"/>
      <c r="Q37" s="187"/>
      <c r="R37" s="187"/>
      <c r="S37" s="187"/>
      <c r="T37" s="187"/>
      <c r="U37" s="187"/>
    </row>
    <row r="38" spans="1:21" x14ac:dyDescent="0.25">
      <c r="A38" s="217"/>
      <c r="B38" s="217"/>
      <c r="C38" s="216"/>
      <c r="D38" s="216"/>
      <c r="E38" s="217"/>
      <c r="F38" s="217"/>
      <c r="G38" s="217"/>
      <c r="H38" s="217"/>
      <c r="I38" s="217"/>
      <c r="J38" s="217"/>
      <c r="K38" s="216"/>
      <c r="L38" s="216" t="str">
        <f>IFERROR(VLOOKUP(K38,'Convênios e TCTs'!$D:$L,3,FALSE),"")</f>
        <v/>
      </c>
      <c r="M38" s="216" t="str">
        <f>IFERROR(VLOOKUP(K38,'Convênios e TCTs'!$D:$L,4,FALSE),"")</f>
        <v/>
      </c>
      <c r="N38" s="216" t="str">
        <f>IFERROR(VLOOKUP(K38,'Convênios e TCTs'!$D:$L,7,FALSE),"")</f>
        <v/>
      </c>
      <c r="O38" s="216" t="str">
        <f>IFERROR(VLOOKUP(K38,'Convênios e TCTs'!$D:$L,8,FALSE),"")</f>
        <v/>
      </c>
      <c r="P38" s="215"/>
    </row>
    <row r="39" spans="1:21" x14ac:dyDescent="0.25">
      <c r="A39" s="220"/>
      <c r="B39" s="220"/>
      <c r="C39" s="219"/>
      <c r="D39" s="219"/>
      <c r="E39" s="220"/>
      <c r="F39" s="220"/>
      <c r="G39" s="220"/>
      <c r="H39" s="220"/>
      <c r="I39" s="220"/>
      <c r="J39" s="220"/>
      <c r="K39" s="219"/>
      <c r="L39" s="219" t="str">
        <f>IFERROR(VLOOKUP(K39,'Convênios e TCTs'!$D:$L,3,FALSE),"")</f>
        <v/>
      </c>
      <c r="M39" s="219" t="str">
        <f>IFERROR(VLOOKUP(K39,'Convênios e TCTs'!$D:$L,4,FALSE),"")</f>
        <v/>
      </c>
      <c r="N39" s="219" t="str">
        <f>IFERROR(VLOOKUP(K39,'Convênios e TCTs'!$D:$L,7,FALSE),"")</f>
        <v/>
      </c>
      <c r="O39" s="219" t="str">
        <f>IFERROR(VLOOKUP(K39,'Convênios e TCTs'!$D:$L,8,FALSE),"")</f>
        <v/>
      </c>
      <c r="P39" s="218"/>
      <c r="Q39" s="187"/>
      <c r="R39" s="187"/>
      <c r="S39" s="187"/>
      <c r="T39" s="187"/>
      <c r="U39" s="187"/>
    </row>
    <row r="40" spans="1:21" x14ac:dyDescent="0.25">
      <c r="A40" s="217"/>
      <c r="B40" s="217"/>
      <c r="C40" s="216"/>
      <c r="D40" s="216"/>
      <c r="E40" s="217"/>
      <c r="F40" s="217"/>
      <c r="G40" s="217"/>
      <c r="H40" s="217"/>
      <c r="I40" s="217"/>
      <c r="J40" s="217"/>
      <c r="K40" s="216"/>
      <c r="L40" s="216" t="str">
        <f>IFERROR(VLOOKUP(K40,'Convênios e TCTs'!$D:$L,3,FALSE),"")</f>
        <v/>
      </c>
      <c r="M40" s="216" t="str">
        <f>IFERROR(VLOOKUP(K40,'Convênios e TCTs'!$D:$L,4,FALSE),"")</f>
        <v/>
      </c>
      <c r="N40" s="216" t="str">
        <f>IFERROR(VLOOKUP(K40,'Convênios e TCTs'!$D:$L,7,FALSE),"")</f>
        <v/>
      </c>
      <c r="O40" s="216" t="str">
        <f>IFERROR(VLOOKUP(K40,'Convênios e TCTs'!$D:$L,8,FALSE),"")</f>
        <v/>
      </c>
      <c r="P40" s="215"/>
    </row>
    <row r="41" spans="1:21" x14ac:dyDescent="0.25">
      <c r="A41" s="220"/>
      <c r="B41" s="220"/>
      <c r="C41" s="219"/>
      <c r="D41" s="219"/>
      <c r="E41" s="220"/>
      <c r="F41" s="220"/>
      <c r="G41" s="220"/>
      <c r="H41" s="220"/>
      <c r="I41" s="220"/>
      <c r="J41" s="220"/>
      <c r="K41" s="219"/>
      <c r="L41" s="219" t="str">
        <f>IFERROR(VLOOKUP(K41,'Convênios e TCTs'!$D:$L,3,FALSE),"")</f>
        <v/>
      </c>
      <c r="M41" s="219" t="str">
        <f>IFERROR(VLOOKUP(K41,'Convênios e TCTs'!$D:$L,4,FALSE),"")</f>
        <v/>
      </c>
      <c r="N41" s="219" t="str">
        <f>IFERROR(VLOOKUP(K41,'Convênios e TCTs'!$D:$L,7,FALSE),"")</f>
        <v/>
      </c>
      <c r="O41" s="219" t="str">
        <f>IFERROR(VLOOKUP(K41,'Convênios e TCTs'!$D:$L,8,FALSE),"")</f>
        <v/>
      </c>
      <c r="P41" s="218"/>
      <c r="Q41" s="187"/>
      <c r="R41" s="187"/>
      <c r="S41" s="187"/>
      <c r="T41" s="187"/>
      <c r="U41" s="187"/>
    </row>
    <row r="42" spans="1:21" x14ac:dyDescent="0.25">
      <c r="A42" s="217"/>
      <c r="B42" s="217"/>
      <c r="C42" s="216"/>
      <c r="D42" s="216"/>
      <c r="E42" s="217"/>
      <c r="F42" s="217"/>
      <c r="G42" s="217"/>
      <c r="H42" s="217"/>
      <c r="I42" s="217"/>
      <c r="J42" s="217"/>
      <c r="K42" s="216"/>
      <c r="L42" s="216" t="str">
        <f>IFERROR(VLOOKUP(K42,'Convênios e TCTs'!$D:$L,3,FALSE),"")</f>
        <v/>
      </c>
      <c r="M42" s="216" t="str">
        <f>IFERROR(VLOOKUP(K42,'Convênios e TCTs'!$D:$L,4,FALSE),"")</f>
        <v/>
      </c>
      <c r="N42" s="216" t="str">
        <f>IFERROR(VLOOKUP(K42,'Convênios e TCTs'!$D:$L,7,FALSE),"")</f>
        <v/>
      </c>
      <c r="O42" s="216" t="str">
        <f>IFERROR(VLOOKUP(K42,'Convênios e TCTs'!$D:$L,8,FALSE),"")</f>
        <v/>
      </c>
      <c r="P42" s="215"/>
    </row>
    <row r="43" spans="1:21" x14ac:dyDescent="0.25">
      <c r="A43" s="220"/>
      <c r="B43" s="220"/>
      <c r="C43" s="219"/>
      <c r="D43" s="219"/>
      <c r="E43" s="220"/>
      <c r="F43" s="220"/>
      <c r="G43" s="220"/>
      <c r="H43" s="220"/>
      <c r="I43" s="220"/>
      <c r="J43" s="220"/>
      <c r="K43" s="219"/>
      <c r="L43" s="219" t="str">
        <f>IFERROR(VLOOKUP(K43,'Convênios e TCTs'!$D:$L,3,FALSE),"")</f>
        <v/>
      </c>
      <c r="M43" s="219" t="str">
        <f>IFERROR(VLOOKUP(K43,'Convênios e TCTs'!$D:$L,4,FALSE),"")</f>
        <v/>
      </c>
      <c r="N43" s="219" t="str">
        <f>IFERROR(VLOOKUP(K43,'Convênios e TCTs'!$D:$L,7,FALSE),"")</f>
        <v/>
      </c>
      <c r="O43" s="219" t="str">
        <f>IFERROR(VLOOKUP(K43,'Convênios e TCTs'!$D:$L,8,FALSE),"")</f>
        <v/>
      </c>
      <c r="P43" s="218"/>
      <c r="Q43" s="187"/>
      <c r="R43" s="187"/>
      <c r="S43" s="187"/>
      <c r="T43" s="187"/>
      <c r="U43" s="187"/>
    </row>
    <row r="44" spans="1:21" x14ac:dyDescent="0.25">
      <c r="A44" s="217"/>
      <c r="B44" s="217"/>
      <c r="C44" s="216"/>
      <c r="D44" s="216"/>
      <c r="E44" s="217"/>
      <c r="F44" s="217"/>
      <c r="G44" s="217"/>
      <c r="H44" s="217"/>
      <c r="I44" s="217"/>
      <c r="J44" s="217"/>
      <c r="K44" s="216"/>
      <c r="L44" s="216" t="str">
        <f>IFERROR(VLOOKUP(K44,'Convênios e TCTs'!$D:$L,3,FALSE),"")</f>
        <v/>
      </c>
      <c r="M44" s="216" t="str">
        <f>IFERROR(VLOOKUP(K44,'Convênios e TCTs'!$D:$L,4,FALSE),"")</f>
        <v/>
      </c>
      <c r="N44" s="216" t="str">
        <f>IFERROR(VLOOKUP(K44,'Convênios e TCTs'!$D:$L,7,FALSE),"")</f>
        <v/>
      </c>
      <c r="O44" s="216" t="str">
        <f>IFERROR(VLOOKUP(K44,'Convênios e TCTs'!$D:$L,8,FALSE),"")</f>
        <v/>
      </c>
      <c r="P44" s="215"/>
    </row>
    <row r="45" spans="1:21" x14ac:dyDescent="0.25">
      <c r="A45" s="220"/>
      <c r="B45" s="220"/>
      <c r="C45" s="219"/>
      <c r="D45" s="219"/>
      <c r="E45" s="220"/>
      <c r="F45" s="220"/>
      <c r="G45" s="220"/>
      <c r="H45" s="220"/>
      <c r="I45" s="220"/>
      <c r="J45" s="220"/>
      <c r="K45" s="219"/>
      <c r="L45" s="219" t="str">
        <f>IFERROR(VLOOKUP(K45,'Convênios e TCTs'!$D:$L,3,FALSE),"")</f>
        <v/>
      </c>
      <c r="M45" s="219" t="str">
        <f>IFERROR(VLOOKUP(K45,'Convênios e TCTs'!$D:$L,4,FALSE),"")</f>
        <v/>
      </c>
      <c r="N45" s="219" t="str">
        <f>IFERROR(VLOOKUP(K45,'Convênios e TCTs'!$D:$L,7,FALSE),"")</f>
        <v/>
      </c>
      <c r="O45" s="219" t="str">
        <f>IFERROR(VLOOKUP(K45,'Convênios e TCTs'!$D:$L,8,FALSE),"")</f>
        <v/>
      </c>
      <c r="P45" s="218"/>
      <c r="Q45" s="187"/>
      <c r="R45" s="187"/>
      <c r="S45" s="187"/>
      <c r="T45" s="187"/>
      <c r="U45" s="187"/>
    </row>
    <row r="46" spans="1:21" x14ac:dyDescent="0.25">
      <c r="A46" s="217"/>
      <c r="B46" s="217"/>
      <c r="C46" s="216"/>
      <c r="D46" s="216"/>
      <c r="E46" s="217"/>
      <c r="F46" s="217"/>
      <c r="G46" s="217"/>
      <c r="H46" s="217"/>
      <c r="I46" s="217"/>
      <c r="J46" s="217"/>
      <c r="K46" s="216"/>
      <c r="L46" s="216" t="str">
        <f>IFERROR(VLOOKUP(K46,'Convênios e TCTs'!$D:$L,3,FALSE),"")</f>
        <v/>
      </c>
      <c r="M46" s="216" t="str">
        <f>IFERROR(VLOOKUP(K46,'Convênios e TCTs'!$D:$L,4,FALSE),"")</f>
        <v/>
      </c>
      <c r="N46" s="216" t="str">
        <f>IFERROR(VLOOKUP(K46,'Convênios e TCTs'!$D:$L,7,FALSE),"")</f>
        <v/>
      </c>
      <c r="O46" s="216" t="str">
        <f>IFERROR(VLOOKUP(K46,'Convênios e TCTs'!$D:$L,8,FALSE),"")</f>
        <v/>
      </c>
      <c r="P46" s="215"/>
    </row>
    <row r="47" spans="1:21" x14ac:dyDescent="0.25">
      <c r="A47" s="220"/>
      <c r="B47" s="220"/>
      <c r="C47" s="219"/>
      <c r="D47" s="219"/>
      <c r="E47" s="220"/>
      <c r="F47" s="220"/>
      <c r="G47" s="220"/>
      <c r="H47" s="220"/>
      <c r="I47" s="220"/>
      <c r="J47" s="220"/>
      <c r="K47" s="219"/>
      <c r="L47" s="219" t="str">
        <f>IFERROR(VLOOKUP(K47,'Convênios e TCTs'!$D:$L,3,FALSE),"")</f>
        <v/>
      </c>
      <c r="M47" s="219" t="str">
        <f>IFERROR(VLOOKUP(K47,'Convênios e TCTs'!$D:$L,4,FALSE),"")</f>
        <v/>
      </c>
      <c r="N47" s="219" t="str">
        <f>IFERROR(VLOOKUP(K47,'Convênios e TCTs'!$D:$L,7,FALSE),"")</f>
        <v/>
      </c>
      <c r="O47" s="219" t="str">
        <f>IFERROR(VLOOKUP(K47,'Convênios e TCTs'!$D:$L,8,FALSE),"")</f>
        <v/>
      </c>
      <c r="P47" s="218"/>
      <c r="Q47" s="187"/>
      <c r="R47" s="187"/>
      <c r="S47" s="187"/>
      <c r="T47" s="187"/>
      <c r="U47" s="187"/>
    </row>
    <row r="48" spans="1:21" x14ac:dyDescent="0.25">
      <c r="A48" s="217"/>
      <c r="B48" s="217"/>
      <c r="C48" s="216"/>
      <c r="D48" s="216"/>
      <c r="E48" s="217"/>
      <c r="F48" s="217"/>
      <c r="G48" s="217"/>
      <c r="H48" s="217"/>
      <c r="I48" s="217"/>
      <c r="J48" s="217"/>
      <c r="K48" s="216"/>
      <c r="L48" s="216" t="str">
        <f>IFERROR(VLOOKUP(K48,'Convênios e TCTs'!$D:$L,3,FALSE),"")</f>
        <v/>
      </c>
      <c r="M48" s="216" t="str">
        <f>IFERROR(VLOOKUP(K48,'Convênios e TCTs'!$D:$L,4,FALSE),"")</f>
        <v/>
      </c>
      <c r="N48" s="216" t="str">
        <f>IFERROR(VLOOKUP(K48,'Convênios e TCTs'!$D:$L,7,FALSE),"")</f>
        <v/>
      </c>
      <c r="O48" s="216" t="str">
        <f>IFERROR(VLOOKUP(K48,'Convênios e TCTs'!$D:$L,8,FALSE),"")</f>
        <v/>
      </c>
      <c r="P48" s="215"/>
    </row>
  </sheetData>
  <dataValidations count="3">
    <dataValidation type="custom" showInputMessage="1" showErrorMessage="1" errorTitle="SEI" error="Gentileza preencher neste formato: 00.00.0000.0000000/0000-00" sqref="K2:K48 D2:D48">
      <formula1>LEN(D2)=26</formula1>
    </dataValidation>
    <dataValidation showInputMessage="1" showErrorMessage="1" errorTitle="DATA" error="Inserir apenas data. Formato: 00/00/0000" sqref="E1:E1048576"/>
    <dataValidation type="date" showInputMessage="1" showErrorMessage="1" errorTitle="DATA" error="Inserir apenas data. Formato: 00/00/0000" sqref="A1:B1048576 F1:F1048576 G1:G1048576 H1:H1048576 I1:I1048576 J1:J1048576 P1:P1048576">
      <formula1>42005</formula1>
      <formula2>51136</formula2>
    </dataValidation>
  </dataValidation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sqref="A1:E3"/>
    </sheetView>
  </sheetViews>
  <sheetFormatPr defaultRowHeight="15" x14ac:dyDescent="0.25"/>
  <cols>
    <col min="1" max="1" width="26.85546875" customWidth="1"/>
    <col min="2" max="2" width="21.28515625" customWidth="1"/>
    <col min="3" max="3" width="16.85546875" customWidth="1"/>
    <col min="4" max="4" width="31.85546875" customWidth="1"/>
    <col min="5" max="5" width="30" customWidth="1"/>
    <col min="6" max="6" width="20.85546875" customWidth="1"/>
    <col min="7" max="7" width="17.5703125" customWidth="1"/>
    <col min="8" max="8" width="32.7109375" customWidth="1"/>
    <col min="9" max="9" width="28" customWidth="1"/>
    <col min="10" max="10" width="25.5703125" customWidth="1"/>
    <col min="11" max="11" width="23.5703125" customWidth="1"/>
    <col min="12" max="12" width="19" customWidth="1"/>
    <col min="13" max="13" width="20.28515625" customWidth="1"/>
  </cols>
  <sheetData>
    <row r="1" spans="1:13" ht="25.5" x14ac:dyDescent="0.25">
      <c r="A1" s="238" t="s">
        <v>3665</v>
      </c>
      <c r="B1" s="239" t="s">
        <v>3666</v>
      </c>
      <c r="C1" s="239" t="s">
        <v>3667</v>
      </c>
      <c r="D1" s="239" t="s">
        <v>3668</v>
      </c>
      <c r="E1" s="239" t="s">
        <v>3669</v>
      </c>
      <c r="F1" s="240" t="s">
        <v>3670</v>
      </c>
      <c r="G1" s="239" t="s">
        <v>3671</v>
      </c>
      <c r="H1" s="239" t="s">
        <v>3672</v>
      </c>
      <c r="I1" s="239" t="s">
        <v>3673</v>
      </c>
      <c r="J1" s="239" t="s">
        <v>3674</v>
      </c>
      <c r="K1" s="239" t="s">
        <v>3675</v>
      </c>
      <c r="L1" s="239" t="s">
        <v>3676</v>
      </c>
      <c r="M1" s="239" t="s">
        <v>3677</v>
      </c>
    </row>
    <row r="2" spans="1:13" ht="30" x14ac:dyDescent="0.25">
      <c r="A2" s="241" t="s">
        <v>3678</v>
      </c>
      <c r="B2" s="242" t="s">
        <v>3679</v>
      </c>
      <c r="C2" s="242">
        <v>1</v>
      </c>
      <c r="D2" s="243">
        <f ca="1">J2/G2</f>
        <v>5.1907790143084265</v>
      </c>
      <c r="E2" s="244">
        <f ca="1">M2/G2</f>
        <v>0.1891891891891892</v>
      </c>
      <c r="F2" s="245" t="str">
        <f ca="1">IF(D2=E2,"MANUTENÇÃO",IF(D2&lt;E2,"MELHORIA","PIORA"))</f>
        <v>PIORA</v>
      </c>
      <c r="G2" s="242">
        <v>74</v>
      </c>
      <c r="H2" s="242">
        <f>SUMIF('Convênios e TCTs'!G:G,"21",'Convênios e TCTs'!AJ:AJ)</f>
        <v>17</v>
      </c>
      <c r="I2" s="242">
        <f ca="1">SUMIF('Convênios e TCTs'!G:G,"21",'Convênios e TCTs'!AI:AI)</f>
        <v>6530</v>
      </c>
      <c r="J2" s="242">
        <f ca="1">I2/H2</f>
        <v>384.11764705882354</v>
      </c>
      <c r="K2" s="242">
        <f>SUMIFS('Convênios e TCTs'!AJ:AJ,'Convênios e TCTs'!G:G,"21",'Convênios e TCTs'!S:S,"&lt;&gt;")</f>
        <v>5</v>
      </c>
      <c r="L2" s="242">
        <f ca="1">SUMIFS('Convênios e TCTs'!AI:AI,'Convênios e TCTs'!G:G,"21",'Convênios e TCTs'!S:S,"&lt;&gt;")</f>
        <v>70</v>
      </c>
      <c r="M2" s="242">
        <f ca="1">IF(K2=0,0,L2/K2)</f>
        <v>14</v>
      </c>
    </row>
    <row r="3" spans="1:13" ht="45" x14ac:dyDescent="0.25">
      <c r="A3" s="241" t="s">
        <v>3680</v>
      </c>
      <c r="B3" s="242" t="s">
        <v>3679</v>
      </c>
      <c r="C3" s="242">
        <v>1</v>
      </c>
      <c r="D3" s="243" t="e">
        <f>J3/G3</f>
        <v>#REF!</v>
      </c>
      <c r="E3" s="244" t="e">
        <f>M3/G3</f>
        <v>#REF!</v>
      </c>
      <c r="F3" s="245" t="e">
        <f>IF(D3=E3,"MANUTENÇÃO",IF(D3&lt;E3,"MELHORIA","PIORA"))</f>
        <v>#REF!</v>
      </c>
      <c r="G3" s="242">
        <v>71</v>
      </c>
      <c r="H3" s="242" t="e">
        <f>SUM('TA a CVs e TCTs'!#REF!)</f>
        <v>#REF!</v>
      </c>
      <c r="I3" s="242" t="e">
        <f>SUM('TA a CVs e TCTs'!#REF!)</f>
        <v>#REF!</v>
      </c>
      <c r="J3" s="242" t="e">
        <f>I3/H3</f>
        <v>#REF!</v>
      </c>
      <c r="K3" s="242" t="e">
        <f>SUMIF('TA a CVs e TCTs'!H:H,"&lt;&gt;",'TA a CVs e TCTs'!#REF!)</f>
        <v>#REF!</v>
      </c>
      <c r="L3" s="242" t="e">
        <f>SUMIF('TA a CVs e TCTs'!H:H,"&lt;&gt;",'TA a CVs e TCTs'!#REF!)</f>
        <v>#REF!</v>
      </c>
      <c r="M3" s="242" t="e">
        <f>IF(K3=0,0,L3/K3)</f>
        <v>#REF!</v>
      </c>
    </row>
  </sheetData>
  <conditionalFormatting sqref="D2:E3">
    <cfRule type="cellIs" dxfId="5" priority="6" operator="greaterThan">
      <formula>1</formula>
    </cfRule>
  </conditionalFormatting>
  <conditionalFormatting sqref="D2:E3">
    <cfRule type="cellIs" dxfId="4" priority="5" operator="lessThan">
      <formula>1</formula>
    </cfRule>
  </conditionalFormatting>
  <conditionalFormatting sqref="D2:E3">
    <cfRule type="cellIs" dxfId="3" priority="4" operator="equal">
      <formula>1</formula>
    </cfRule>
  </conditionalFormatting>
  <conditionalFormatting sqref="F2:F3">
    <cfRule type="cellIs" dxfId="2" priority="3" operator="equal">
      <formula>"MANUTENÇÃO"</formula>
    </cfRule>
  </conditionalFormatting>
  <conditionalFormatting sqref="F2:F3">
    <cfRule type="cellIs" dxfId="1" priority="2" operator="equal">
      <formula>"PIORA"</formula>
    </cfRule>
  </conditionalFormatting>
  <conditionalFormatting sqref="F2:F3">
    <cfRule type="cellIs" dxfId="0" priority="1" operator="equal">
      <formula>"MELHORIA"</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6ed2e64-389f-44ae-8b56-9f57ab3a00b4" xsi:nil="true"/>
    <TaxCatchAll xmlns="c3285a2b-e955-40ab-9527-b6bb31f33379" xsi:nil="true"/>
    <lcf76f155ced4ddcb4097134ff3c332f xmlns="d6ed2e64-389f-44ae-8b56-9f57ab3a00b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4A0DDBE4F55C04A9CF1DDB444FB1B18" ma:contentTypeVersion="16" ma:contentTypeDescription="Crie um novo documento." ma:contentTypeScope="" ma:versionID="916167cbe28e9ff4d07fd0419dc9983f">
  <xsd:schema xmlns:xsd="http://www.w3.org/2001/XMLSchema" xmlns:xs="http://www.w3.org/2001/XMLSchema" xmlns:p="http://schemas.microsoft.com/office/2006/metadata/properties" xmlns:ns2="d6ed2e64-389f-44ae-8b56-9f57ab3a00b4" xmlns:ns3="c3285a2b-e955-40ab-9527-b6bb31f33379" targetNamespace="http://schemas.microsoft.com/office/2006/metadata/properties" ma:root="true" ma:fieldsID="673c5c99ecd74fec2bb4c5e3b3485672" ns2:_="" ns3:_="">
    <xsd:import namespace="d6ed2e64-389f-44ae-8b56-9f57ab3a00b4"/>
    <xsd:import namespace="c3285a2b-e955-40ab-9527-b6bb31f3337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ed2e64-389f-44ae-8b56-9f57ab3a0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Flow_SignoffStatus" ma:index="20" nillable="true" ma:displayName="Status de liberação" ma:internalName="Status_x0020_de_x0020_libera_x00e7__x00e3_o">
      <xsd:simpleType>
        <xsd:restriction base="dms:Text"/>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6905f465-c0dd-4870-bbe2-ba24a410d07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3285a2b-e955-40ab-9527-b6bb31f33379" elementFormDefault="qualified">
    <xsd:import namespace="http://schemas.microsoft.com/office/2006/documentManagement/types"/>
    <xsd:import namespace="http://schemas.microsoft.com/office/infopath/2007/PartnerControls"/>
    <xsd:element name="SharedWithUsers" ma:index="1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614889b8-65ef-46b7-a151-89bd300044ff}" ma:internalName="TaxCatchAll" ma:showField="CatchAllData" ma:web="c3285a2b-e955-40ab-9527-b6bb31f333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CEE383-3BF7-46C0-AB18-B0CF0A5B5288}">
  <ds:schemaRefs>
    <ds:schemaRef ds:uri="http://schemas.microsoft.com/office/2006/documentManagement/types"/>
    <ds:schemaRef ds:uri="http://www.w3.org/XML/1998/namespace"/>
    <ds:schemaRef ds:uri="d6ed2e64-389f-44ae-8b56-9f57ab3a00b4"/>
    <ds:schemaRef ds:uri="http://purl.org/dc/elements/1.1/"/>
    <ds:schemaRef ds:uri="http://purl.org/dc/dcmitype/"/>
    <ds:schemaRef ds:uri="http://schemas.openxmlformats.org/package/2006/metadata/core-properties"/>
    <ds:schemaRef ds:uri="http://schemas.microsoft.com/office/2006/metadata/properties"/>
    <ds:schemaRef ds:uri="http://schemas.microsoft.com/office/infopath/2007/PartnerControls"/>
    <ds:schemaRef ds:uri="c3285a2b-e955-40ab-9527-b6bb31f33379"/>
    <ds:schemaRef ds:uri="http://purl.org/dc/terms/"/>
  </ds:schemaRefs>
</ds:datastoreItem>
</file>

<file path=customXml/itemProps2.xml><?xml version="1.0" encoding="utf-8"?>
<ds:datastoreItem xmlns:ds="http://schemas.openxmlformats.org/officeDocument/2006/customXml" ds:itemID="{55CFFE27-EC5D-4B0D-8248-59B50B53AA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ed2e64-389f-44ae-8b56-9f57ab3a00b4"/>
    <ds:schemaRef ds:uri="c3285a2b-e955-40ab-9527-b6bb31f33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2E9C5-AE29-40B8-9646-D2693E4DD1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vt:i4>
      </vt:variant>
    </vt:vector>
  </HeadingPairs>
  <TitlesOfParts>
    <vt:vector size="10" baseType="lpstr">
      <vt:lpstr>Controle</vt:lpstr>
      <vt:lpstr>Convênios e TCTs</vt:lpstr>
      <vt:lpstr>Lista de CVs. e TCTs</vt:lpstr>
      <vt:lpstr>TA a CVs e TCTs</vt:lpstr>
      <vt:lpstr>Lista de TA a CVS e TCTS</vt:lpstr>
      <vt:lpstr>Lista de apostilamento</vt:lpstr>
      <vt:lpstr>Apostilamento a CVs e TCTs</vt:lpstr>
      <vt:lpstr>Rescisão a CVs e TCTS</vt:lpstr>
      <vt:lpstr>INDICADORES</vt:lpstr>
      <vt:lpstr>Controle!Titulos_de_impressao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virginiamartins</dc:creator>
  <cp:keywords/>
  <dc:description/>
  <cp:lastModifiedBy>Juliana Silva Teixeira</cp:lastModifiedBy>
  <cp:revision>7</cp:revision>
  <dcterms:created xsi:type="dcterms:W3CDTF">2013-04-04T21:06:44Z</dcterms:created>
  <dcterms:modified xsi:type="dcterms:W3CDTF">2022-07-15T17:42:05Z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0x01010034A0DDBE4F55C04A9CF1DDB444FB1B18</vt:lpwstr>
  </property>
</Properties>
</file>