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9040" windowHeight="15840" tabRatio="310" activeTab="0"/>
  </bookViews>
  <sheets>
    <sheet name="Lotes 1 e 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<sst xmlns="http://schemas.openxmlformats.org/spreadsheetml/2006/main" count="123" uniqueCount="64">
  <si>
    <t>MAPA COMPARATIVO DE PREÇOS</t>
  </si>
  <si>
    <t>PROCESSO SEI: 19.16.3900.0015964/2022-19</t>
  </si>
  <si>
    <t>OBJETO: REGISTRO DE PREÇOS para contratação de empresa especializada para fornecimento de climatizadores de ar; fornecimento e instalação de condicionadores de ar monobloco; e de fornecimento, instalação e desinstalação de condicionadores de ar modulares (split), com fornecimento de mão de obra e materiais</t>
  </si>
  <si>
    <t>TOTAL ESTIMADO DO PROCESSO:</t>
  </si>
  <si>
    <t>LOTE 1 - Condicionadores de ar e serviços relacionados</t>
  </si>
  <si>
    <t>ITEM</t>
  </si>
  <si>
    <t>QUANT.</t>
  </si>
  <si>
    <t>UNIDADE</t>
  </si>
  <si>
    <t>DESCRIÇÃO RESUMIDA DO ITEM</t>
  </si>
  <si>
    <t>CÓDIGO SIAD</t>
  </si>
  <si>
    <t>CONTRATOS ANTERIORES PGJ</t>
  </si>
  <si>
    <t xml:space="preserve"> ORÇAMENTOS DE FORNECEDORES</t>
  </si>
  <si>
    <t>PREÇO UNITÁRIO</t>
  </si>
  <si>
    <t>COEFICIENTE DE VARIAÇÃO</t>
  </si>
  <si>
    <t>PREÇO DE REFERÊNCIA (ITEM)</t>
  </si>
  <si>
    <t>ATA RP º 029/2019 - Planejamento nº 376/2018</t>
  </si>
  <si>
    <t xml:space="preserve">AMBIENTE AR CONDICIONADO - ME </t>
  </si>
  <si>
    <t>DW REFRIGERAÇÃO - ME</t>
  </si>
  <si>
    <t>ENGECLIMAR AR CONDICIONADO - EPP</t>
  </si>
  <si>
    <t>FRIOMINAS MÁQUINAS REPRESENTAÇÕES</t>
  </si>
  <si>
    <t>ICTERMO - EPP</t>
  </si>
  <si>
    <t>ACOMAR REFORMA E REFRIGERAÇÃO - EPP</t>
  </si>
  <si>
    <t>MENOR</t>
  </si>
  <si>
    <t>MÉDIA</t>
  </si>
  <si>
    <t>MEDIANA</t>
  </si>
  <si>
    <t xml:space="preserve">UNITÁRIO </t>
  </si>
  <si>
    <t>TOTAL</t>
  </si>
  <si>
    <t>Condicionador de ar modular (split) com potência de 9.000 BTU/h; com gás refrigerante R-410A; faixa de classificação "A" na Tabela de Eficiência Energética (condicionadores de ar) do Programa Brasileiro de Etiquetagem do INMETRO; condensador de ciclo frio e descarga lateral; evaporador tipo high-wall com filtro de ar lavável, antifungo e antibactéria; 220V bifásico, conforme NBR 14.136 e controle remoto sem fio.</t>
  </si>
  <si>
    <t>Condicionador de ar modular (split) com potência de 12.000 BTU/h; com gás refrigerante R-410A; faixa de classificação "A" na Tabela de Eficiência Energética (condicionadores de ar) do Programa Brasileiro de Etiquetagem do INMETRO; condensador de ciclo frio e descarga lateral; evaporador tipo high-wall com filtro de ar lavável, antifungo e antibactéria; 220V bifásico, conforme NBR 14.136 e controle remoto sem fio.</t>
  </si>
  <si>
    <t>Condicionador de ar modular (split) com potência de 18.000 BTU/h; com gás refrigerante R-410A; faixa de classificação "A" na Tabela de Eficiência Energética (condicionadores de ar) do Programa Brasileiro de Etiquetagem do INMETRO; condensador de ciclo frio e descarga lateral; evaporador tipo high-wall com filtro de ar lavável, antifungo e antibactéria; 220V bifásico, conforme NBR 14.136 e controle remoto sem fio.</t>
  </si>
  <si>
    <t>Condicionador de ar modular (split) com potência entre 22.000 e 24.000 BTU/h; com gás refrigerante R-410A; faixa de classificação "A" na Tabela de Eficiência Energética (condicionadores de ar) do Programa Brasileiro de Etiquetagem do INMETRO; condensador de ciclo frio e descarga lateral; evaporador tipo high-wall com filtro de ar lavável, antifungo e antibactéria; 220V bifásico, conforme NBR 14.136 e controle remoto sem fio.</t>
  </si>
  <si>
    <t>Condicionador de ar modular (split) com potência de 30.000 BTU/h; com gás refrigerante R-410A; faixa de classificação "A" na Tabela de Eficiência Energética (condicionadores de ar) do Programa Brasileiro de Etiquetagem do INMETRO; condensador de ciclo frio e descarga lateral; evaporador tipo high-wall com filtro de ar lavável, antifungo e antibactéria; 220V bifásico, conforme NBR 14.136 e controle remoto sem fio.</t>
  </si>
  <si>
    <t>Condicionador de ar modular (split) com potência de 36.000 BTU/h; com gás refrigerante R-410A; faixa de classificação "A" na Tabela de Eficiência Energética (condicionadores de ar) do Programa Brasileiro de Etiquetagem do INMETRO; condensador de ciclo frio e descarga lateral; evaporador tipo piso-teto com filtro de ar lavável, antifungo e antibactéria; 220V bifásico, conforme NBR 14.136 e controle remoto sem fio.</t>
  </si>
  <si>
    <t>Condicionador de ar modular (split) com potência de 48.000 BTU/h; com gás refrigerante R-410A; faixa de classificação "A até B" na Tabela de Eficiência Energética (condicionadores de ar) do Programa Brasileiro de Etiquetagem do INMETRO; condensador de ciclo frio e descarga lateral; evaporador tipo piso-teto com filtro de ar lavável, antifungo e antibactéria; trfásico, conforme NBR 14.136 e controle remoto sem fio.</t>
  </si>
  <si>
    <t>Condicionador de ar modular (split) com potência entre 58.000 e 60.000 BTU/h; com gás refrigerante R-410A; faixa de classificação "A até C" na Tabela de Eficiência Energética (condicionadores de ar) do Programa Brasileiro de Etiquetagem do INMETRO; condensador de ciclo frio e descarga lateral; evaporador tipo piso-teto com filtro de ar lavável, antifungo e antibactéria; trfásico, conforme NBR 14.136 e controle remoto sem fio.</t>
  </si>
  <si>
    <t>Fixação de evaporadora/condensadora de aparelho de ar condicionado</t>
  </si>
  <si>
    <t>METRO</t>
  </si>
  <si>
    <t>Instalação circuito frigorígeno/interligação elétrica.</t>
  </si>
  <si>
    <t>Instalação acab. Canaleta/acess. PVC rígido branco</t>
  </si>
  <si>
    <t>Remoção unidades condensadora, evaporadora e circuito frigorígeno</t>
  </si>
  <si>
    <t>Instalação de circuito independente até o quadro elétrico contendo disjuntor bipolar, cabo PP 3 x 4 mm² e terminais individuais. Utilizar a estrutura elétrica existente do imóvel para passar a fiação. Se inviável, usar canaletas aparentes e seus acessórios padronizados.</t>
  </si>
  <si>
    <t>Instalação de circuito independente até o quadro elétrico contendo disjuntor tripolar, cabo PP 4 x 4 mm² e terminais individuais. Utilizar a estrutura elétrica existente do imóvel para passar a fiação. Se inviável, usar canaletas aparentes e seus acessórios padronizados.</t>
  </si>
  <si>
    <t>Instalação dreno tubo rígido PVC bege.</t>
  </si>
  <si>
    <t>Abertura de vão de alojamento para ar condicionado na alvenaria e execução de espala</t>
  </si>
  <si>
    <t>Abertura do vão de alojamento de ar condicionado na janela e recomposição de vidro.</t>
  </si>
  <si>
    <t>Confecção de suporte metálico externo e alojamento do aparelho conforme o Manual de Instalação do fabricante.</t>
  </si>
  <si>
    <t>Vedação com espuma e silicone pastoso as frestas do vão do ar condicionado.</t>
  </si>
  <si>
    <t>Confecção e instalação de moldura de madeira para acabamento do vão do ar condicionado, conforme medidas do aparelho.</t>
  </si>
  <si>
    <t>Condicionador de ar monobloco com potência de 7.500 BTU/h; com gás refrigerante R-410A; ciclo frio; faixa de classificação "A" na Tabela de Eficiência Energética (condicionadores de ar) do Programa Brasileiro de Etiquetagem do INMETRO; filtro de ar lavável, antifungo e antibactéria; conforme NBR 14.136; mínimo de duas velocidades; refrigeração e ventilação; nenhuma função especial; mecânico ou eletrônico; 220V bifásico. Dimensões máximas LAP: (47 x 32 x 53) cm.</t>
  </si>
  <si>
    <t>Condicionador de ar monobloco com potência de 10.000 BTU/h; com gás refrigerante R-410A; ciclo frio; faixa de classificação "A" na Tabela de Eficiência Energética (condicionadores de ar) do Programa Brasileiro de Etiquetagem do INMETRO; filtro de ar lavável, antifungo e antibactéria;  conforme NBR 14.136; mínimo de duas velocidades; refrigeração e ventilação; nenhuma função especial; mecânico ou eletrônico; 220V bifásico. Dimensões máximas LAP: (47 x 32 x 53) cm.</t>
  </si>
  <si>
    <t>Condicionador de ar monobloco com potência de 12.000 BTU/h; com gás refrigerante R-410A; ciclo frio; faixa de classificação "A até B" na Tabela de Eficiência Energética (condicionadores de ar) do Programa Brasileiro de Etiquetagem do INMETRO; filtro de ar lavável, antifungo e antibactéria;  conforme NBR 14.136; mínimo de duas velocidades; refrigeração e ventilação; nenhuma função especial; mecânico ou eletrônico; 220V bifásico. Dimensões máximas LAP: (66,5 x 40,0 x 70,5) cm.</t>
  </si>
  <si>
    <t>Condicionador de ar monobloco com potência de 18.000 BTU/h; com gás refrigerante R-410A; ciclo frio; faixa de classificação "A" na Tabela de Eficiência Energética (condicionadores de ar) do Programa Brasileiro de Etiquetagem do INMETRO; filtro de ar lavável, antifungo e antibactéria; conforme NBR 14.136; mínimo de duas velocidades; refrigeração e ventilação; nenhuma função especial; mecânico ou eletrônico; 220V bifásico. Dimensões máximas LAP: (66,5 x 40,0 x 70,5) cm.</t>
  </si>
  <si>
    <t>Condicionador de ar monobloco com potência entre 20.000 e 21.000 BTU/h; com gás refrigerante R-410A; ciclo frio; faixa de classificação "A" na Tabela de Eficiência Energética (condicionadores de ar) do Programa Brasileiro de Etiquetagem do INMETRO; filtro de ar lavável, antifungo e antibactéria; conforme NBR 14.136; mínimo de duas velocidades; refrigeração e ventilação; nenhuma função especial; mecânico ou eletrônico; 220V bifásico. Dimensões máximas LAP: (75 x 50 x 77) cm.</t>
  </si>
  <si>
    <t>Condicionador de ar monobloco com potência entre 27.000 e 30.000 BTU/h; com gás refrigerante R-410A; ciclo frio; faixa de classificação "A até B" na Tabela de Eficiência Energética (condicionadores de ar) do Programa Brasileiro de Etiquetagem do INMETRO; filtro de ar lavável, antifungo e antibactéria; conforme NBR 14.136; mínimo de duas velocidades; refrigeração e ventilação; nenhuma função especial; mecânico ou eletrônico; 220V bifásico. Dimensões máximas LAP: (75 x 50 x 77) cm.</t>
  </si>
  <si>
    <t>PREÇO DE REFERÊNCIA TOTAL LOTE 1:</t>
  </si>
  <si>
    <t>LOTE 2 - Climatizador</t>
  </si>
  <si>
    <t>DW REFRIGERAÇÃO- ME</t>
  </si>
  <si>
    <t xml:space="preserve">MÉDIA </t>
  </si>
  <si>
    <t>UNITÁRIO</t>
  </si>
  <si>
    <t>Climatizadores de ar, ciclo frio, com filtro de ar lavável, 127V e 60 Hz. Deve atender a um ou mais parâmetros: a) vazão de ar igual ou superior a 200 m³/ h; b) potência igual ou superior a 50 W; c) corrente elétrica igual ou superior a 0,4 A.</t>
  </si>
  <si>
    <t>PREÇO DE REFERÊNCIA TOTAL LOTE 2:</t>
  </si>
  <si>
    <t>Responsável pela cotação de preços: assistente de compras Letícia Saraiva de Souza - matrícula 129088. Responsável pelo mapa comparativo de preços: servidor Carmen Lucia Mariz de Macedo - MAMP 202000.</t>
  </si>
  <si>
    <t>DATA DA CONCLUSÃO: 03/03/2022</t>
  </si>
  <si>
    <t>OBSERVAÇÕES IMPORTANTES: 
1) Os preços celebrados nos 180 dias que precedem a cotação que deu origem a este Mapa de Preços foram devidamente corrigidos pelo índice IPCA/IBGE.
2) Dos orçamentos enviados pelos fornecedores foram considerados apenas os valores unitários neste Mapa Comparativo de Preços, ressalvando assim quaisquer equívocos no cálculo dos totalizadores.
3) Aguarda-se orientação institucional (em tramitação no processo SEI 19.16.3719.0003818/2019-12), com fito de estabelecer o melhor critério objetivo para a definição do preço de referência. Isso posto, neste Mapa de Preços foi utilizado como parâmetro para utilização do menor preço, média ou mediana: para itens com menos de duas amostras, a aplicação da média; para itens com três ou mais amostras, a aplicação da média para os itens cujo coeficiente de variação é igual ou inferior a 25%, e da mediana apenas para os itens que porventura apresentem coeficiente de variação superior a 25%.
4) Os fornecedores acima apontados foram cotados pelo setor solicitante, conforme documento SEI.
5) Considerando orientação da Coordenação, foi considerado o preço sem ICMS para o fornecedor FrioMinas Máquinas Representações para cálculo do preço de referência. O porte da empresa não foi indicado, considerando que consta no Comprovante de Inscrição e de Situação Cadastral como "demais".
6) Contatada, a empresa Engeclimar afirmou que o CNPJ é 07.221.102/0001-86, sendo a empresa uma EPP.
7) Considerando a necessidade de prestação de serviços cumulada ao fornecimento dos bens cotados, a fim de evitar possível distorção no preço de referência, conforme orientação do apoio técnico, não foram utilizados preços de internet no mapa acima. 
8) Os preços referentes à Ata RP nº 029/2019 foram atualizados conforme índice IPCA. Referidos valores não foram incluídos no cálculo do preço de referência.
9) Diante da especificidade do objeto, que envolve serviços e bens, não foram encontrados preços públicos para os itens acima apontados.
10) Os portes das empresas foram conferidos e indicados acima conforme Comprovante de Inscrição e de Situação Cadastral.
11) Sobre o preço do item 10 do lote 1 dado pela empresa Engeclimar, considerando a discrepância com os demais preços verificados,  tentou-se confirmá-lo, mas não se obteve sucesso. Assim, ressalvado qualquer possível equívoco do fornecedor, foi considerado o valor devidamente preenchido no orçamento enviado.
12) Conforme documento SEI, o orçamento da empresa Ambiente Ar Condicionado foi fornecido na data de 23/11/2021.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</si>
</sst>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rgb="FF9C65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/>
    <xf numFmtId="0" fontId="2" fillId="3" borderId="0" xfId="21" applyFill="1"/>
    <xf numFmtId="39" fontId="6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39" fontId="6" fillId="6" borderId="1" xfId="20" applyNumberFormat="1" applyFont="1" applyFill="1" applyBorder="1" applyAlignment="1" applyProtection="1">
      <alignment horizontal="center" vertical="center" wrapText="1"/>
      <protection locked="0"/>
    </xf>
    <xf numFmtId="39" fontId="6" fillId="7" borderId="1" xfId="2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164" fontId="9" fillId="0" borderId="1" xfId="20" applyNumberFormat="1" applyFont="1" applyFill="1" applyBorder="1" applyAlignment="1" applyProtection="1">
      <alignment horizontal="right" vertical="center"/>
      <protection/>
    </xf>
    <xf numFmtId="164" fontId="9" fillId="0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vertical="center"/>
      <protection/>
    </xf>
    <xf numFmtId="164" fontId="9" fillId="8" borderId="1" xfId="20" applyNumberFormat="1" applyFont="1" applyFill="1" applyBorder="1" applyAlignment="1" applyProtection="1">
      <alignment vertical="center"/>
      <protection/>
    </xf>
    <xf numFmtId="164" fontId="9" fillId="0" borderId="1" xfId="20" applyNumberFormat="1" applyFont="1" applyFill="1" applyBorder="1" applyAlignment="1" applyProtection="1">
      <alignment vertical="center"/>
      <protection/>
    </xf>
    <xf numFmtId="164" fontId="9" fillId="0" borderId="1" xfId="0" applyNumberFormat="1" applyFont="1" applyBorder="1" applyAlignment="1">
      <alignment vertical="center"/>
    </xf>
    <xf numFmtId="164" fontId="6" fillId="7" borderId="1" xfId="20" applyNumberFormat="1" applyFont="1" applyFill="1" applyBorder="1" applyAlignment="1" applyProtection="1">
      <alignment horizontal="center" vertical="center" wrapText="1"/>
      <protection locked="0"/>
    </xf>
    <xf numFmtId="9" fontId="9" fillId="4" borderId="1" xfId="22" applyFont="1" applyFill="1" applyBorder="1" applyAlignment="1" applyProtection="1">
      <alignment vertical="center"/>
      <protection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20" applyNumberFormat="1" applyFont="1" applyFill="1" applyBorder="1" applyAlignment="1" applyProtection="1">
      <alignment horizontal="right" vertical="center"/>
      <protection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/>
    </xf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9" fontId="6" fillId="7" borderId="2" xfId="20" applyNumberFormat="1" applyFont="1" applyFill="1" applyBorder="1" applyAlignment="1" applyProtection="1">
      <alignment horizontal="right" vertical="center" wrapText="1"/>
      <protection locked="0"/>
    </xf>
    <xf numFmtId="39" fontId="6" fillId="7" borderId="5" xfId="20" applyNumberFormat="1" applyFont="1" applyFill="1" applyBorder="1" applyAlignment="1" applyProtection="1">
      <alignment horizontal="right" vertical="center" wrapText="1"/>
      <protection locked="0"/>
    </xf>
    <xf numFmtId="39" fontId="6" fillId="7" borderId="4" xfId="2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6" fillId="3" borderId="1" xfId="21" applyFont="1" applyFill="1" applyBorder="1" applyAlignment="1">
      <alignment horizontal="center"/>
    </xf>
    <xf numFmtId="0" fontId="8" fillId="3" borderId="1" xfId="2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eutro" xfId="21"/>
    <cellStyle name="Porcentagem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66675</xdr:rowOff>
    </xdr:from>
    <xdr:to>
      <xdr:col>2</xdr:col>
      <xdr:colOff>0</xdr:colOff>
      <xdr:row>0</xdr:row>
      <xdr:rowOff>809625</xdr:rowOff>
    </xdr:to>
    <xdr:sp macro="" textlink="">
      <xdr:nvSpPr>
        <xdr:cNvPr id="2" name="Freeform 4"/>
        <xdr:cNvSpPr>
          <a:spLocks noChangeArrowheads="1"/>
        </xdr:cNvSpPr>
      </xdr:nvSpPr>
      <xdr:spPr bwMode="auto">
        <a:xfrm>
          <a:off x="323850" y="66675"/>
          <a:ext cx="104775" cy="742950"/>
        </a:xfrm>
        <a:custGeom>
          <a:avLst/>
          <a:gdLst>
            <a:gd name="T0" fmla="*/ 0 w 817"/>
            <a:gd name="T1" fmla="*/ 2147483646 h 1175"/>
            <a:gd name="T2" fmla="*/ 2147483646 w 817"/>
            <a:gd name="T3" fmla="*/ 0 h 1175"/>
            <a:gd name="T4" fmla="*/ 2147483646 w 817"/>
            <a:gd name="T5" fmla="*/ 2147483646 h 1175"/>
            <a:gd name="T6" fmla="*/ 0 w 817"/>
            <a:gd name="T7" fmla="*/ 2147483646 h 1175"/>
            <a:gd name="T8" fmla="*/ 0 60000 65536"/>
            <a:gd name="T9" fmla="*/ 0 60000 65536"/>
            <a:gd name="T10" fmla="*/ 0 60000 65536"/>
            <a:gd name="T11" fmla="*/ 0 60000 65536"/>
            <a:gd name="T12" fmla="*/ 0 w 817"/>
            <a:gd name="T13" fmla="*/ 0 h 1175"/>
            <a:gd name="T14" fmla="*/ 817 w 817"/>
            <a:gd name="T15" fmla="*/ 1175 h 11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1175" w="817">
              <a:moveTo>
                <a:pt x="0" y="1175"/>
              </a:moveTo>
              <a:lnTo>
                <a:pt x="817" y="0"/>
              </a:lnTo>
              <a:lnTo>
                <a:pt x="817" y="1173"/>
              </a:lnTo>
              <a:lnTo>
                <a:pt x="0" y="1175"/>
              </a:lnTo>
              <a:close/>
            </a:path>
          </a:pathLst>
        </a:cu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95250</xdr:rowOff>
    </xdr:from>
    <xdr:to>
      <xdr:col>5</xdr:col>
      <xdr:colOff>342900</xdr:colOff>
      <xdr:row>0</xdr:row>
      <xdr:rowOff>771525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191452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5"/>
  <sheetViews>
    <sheetView tabSelected="1" zoomScale="80" zoomScaleNormal="80" workbookViewId="0" topLeftCell="A1">
      <selection activeCell="A48" sqref="A48:XFD55"/>
    </sheetView>
  </sheetViews>
  <sheetFormatPr defaultColWidth="9.140625" defaultRowHeight="15"/>
  <cols>
    <col min="1" max="1" width="3.7109375" style="1" customWidth="1"/>
    <col min="2" max="3" width="2.7109375" style="0" customWidth="1"/>
    <col min="4" max="4" width="8.57421875" style="0" customWidth="1"/>
    <col min="5" max="5" width="10.28125" style="0" customWidth="1"/>
    <col min="9" max="9" width="8.00390625" style="0" customWidth="1"/>
    <col min="10" max="10" width="9.7109375" style="0" customWidth="1"/>
    <col min="11" max="11" width="14.140625" style="0" hidden="1" customWidth="1"/>
    <col min="12" max="12" width="17.421875" style="0" hidden="1" customWidth="1"/>
    <col min="13" max="13" width="17.28125" style="0" hidden="1" customWidth="1"/>
    <col min="14" max="14" width="17.140625" style="0" hidden="1" customWidth="1"/>
    <col min="15" max="15" width="20.140625" style="0" hidden="1" customWidth="1"/>
    <col min="16" max="16" width="15.8515625" style="0" hidden="1" customWidth="1"/>
    <col min="17" max="17" width="18.00390625" style="0" hidden="1" customWidth="1"/>
    <col min="18" max="20" width="10.140625" style="0" hidden="1" customWidth="1"/>
    <col min="21" max="21" width="14.140625" style="0" hidden="1" customWidth="1"/>
    <col min="22" max="22" width="12.7109375" style="0" customWidth="1"/>
    <col min="23" max="23" width="16.421875" style="0" customWidth="1"/>
    <col min="24" max="16384" width="9.140625" style="1" customWidth="1"/>
  </cols>
  <sheetData>
    <row r="1" spans="2:23" ht="67.5" customHeight="1">
      <c r="B1" s="53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2:23" ht="15.75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2:23" ht="15.75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ht="33" customHeight="1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2:23" ht="15.75">
      <c r="B5" s="29" t="s">
        <v>62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ht="15.75">
      <c r="B6" s="29" t="s">
        <v>3</v>
      </c>
      <c r="C6" s="29"/>
      <c r="D6" s="29"/>
      <c r="E6" s="29"/>
      <c r="F6" s="29"/>
      <c r="G6" s="29"/>
      <c r="H6" s="29"/>
      <c r="I6" s="30">
        <f>SUM(W39,W46)</f>
        <v>2626600.9583333335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3" ht="15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2:23" ht="1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2:23" ht="15">
      <c r="B9" s="70" t="s">
        <v>4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</row>
    <row r="10" spans="2:23" ht="34.5" customHeight="1">
      <c r="B10" s="34" t="s">
        <v>5</v>
      </c>
      <c r="C10" s="36"/>
      <c r="D10" s="44" t="s">
        <v>6</v>
      </c>
      <c r="E10" s="44" t="s">
        <v>7</v>
      </c>
      <c r="F10" s="45" t="s">
        <v>8</v>
      </c>
      <c r="G10" s="45"/>
      <c r="H10" s="45"/>
      <c r="I10" s="45"/>
      <c r="J10" s="44" t="s">
        <v>9</v>
      </c>
      <c r="K10" s="18" t="s">
        <v>10</v>
      </c>
      <c r="L10" s="59" t="s">
        <v>11</v>
      </c>
      <c r="M10" s="60"/>
      <c r="N10" s="60"/>
      <c r="O10" s="60"/>
      <c r="P10" s="60"/>
      <c r="Q10" s="61"/>
      <c r="R10" s="72" t="s">
        <v>12</v>
      </c>
      <c r="S10" s="73"/>
      <c r="T10" s="73"/>
      <c r="U10" s="50" t="s">
        <v>13</v>
      </c>
      <c r="V10" s="46" t="s">
        <v>14</v>
      </c>
      <c r="W10" s="47"/>
    </row>
    <row r="11" spans="2:23" ht="44.25" customHeight="1">
      <c r="B11" s="37"/>
      <c r="C11" s="39"/>
      <c r="D11" s="44"/>
      <c r="E11" s="44"/>
      <c r="F11" s="45"/>
      <c r="G11" s="45"/>
      <c r="H11" s="45"/>
      <c r="I11" s="45"/>
      <c r="J11" s="44"/>
      <c r="K11" s="3" t="s">
        <v>15</v>
      </c>
      <c r="L11" s="3" t="s">
        <v>16</v>
      </c>
      <c r="M11" s="3" t="s">
        <v>17</v>
      </c>
      <c r="N11" s="21" t="s">
        <v>18</v>
      </c>
      <c r="O11" s="3" t="s">
        <v>19</v>
      </c>
      <c r="P11" s="3" t="s">
        <v>20</v>
      </c>
      <c r="Q11" s="4" t="s">
        <v>21</v>
      </c>
      <c r="R11" s="74"/>
      <c r="S11" s="75"/>
      <c r="T11" s="75"/>
      <c r="U11" s="51"/>
      <c r="V11" s="48"/>
      <c r="W11" s="49"/>
    </row>
    <row r="12" spans="2:23" ht="22.5" customHeight="1">
      <c r="B12" s="40"/>
      <c r="C12" s="42"/>
      <c r="D12" s="44"/>
      <c r="E12" s="44"/>
      <c r="F12" s="45"/>
      <c r="G12" s="45"/>
      <c r="H12" s="45"/>
      <c r="I12" s="45"/>
      <c r="J12" s="44"/>
      <c r="K12" s="2" t="s">
        <v>12</v>
      </c>
      <c r="L12" s="2" t="s">
        <v>12</v>
      </c>
      <c r="M12" s="2" t="s">
        <v>12</v>
      </c>
      <c r="N12" s="2" t="s">
        <v>12</v>
      </c>
      <c r="O12" s="2" t="s">
        <v>12</v>
      </c>
      <c r="P12" s="2" t="s">
        <v>12</v>
      </c>
      <c r="Q12" s="2" t="s">
        <v>12</v>
      </c>
      <c r="R12" s="5" t="s">
        <v>22</v>
      </c>
      <c r="S12" s="5" t="s">
        <v>23</v>
      </c>
      <c r="T12" s="5" t="s">
        <v>24</v>
      </c>
      <c r="U12" s="52"/>
      <c r="V12" s="6" t="s">
        <v>25</v>
      </c>
      <c r="W12" s="6" t="s">
        <v>26</v>
      </c>
    </row>
    <row r="13" spans="2:23" ht="120.75" customHeight="1">
      <c r="B13" s="24">
        <v>1</v>
      </c>
      <c r="C13" s="25"/>
      <c r="D13" s="7">
        <v>30</v>
      </c>
      <c r="E13" s="8" t="s">
        <v>7</v>
      </c>
      <c r="F13" s="66" t="s">
        <v>27</v>
      </c>
      <c r="G13" s="66"/>
      <c r="H13" s="66"/>
      <c r="I13" s="66"/>
      <c r="J13" s="9">
        <v>1650254</v>
      </c>
      <c r="K13" s="20">
        <v>1189.17</v>
      </c>
      <c r="L13" s="10">
        <v>2920</v>
      </c>
      <c r="M13" s="10">
        <v>3182.4</v>
      </c>
      <c r="N13" s="10">
        <v>3200</v>
      </c>
      <c r="O13" s="10">
        <v>3066.8</v>
      </c>
      <c r="P13" s="10">
        <v>3950</v>
      </c>
      <c r="Q13" s="11">
        <v>2980</v>
      </c>
      <c r="R13" s="12">
        <f aca="true" t="shared" si="0" ref="R13:R26">MIN(L13:Q13)</f>
        <v>2920</v>
      </c>
      <c r="S13" s="12">
        <f aca="true" t="shared" si="1" ref="S13:S38">AVERAGE(L13:Q13)</f>
        <v>3216.5333333333333</v>
      </c>
      <c r="T13" s="12">
        <f aca="true" t="shared" si="2" ref="T13:T38">MEDIAN(L13:Q13)</f>
        <v>3124.6000000000004</v>
      </c>
      <c r="U13" s="17">
        <f aca="true" t="shared" si="3" ref="U13:U38">STDEV(L13:Q13)/AVERAGE(L13:Q13)</f>
        <v>0.11679941289309069</v>
      </c>
      <c r="V13" s="13">
        <f>S13</f>
        <v>3216.5333333333333</v>
      </c>
      <c r="W13" s="13">
        <f aca="true" t="shared" si="4" ref="W13:W38">V13*D13</f>
        <v>96496</v>
      </c>
    </row>
    <row r="14" spans="2:23" ht="117" customHeight="1">
      <c r="B14" s="24">
        <v>2</v>
      </c>
      <c r="C14" s="25"/>
      <c r="D14" s="7">
        <v>80</v>
      </c>
      <c r="E14" s="8" t="s">
        <v>7</v>
      </c>
      <c r="F14" s="26" t="s">
        <v>28</v>
      </c>
      <c r="G14" s="27"/>
      <c r="H14" s="27"/>
      <c r="I14" s="28"/>
      <c r="J14" s="9">
        <v>1650289</v>
      </c>
      <c r="K14" s="20">
        <v>1377.5</v>
      </c>
      <c r="L14" s="10">
        <v>3200</v>
      </c>
      <c r="M14" s="10">
        <v>3222.58</v>
      </c>
      <c r="N14" s="10">
        <v>4250</v>
      </c>
      <c r="O14" s="10">
        <v>3550.6</v>
      </c>
      <c r="P14" s="10">
        <v>4530</v>
      </c>
      <c r="Q14" s="11">
        <v>3150</v>
      </c>
      <c r="R14" s="12">
        <f t="shared" si="0"/>
        <v>3150</v>
      </c>
      <c r="S14" s="12">
        <f t="shared" si="1"/>
        <v>3650.53</v>
      </c>
      <c r="T14" s="12">
        <f t="shared" si="2"/>
        <v>3386.59</v>
      </c>
      <c r="U14" s="17">
        <f t="shared" si="3"/>
        <v>0.1634195416280532</v>
      </c>
      <c r="V14" s="13">
        <f>S14</f>
        <v>3650.53</v>
      </c>
      <c r="W14" s="13">
        <f t="shared" si="4"/>
        <v>292042.4</v>
      </c>
    </row>
    <row r="15" spans="2:23" ht="124.5" customHeight="1">
      <c r="B15" s="24">
        <v>3</v>
      </c>
      <c r="C15" s="25"/>
      <c r="D15" s="7">
        <v>80</v>
      </c>
      <c r="E15" s="8" t="s">
        <v>7</v>
      </c>
      <c r="F15" s="26" t="s">
        <v>29</v>
      </c>
      <c r="G15" s="27"/>
      <c r="H15" s="27"/>
      <c r="I15" s="28"/>
      <c r="J15" s="9">
        <v>1650297</v>
      </c>
      <c r="K15" s="20">
        <v>2052.95</v>
      </c>
      <c r="L15" s="10">
        <v>4190</v>
      </c>
      <c r="M15" s="10">
        <v>4826.19</v>
      </c>
      <c r="N15" s="10">
        <v>5650</v>
      </c>
      <c r="O15" s="10">
        <v>5223.4</v>
      </c>
      <c r="P15" s="10">
        <v>6600</v>
      </c>
      <c r="Q15" s="11">
        <v>4170</v>
      </c>
      <c r="R15" s="12">
        <f t="shared" si="0"/>
        <v>4170</v>
      </c>
      <c r="S15" s="12">
        <f t="shared" si="1"/>
        <v>5109.931666666666</v>
      </c>
      <c r="T15" s="12">
        <f t="shared" si="2"/>
        <v>5024.795</v>
      </c>
      <c r="U15" s="17">
        <f t="shared" si="3"/>
        <v>0.18222159697301837</v>
      </c>
      <c r="V15" s="13">
        <f>S15</f>
        <v>5109.931666666666</v>
      </c>
      <c r="W15" s="13">
        <f t="shared" si="4"/>
        <v>408794.5333333333</v>
      </c>
    </row>
    <row r="16" spans="2:23" ht="125.25" customHeight="1">
      <c r="B16" s="24">
        <v>4</v>
      </c>
      <c r="C16" s="25"/>
      <c r="D16" s="7">
        <v>50</v>
      </c>
      <c r="E16" s="8" t="s">
        <v>7</v>
      </c>
      <c r="F16" s="26" t="s">
        <v>30</v>
      </c>
      <c r="G16" s="27"/>
      <c r="H16" s="27"/>
      <c r="I16" s="28"/>
      <c r="J16" s="9">
        <v>1650300</v>
      </c>
      <c r="K16" s="20">
        <v>2597.24</v>
      </c>
      <c r="L16" s="10">
        <v>4500</v>
      </c>
      <c r="M16" s="10">
        <v>6106.32</v>
      </c>
      <c r="N16" s="10">
        <v>6780</v>
      </c>
      <c r="O16" s="10">
        <v>6601</v>
      </c>
      <c r="P16" s="10">
        <v>8200</v>
      </c>
      <c r="Q16" s="11">
        <v>4450</v>
      </c>
      <c r="R16" s="12">
        <f t="shared" si="0"/>
        <v>4450</v>
      </c>
      <c r="S16" s="12">
        <f t="shared" si="1"/>
        <v>6106.22</v>
      </c>
      <c r="T16" s="12">
        <f t="shared" si="2"/>
        <v>6353.66</v>
      </c>
      <c r="U16" s="17">
        <f t="shared" si="3"/>
        <v>0.23625357271302633</v>
      </c>
      <c r="V16" s="13">
        <f>S16</f>
        <v>6106.22</v>
      </c>
      <c r="W16" s="13">
        <f t="shared" si="4"/>
        <v>305311</v>
      </c>
    </row>
    <row r="17" spans="2:23" ht="136.5" customHeight="1">
      <c r="B17" s="24">
        <v>5</v>
      </c>
      <c r="C17" s="25"/>
      <c r="D17" s="7">
        <v>15</v>
      </c>
      <c r="E17" s="8" t="s">
        <v>7</v>
      </c>
      <c r="F17" s="26" t="s">
        <v>31</v>
      </c>
      <c r="G17" s="27"/>
      <c r="H17" s="27"/>
      <c r="I17" s="28"/>
      <c r="J17" s="9">
        <v>1650319</v>
      </c>
      <c r="K17" s="20">
        <v>3813.04</v>
      </c>
      <c r="L17" s="10">
        <v>4750</v>
      </c>
      <c r="M17" s="10">
        <v>8832.05</v>
      </c>
      <c r="N17" s="10">
        <v>7240</v>
      </c>
      <c r="O17" s="10">
        <v>9659.6</v>
      </c>
      <c r="P17" s="10">
        <v>12100</v>
      </c>
      <c r="Q17" s="11">
        <v>4980</v>
      </c>
      <c r="R17" s="12">
        <f t="shared" si="0"/>
        <v>4750</v>
      </c>
      <c r="S17" s="12">
        <f t="shared" si="1"/>
        <v>7926.941666666667</v>
      </c>
      <c r="T17" s="12">
        <f t="shared" si="2"/>
        <v>8036.025</v>
      </c>
      <c r="U17" s="17">
        <f t="shared" si="3"/>
        <v>0.35896879590470415</v>
      </c>
      <c r="V17" s="13">
        <f aca="true" t="shared" si="5" ref="V17:V38">T17</f>
        <v>8036.025</v>
      </c>
      <c r="W17" s="13">
        <f t="shared" si="4"/>
        <v>120540.375</v>
      </c>
    </row>
    <row r="18" spans="2:23" ht="137.25" customHeight="1">
      <c r="B18" s="24">
        <v>6</v>
      </c>
      <c r="C18" s="25"/>
      <c r="D18" s="7">
        <v>10</v>
      </c>
      <c r="E18" s="8" t="s">
        <v>7</v>
      </c>
      <c r="F18" s="26" t="s">
        <v>32</v>
      </c>
      <c r="G18" s="27"/>
      <c r="H18" s="27"/>
      <c r="I18" s="28"/>
      <c r="J18" s="9">
        <v>1650327</v>
      </c>
      <c r="K18" s="20">
        <v>4739.92</v>
      </c>
      <c r="L18" s="10">
        <v>5720</v>
      </c>
      <c r="M18" s="10">
        <v>16780.16</v>
      </c>
      <c r="N18" s="10">
        <v>7890</v>
      </c>
      <c r="O18" s="10">
        <v>9881</v>
      </c>
      <c r="P18" s="10">
        <v>12200</v>
      </c>
      <c r="Q18" s="11">
        <v>5970</v>
      </c>
      <c r="R18" s="12">
        <f t="shared" si="0"/>
        <v>5720</v>
      </c>
      <c r="S18" s="12">
        <f t="shared" si="1"/>
        <v>9740.193333333335</v>
      </c>
      <c r="T18" s="12">
        <f t="shared" si="2"/>
        <v>8885.5</v>
      </c>
      <c r="U18" s="17">
        <f t="shared" si="3"/>
        <v>0.43420196888848744</v>
      </c>
      <c r="V18" s="13">
        <f t="shared" si="5"/>
        <v>8885.5</v>
      </c>
      <c r="W18" s="13">
        <f t="shared" si="4"/>
        <v>88855</v>
      </c>
    </row>
    <row r="19" spans="2:23" ht="132.75" customHeight="1">
      <c r="B19" s="24">
        <v>7</v>
      </c>
      <c r="C19" s="25"/>
      <c r="D19" s="7">
        <v>5</v>
      </c>
      <c r="E19" s="8" t="s">
        <v>7</v>
      </c>
      <c r="F19" s="26" t="s">
        <v>33</v>
      </c>
      <c r="G19" s="27"/>
      <c r="H19" s="27"/>
      <c r="I19" s="28"/>
      <c r="J19" s="9">
        <v>1653644</v>
      </c>
      <c r="K19" s="20">
        <v>6511.84</v>
      </c>
      <c r="L19" s="10">
        <v>6888</v>
      </c>
      <c r="M19" s="10">
        <v>19074.08</v>
      </c>
      <c r="N19" s="10">
        <v>8560</v>
      </c>
      <c r="O19" s="10">
        <v>12956</v>
      </c>
      <c r="P19" s="10">
        <v>15950</v>
      </c>
      <c r="Q19" s="11">
        <v>6750</v>
      </c>
      <c r="R19" s="12">
        <f t="shared" si="0"/>
        <v>6750</v>
      </c>
      <c r="S19" s="12">
        <f t="shared" si="1"/>
        <v>11696.346666666666</v>
      </c>
      <c r="T19" s="12">
        <f t="shared" si="2"/>
        <v>10758</v>
      </c>
      <c r="U19" s="17">
        <f t="shared" si="3"/>
        <v>0.438515079302783</v>
      </c>
      <c r="V19" s="13">
        <f t="shared" si="5"/>
        <v>10758</v>
      </c>
      <c r="W19" s="13">
        <f t="shared" si="4"/>
        <v>53790</v>
      </c>
    </row>
    <row r="20" spans="2:23" ht="138" customHeight="1">
      <c r="B20" s="24">
        <v>8</v>
      </c>
      <c r="C20" s="25"/>
      <c r="D20" s="7">
        <v>5</v>
      </c>
      <c r="E20" s="8" t="s">
        <v>7</v>
      </c>
      <c r="F20" s="26" t="s">
        <v>34</v>
      </c>
      <c r="G20" s="27"/>
      <c r="H20" s="27"/>
      <c r="I20" s="28"/>
      <c r="J20" s="9">
        <v>1653660</v>
      </c>
      <c r="K20" s="20">
        <v>6215.04</v>
      </c>
      <c r="L20" s="10">
        <v>7300</v>
      </c>
      <c r="M20" s="10">
        <v>23398</v>
      </c>
      <c r="N20" s="10">
        <v>9130</v>
      </c>
      <c r="O20" s="10">
        <v>13038</v>
      </c>
      <c r="P20" s="10">
        <v>16100</v>
      </c>
      <c r="Q20" s="11">
        <v>7480</v>
      </c>
      <c r="R20" s="12">
        <f t="shared" si="0"/>
        <v>7300</v>
      </c>
      <c r="S20" s="12">
        <f t="shared" si="1"/>
        <v>12741</v>
      </c>
      <c r="T20" s="12">
        <f t="shared" si="2"/>
        <v>11084</v>
      </c>
      <c r="U20" s="17">
        <f t="shared" si="3"/>
        <v>0.4904822655306732</v>
      </c>
      <c r="V20" s="13">
        <f t="shared" si="5"/>
        <v>11084</v>
      </c>
      <c r="W20" s="13">
        <f t="shared" si="4"/>
        <v>55420</v>
      </c>
    </row>
    <row r="21" spans="2:23" ht="44.25" customHeight="1">
      <c r="B21" s="24">
        <v>9</v>
      </c>
      <c r="C21" s="25"/>
      <c r="D21" s="7">
        <v>275</v>
      </c>
      <c r="E21" s="8" t="s">
        <v>7</v>
      </c>
      <c r="F21" s="26" t="s">
        <v>35</v>
      </c>
      <c r="G21" s="27"/>
      <c r="H21" s="27"/>
      <c r="I21" s="28"/>
      <c r="J21" s="9">
        <v>82910</v>
      </c>
      <c r="K21" s="20">
        <v>700.06</v>
      </c>
      <c r="L21" s="10">
        <v>830</v>
      </c>
      <c r="M21" s="10">
        <v>144</v>
      </c>
      <c r="N21" s="10">
        <v>580</v>
      </c>
      <c r="O21" s="10">
        <v>1400</v>
      </c>
      <c r="P21" s="10">
        <v>1800</v>
      </c>
      <c r="Q21" s="11">
        <v>714</v>
      </c>
      <c r="R21" s="12">
        <f t="shared" si="0"/>
        <v>144</v>
      </c>
      <c r="S21" s="12">
        <f t="shared" si="1"/>
        <v>911.3333333333334</v>
      </c>
      <c r="T21" s="12">
        <f t="shared" si="2"/>
        <v>772</v>
      </c>
      <c r="U21" s="17">
        <f t="shared" si="3"/>
        <v>0.6533571198847761</v>
      </c>
      <c r="V21" s="13">
        <f t="shared" si="5"/>
        <v>772</v>
      </c>
      <c r="W21" s="13">
        <f t="shared" si="4"/>
        <v>212300</v>
      </c>
    </row>
    <row r="22" spans="2:23" ht="24.75" customHeight="1">
      <c r="B22" s="24">
        <v>10</v>
      </c>
      <c r="C22" s="25"/>
      <c r="D22" s="7">
        <v>1650</v>
      </c>
      <c r="E22" s="8" t="s">
        <v>36</v>
      </c>
      <c r="F22" s="26" t="s">
        <v>37</v>
      </c>
      <c r="G22" s="27"/>
      <c r="H22" s="27"/>
      <c r="I22" s="28"/>
      <c r="J22" s="9">
        <v>69507</v>
      </c>
      <c r="K22" s="20">
        <v>108.22</v>
      </c>
      <c r="L22" s="10">
        <v>110</v>
      </c>
      <c r="M22" s="10">
        <v>960</v>
      </c>
      <c r="N22" s="22">
        <v>19.5</v>
      </c>
      <c r="O22" s="10">
        <v>250</v>
      </c>
      <c r="P22" s="10">
        <v>350</v>
      </c>
      <c r="Q22" s="11">
        <v>145</v>
      </c>
      <c r="R22" s="12">
        <f t="shared" si="0"/>
        <v>19.5</v>
      </c>
      <c r="S22" s="12">
        <f t="shared" si="1"/>
        <v>305.75</v>
      </c>
      <c r="T22" s="12">
        <f t="shared" si="2"/>
        <v>197.5</v>
      </c>
      <c r="U22" s="17">
        <f t="shared" si="3"/>
        <v>1.1131799775502584</v>
      </c>
      <c r="V22" s="13">
        <f t="shared" si="5"/>
        <v>197.5</v>
      </c>
      <c r="W22" s="13">
        <f t="shared" si="4"/>
        <v>325875</v>
      </c>
    </row>
    <row r="23" spans="2:23" ht="31.5" customHeight="1">
      <c r="B23" s="24">
        <v>11</v>
      </c>
      <c r="C23" s="25"/>
      <c r="D23" s="7">
        <v>550</v>
      </c>
      <c r="E23" s="8" t="s">
        <v>36</v>
      </c>
      <c r="F23" s="26" t="s">
        <v>38</v>
      </c>
      <c r="G23" s="27"/>
      <c r="H23" s="27"/>
      <c r="I23" s="28"/>
      <c r="J23" s="9">
        <v>69558</v>
      </c>
      <c r="K23" s="20">
        <v>36.07</v>
      </c>
      <c r="L23" s="10">
        <v>75</v>
      </c>
      <c r="M23" s="10">
        <v>400</v>
      </c>
      <c r="N23" s="10">
        <v>32.45</v>
      </c>
      <c r="O23" s="10">
        <v>120</v>
      </c>
      <c r="P23" s="10">
        <v>180</v>
      </c>
      <c r="Q23" s="11">
        <v>55</v>
      </c>
      <c r="R23" s="12">
        <f t="shared" si="0"/>
        <v>32.45</v>
      </c>
      <c r="S23" s="12">
        <f t="shared" si="1"/>
        <v>143.74166666666667</v>
      </c>
      <c r="T23" s="12">
        <f t="shared" si="2"/>
        <v>97.5</v>
      </c>
      <c r="U23" s="17">
        <f t="shared" si="3"/>
        <v>0.9464128926044032</v>
      </c>
      <c r="V23" s="13">
        <f t="shared" si="5"/>
        <v>97.5</v>
      </c>
      <c r="W23" s="13">
        <f t="shared" si="4"/>
        <v>53625</v>
      </c>
    </row>
    <row r="24" spans="2:23" ht="32.25" customHeight="1">
      <c r="B24" s="24">
        <v>12</v>
      </c>
      <c r="C24" s="25"/>
      <c r="D24" s="7">
        <v>80</v>
      </c>
      <c r="E24" s="8" t="s">
        <v>7</v>
      </c>
      <c r="F24" s="26" t="s">
        <v>39</v>
      </c>
      <c r="G24" s="27"/>
      <c r="H24" s="27"/>
      <c r="I24" s="28"/>
      <c r="J24" s="9">
        <v>59129</v>
      </c>
      <c r="K24" s="20">
        <v>120.25</v>
      </c>
      <c r="L24" s="10">
        <v>210</v>
      </c>
      <c r="M24" s="10">
        <v>560</v>
      </c>
      <c r="N24" s="10">
        <v>320</v>
      </c>
      <c r="O24" s="10">
        <v>400</v>
      </c>
      <c r="P24" s="10">
        <v>550</v>
      </c>
      <c r="Q24" s="11">
        <v>220</v>
      </c>
      <c r="R24" s="12">
        <f t="shared" si="0"/>
        <v>210</v>
      </c>
      <c r="S24" s="12">
        <f t="shared" si="1"/>
        <v>376.6666666666667</v>
      </c>
      <c r="T24" s="12">
        <f t="shared" si="2"/>
        <v>360</v>
      </c>
      <c r="U24" s="17">
        <f t="shared" si="3"/>
        <v>0.4108330235031266</v>
      </c>
      <c r="V24" s="13">
        <f t="shared" si="5"/>
        <v>360</v>
      </c>
      <c r="W24" s="13">
        <f t="shared" si="4"/>
        <v>28800</v>
      </c>
    </row>
    <row r="25" spans="2:23" ht="79.5" customHeight="1">
      <c r="B25" s="24">
        <v>13</v>
      </c>
      <c r="C25" s="25"/>
      <c r="D25" s="7">
        <v>275</v>
      </c>
      <c r="E25" s="8" t="s">
        <v>7</v>
      </c>
      <c r="F25" s="26" t="s">
        <v>40</v>
      </c>
      <c r="G25" s="27"/>
      <c r="H25" s="27"/>
      <c r="I25" s="28"/>
      <c r="J25" s="9">
        <v>82996</v>
      </c>
      <c r="K25" s="20">
        <v>300.62</v>
      </c>
      <c r="L25" s="10">
        <v>520</v>
      </c>
      <c r="M25" s="10">
        <v>1440</v>
      </c>
      <c r="N25" s="10">
        <v>540</v>
      </c>
      <c r="O25" s="10">
        <v>400</v>
      </c>
      <c r="P25" s="10">
        <v>520</v>
      </c>
      <c r="Q25" s="11">
        <v>550</v>
      </c>
      <c r="R25" s="12">
        <f t="shared" si="0"/>
        <v>400</v>
      </c>
      <c r="S25" s="12">
        <f t="shared" si="1"/>
        <v>661.6666666666666</v>
      </c>
      <c r="T25" s="12">
        <f t="shared" si="2"/>
        <v>530</v>
      </c>
      <c r="U25" s="17">
        <f t="shared" si="3"/>
        <v>0.5820831148744954</v>
      </c>
      <c r="V25" s="13">
        <f t="shared" si="5"/>
        <v>530</v>
      </c>
      <c r="W25" s="13">
        <f t="shared" si="4"/>
        <v>145750</v>
      </c>
    </row>
    <row r="26" spans="2:23" ht="82.5" customHeight="1">
      <c r="B26" s="24">
        <v>14</v>
      </c>
      <c r="C26" s="25"/>
      <c r="D26" s="7">
        <v>10</v>
      </c>
      <c r="E26" s="8" t="s">
        <v>7</v>
      </c>
      <c r="F26" s="26" t="s">
        <v>41</v>
      </c>
      <c r="G26" s="27"/>
      <c r="H26" s="27"/>
      <c r="I26" s="28"/>
      <c r="J26" s="9">
        <v>82988</v>
      </c>
      <c r="K26" s="20">
        <v>360.75</v>
      </c>
      <c r="L26" s="10">
        <v>720</v>
      </c>
      <c r="M26" s="10">
        <v>1440</v>
      </c>
      <c r="N26" s="10">
        <v>770</v>
      </c>
      <c r="O26" s="10">
        <v>550</v>
      </c>
      <c r="P26" s="10">
        <v>670</v>
      </c>
      <c r="Q26" s="11">
        <v>650</v>
      </c>
      <c r="R26" s="12">
        <f t="shared" si="0"/>
        <v>550</v>
      </c>
      <c r="S26" s="12">
        <f t="shared" si="1"/>
        <v>800</v>
      </c>
      <c r="T26" s="12">
        <f t="shared" si="2"/>
        <v>695</v>
      </c>
      <c r="U26" s="17">
        <f t="shared" si="3"/>
        <v>0.4026474885057648</v>
      </c>
      <c r="V26" s="13">
        <f t="shared" si="5"/>
        <v>695</v>
      </c>
      <c r="W26" s="13">
        <f t="shared" si="4"/>
        <v>6950</v>
      </c>
    </row>
    <row r="27" spans="2:23" ht="22.5" customHeight="1">
      <c r="B27" s="24">
        <v>15</v>
      </c>
      <c r="C27" s="25"/>
      <c r="D27" s="7">
        <v>1500</v>
      </c>
      <c r="E27" s="8" t="s">
        <v>36</v>
      </c>
      <c r="F27" s="26" t="s">
        <v>42</v>
      </c>
      <c r="G27" s="27"/>
      <c r="H27" s="27"/>
      <c r="I27" s="28"/>
      <c r="J27" s="9">
        <v>69566</v>
      </c>
      <c r="K27" s="20">
        <v>12.02</v>
      </c>
      <c r="L27" s="10">
        <v>18</v>
      </c>
      <c r="M27" s="10">
        <v>24</v>
      </c>
      <c r="N27" s="10">
        <v>15.7</v>
      </c>
      <c r="O27" s="10">
        <v>70</v>
      </c>
      <c r="P27" s="10">
        <v>95</v>
      </c>
      <c r="Q27" s="11">
        <v>15</v>
      </c>
      <c r="R27" s="12">
        <f aca="true" t="shared" si="6" ref="R27:R38">MIN(L27:Q27)</f>
        <v>15</v>
      </c>
      <c r="S27" s="12">
        <f t="shared" si="1"/>
        <v>39.61666666666667</v>
      </c>
      <c r="T27" s="12">
        <f t="shared" si="2"/>
        <v>21</v>
      </c>
      <c r="U27" s="17">
        <f t="shared" si="3"/>
        <v>0.8655880754754168</v>
      </c>
      <c r="V27" s="13">
        <f t="shared" si="5"/>
        <v>21</v>
      </c>
      <c r="W27" s="13">
        <f t="shared" si="4"/>
        <v>31500</v>
      </c>
    </row>
    <row r="28" spans="2:23" ht="45" customHeight="1">
      <c r="B28" s="24">
        <v>16</v>
      </c>
      <c r="C28" s="25"/>
      <c r="D28" s="7">
        <v>20</v>
      </c>
      <c r="E28" s="8" t="s">
        <v>7</v>
      </c>
      <c r="F28" s="26" t="s">
        <v>43</v>
      </c>
      <c r="G28" s="27"/>
      <c r="H28" s="27"/>
      <c r="I28" s="28"/>
      <c r="J28" s="9">
        <v>82929</v>
      </c>
      <c r="K28" s="20">
        <v>601.25</v>
      </c>
      <c r="L28" s="10">
        <v>198</v>
      </c>
      <c r="M28" s="10">
        <v>400</v>
      </c>
      <c r="N28" s="10">
        <v>450</v>
      </c>
      <c r="O28" s="10">
        <v>900</v>
      </c>
      <c r="P28" s="10">
        <v>1200</v>
      </c>
      <c r="Q28" s="11">
        <v>200</v>
      </c>
      <c r="R28" s="12">
        <f t="shared" si="6"/>
        <v>198</v>
      </c>
      <c r="S28" s="12">
        <f t="shared" si="1"/>
        <v>558</v>
      </c>
      <c r="T28" s="12">
        <f t="shared" si="2"/>
        <v>425</v>
      </c>
      <c r="U28" s="17">
        <f t="shared" si="3"/>
        <v>0.7273071789712281</v>
      </c>
      <c r="V28" s="13">
        <f t="shared" si="5"/>
        <v>425</v>
      </c>
      <c r="W28" s="13">
        <f t="shared" si="4"/>
        <v>8500</v>
      </c>
    </row>
    <row r="29" spans="2:23" ht="46.5" customHeight="1">
      <c r="B29" s="24">
        <v>17</v>
      </c>
      <c r="C29" s="25"/>
      <c r="D29" s="7">
        <v>20</v>
      </c>
      <c r="E29" s="8" t="s">
        <v>7</v>
      </c>
      <c r="F29" s="26" t="s">
        <v>44</v>
      </c>
      <c r="G29" s="27"/>
      <c r="H29" s="27"/>
      <c r="I29" s="28"/>
      <c r="J29" s="9">
        <v>82937</v>
      </c>
      <c r="K29" s="20">
        <v>481</v>
      </c>
      <c r="L29" s="10">
        <v>204</v>
      </c>
      <c r="M29" s="10">
        <v>720</v>
      </c>
      <c r="N29" s="10">
        <v>450</v>
      </c>
      <c r="O29" s="10">
        <v>750</v>
      </c>
      <c r="P29" s="10">
        <v>990</v>
      </c>
      <c r="Q29" s="11">
        <v>200</v>
      </c>
      <c r="R29" s="12">
        <f t="shared" si="6"/>
        <v>200</v>
      </c>
      <c r="S29" s="12">
        <f t="shared" si="1"/>
        <v>552.3333333333334</v>
      </c>
      <c r="T29" s="12">
        <f t="shared" si="2"/>
        <v>585</v>
      </c>
      <c r="U29" s="17">
        <f t="shared" si="3"/>
        <v>0.5808764861697432</v>
      </c>
      <c r="V29" s="13">
        <f t="shared" si="5"/>
        <v>585</v>
      </c>
      <c r="W29" s="13">
        <f t="shared" si="4"/>
        <v>11700</v>
      </c>
    </row>
    <row r="30" spans="2:23" ht="42" customHeight="1">
      <c r="B30" s="24">
        <v>18</v>
      </c>
      <c r="C30" s="25"/>
      <c r="D30" s="7">
        <v>80</v>
      </c>
      <c r="E30" s="8" t="s">
        <v>7</v>
      </c>
      <c r="F30" s="26" t="s">
        <v>45</v>
      </c>
      <c r="G30" s="27"/>
      <c r="H30" s="27"/>
      <c r="I30" s="28"/>
      <c r="J30" s="9">
        <v>81701</v>
      </c>
      <c r="K30" s="20">
        <v>240.5</v>
      </c>
      <c r="L30" s="10">
        <v>175</v>
      </c>
      <c r="M30" s="10">
        <v>640</v>
      </c>
      <c r="N30" s="10">
        <v>350</v>
      </c>
      <c r="O30" s="10">
        <v>650</v>
      </c>
      <c r="P30" s="10">
        <v>870</v>
      </c>
      <c r="Q30" s="11">
        <v>190</v>
      </c>
      <c r="R30" s="12">
        <f t="shared" si="6"/>
        <v>175</v>
      </c>
      <c r="S30" s="12">
        <f t="shared" si="1"/>
        <v>479.1666666666667</v>
      </c>
      <c r="T30" s="12">
        <f t="shared" si="2"/>
        <v>495</v>
      </c>
      <c r="U30" s="17">
        <f t="shared" si="3"/>
        <v>0.5907383480367681</v>
      </c>
      <c r="V30" s="13">
        <f t="shared" si="5"/>
        <v>495</v>
      </c>
      <c r="W30" s="13">
        <f t="shared" si="4"/>
        <v>39600</v>
      </c>
    </row>
    <row r="31" spans="2:23" ht="36.75" customHeight="1">
      <c r="B31" s="24">
        <v>19</v>
      </c>
      <c r="C31" s="25"/>
      <c r="D31" s="7">
        <v>80</v>
      </c>
      <c r="E31" s="8" t="s">
        <v>7</v>
      </c>
      <c r="F31" s="26" t="s">
        <v>46</v>
      </c>
      <c r="G31" s="27"/>
      <c r="H31" s="27"/>
      <c r="I31" s="28"/>
      <c r="J31" s="9">
        <v>82945</v>
      </c>
      <c r="K31" s="20">
        <v>36.07</v>
      </c>
      <c r="L31" s="10">
        <v>65</v>
      </c>
      <c r="M31" s="10">
        <v>80</v>
      </c>
      <c r="N31" s="10">
        <v>250</v>
      </c>
      <c r="O31" s="10">
        <v>65</v>
      </c>
      <c r="P31" s="10">
        <v>95</v>
      </c>
      <c r="Q31" s="11">
        <v>58</v>
      </c>
      <c r="R31" s="12">
        <f t="shared" si="6"/>
        <v>58</v>
      </c>
      <c r="S31" s="12">
        <f t="shared" si="1"/>
        <v>102.16666666666667</v>
      </c>
      <c r="T31" s="12">
        <f t="shared" si="2"/>
        <v>72.5</v>
      </c>
      <c r="U31" s="17">
        <f t="shared" si="3"/>
        <v>0.7207376464731512</v>
      </c>
      <c r="V31" s="13">
        <f t="shared" si="5"/>
        <v>72.5</v>
      </c>
      <c r="W31" s="13">
        <f t="shared" si="4"/>
        <v>5800</v>
      </c>
    </row>
    <row r="32" spans="2:23" ht="42" customHeight="1">
      <c r="B32" s="24">
        <v>20</v>
      </c>
      <c r="C32" s="25"/>
      <c r="D32" s="7">
        <v>80</v>
      </c>
      <c r="E32" s="8" t="s">
        <v>7</v>
      </c>
      <c r="F32" s="26" t="s">
        <v>47</v>
      </c>
      <c r="G32" s="27"/>
      <c r="H32" s="27"/>
      <c r="I32" s="28"/>
      <c r="J32" s="9">
        <v>82970</v>
      </c>
      <c r="K32" s="20">
        <v>60.12</v>
      </c>
      <c r="L32" s="10">
        <v>190</v>
      </c>
      <c r="M32" s="10">
        <v>640</v>
      </c>
      <c r="N32" s="10">
        <v>550</v>
      </c>
      <c r="O32" s="10">
        <v>350</v>
      </c>
      <c r="P32" s="10">
        <v>480</v>
      </c>
      <c r="Q32" s="11">
        <v>220</v>
      </c>
      <c r="R32" s="12">
        <f t="shared" si="6"/>
        <v>190</v>
      </c>
      <c r="S32" s="12">
        <f t="shared" si="1"/>
        <v>405</v>
      </c>
      <c r="T32" s="12">
        <f t="shared" si="2"/>
        <v>415</v>
      </c>
      <c r="U32" s="17">
        <f t="shared" si="3"/>
        <v>0.4490162662720853</v>
      </c>
      <c r="V32" s="13">
        <f t="shared" si="5"/>
        <v>415</v>
      </c>
      <c r="W32" s="13">
        <f t="shared" si="4"/>
        <v>33200</v>
      </c>
    </row>
    <row r="33" spans="2:23" ht="145.5" customHeight="1">
      <c r="B33" s="24">
        <v>21</v>
      </c>
      <c r="C33" s="25"/>
      <c r="D33" s="7">
        <v>5</v>
      </c>
      <c r="E33" s="8" t="s">
        <v>7</v>
      </c>
      <c r="F33" s="26" t="s">
        <v>48</v>
      </c>
      <c r="G33" s="27"/>
      <c r="H33" s="27"/>
      <c r="I33" s="28"/>
      <c r="J33" s="9">
        <v>1664328</v>
      </c>
      <c r="K33" s="20">
        <v>1120.15</v>
      </c>
      <c r="L33" s="10">
        <v>1410</v>
      </c>
      <c r="M33" s="10">
        <v>2158.4</v>
      </c>
      <c r="N33" s="10">
        <v>1750</v>
      </c>
      <c r="O33" s="10">
        <v>2419</v>
      </c>
      <c r="P33" s="10">
        <v>3100</v>
      </c>
      <c r="Q33" s="11">
        <v>1350</v>
      </c>
      <c r="R33" s="12">
        <f t="shared" si="6"/>
        <v>1350</v>
      </c>
      <c r="S33" s="12">
        <f t="shared" si="1"/>
        <v>2031.2333333333333</v>
      </c>
      <c r="T33" s="12">
        <f t="shared" si="2"/>
        <v>1954.2</v>
      </c>
      <c r="U33" s="17">
        <f t="shared" si="3"/>
        <v>0.3293634241788123</v>
      </c>
      <c r="V33" s="13">
        <f t="shared" si="5"/>
        <v>1954.2</v>
      </c>
      <c r="W33" s="13">
        <f t="shared" si="4"/>
        <v>9771</v>
      </c>
    </row>
    <row r="34" spans="2:23" ht="134.25" customHeight="1">
      <c r="B34" s="24">
        <v>22</v>
      </c>
      <c r="C34" s="25"/>
      <c r="D34" s="7">
        <v>10</v>
      </c>
      <c r="E34" s="8" t="s">
        <v>7</v>
      </c>
      <c r="F34" s="26" t="s">
        <v>49</v>
      </c>
      <c r="G34" s="27"/>
      <c r="H34" s="27"/>
      <c r="I34" s="28"/>
      <c r="J34" s="9">
        <v>1664310</v>
      </c>
      <c r="K34" s="20">
        <v>1366.66</v>
      </c>
      <c r="L34" s="10">
        <v>1498</v>
      </c>
      <c r="M34" s="10">
        <v>2751.66</v>
      </c>
      <c r="N34" s="10">
        <v>2550</v>
      </c>
      <c r="O34" s="10">
        <v>2943.8</v>
      </c>
      <c r="P34" s="10">
        <v>3700</v>
      </c>
      <c r="Q34" s="11">
        <v>1480</v>
      </c>
      <c r="R34" s="12">
        <f t="shared" si="6"/>
        <v>1480</v>
      </c>
      <c r="S34" s="12">
        <f t="shared" si="1"/>
        <v>2487.2433333333333</v>
      </c>
      <c r="T34" s="12">
        <f t="shared" si="2"/>
        <v>2650.83</v>
      </c>
      <c r="U34" s="17">
        <f t="shared" si="3"/>
        <v>0.34801125677470973</v>
      </c>
      <c r="V34" s="13">
        <f t="shared" si="5"/>
        <v>2650.83</v>
      </c>
      <c r="W34" s="13">
        <f t="shared" si="4"/>
        <v>26508.3</v>
      </c>
    </row>
    <row r="35" spans="2:23" ht="148.5" customHeight="1">
      <c r="B35" s="24">
        <v>23</v>
      </c>
      <c r="C35" s="25"/>
      <c r="D35" s="7">
        <v>20</v>
      </c>
      <c r="E35" s="8" t="s">
        <v>7</v>
      </c>
      <c r="F35" s="26" t="s">
        <v>50</v>
      </c>
      <c r="G35" s="27"/>
      <c r="H35" s="27"/>
      <c r="I35" s="28"/>
      <c r="J35" s="9">
        <v>1664271</v>
      </c>
      <c r="K35" s="20">
        <v>1662.47</v>
      </c>
      <c r="L35" s="10">
        <v>1580</v>
      </c>
      <c r="M35" s="10">
        <v>2127.47</v>
      </c>
      <c r="N35" s="10">
        <v>3150</v>
      </c>
      <c r="O35" s="10">
        <v>3403</v>
      </c>
      <c r="P35" s="10">
        <v>4400</v>
      </c>
      <c r="Q35" s="11">
        <v>1630</v>
      </c>
      <c r="R35" s="12">
        <f t="shared" si="6"/>
        <v>1580</v>
      </c>
      <c r="S35" s="12">
        <f t="shared" si="1"/>
        <v>2715.0783333333334</v>
      </c>
      <c r="T35" s="12">
        <f t="shared" si="2"/>
        <v>2638.7349999999997</v>
      </c>
      <c r="U35" s="17">
        <f t="shared" si="3"/>
        <v>0.4138387078124814</v>
      </c>
      <c r="V35" s="13">
        <f t="shared" si="5"/>
        <v>2638.7349999999997</v>
      </c>
      <c r="W35" s="13">
        <f t="shared" si="4"/>
        <v>52774.7</v>
      </c>
    </row>
    <row r="36" spans="2:23" ht="139.5" customHeight="1">
      <c r="B36" s="24">
        <v>24</v>
      </c>
      <c r="C36" s="25"/>
      <c r="D36" s="7">
        <v>30</v>
      </c>
      <c r="E36" s="8" t="s">
        <v>7</v>
      </c>
      <c r="F36" s="26" t="s">
        <v>51</v>
      </c>
      <c r="G36" s="27"/>
      <c r="H36" s="27"/>
      <c r="I36" s="28"/>
      <c r="J36" s="9">
        <v>1664263</v>
      </c>
      <c r="K36" s="20">
        <v>2289.6</v>
      </c>
      <c r="L36" s="10">
        <v>2760</v>
      </c>
      <c r="M36" s="10">
        <v>3140.07</v>
      </c>
      <c r="N36" s="10">
        <v>4050</v>
      </c>
      <c r="O36" s="10">
        <v>4920</v>
      </c>
      <c r="P36" s="10">
        <v>6200</v>
      </c>
      <c r="Q36" s="11">
        <v>2790</v>
      </c>
      <c r="R36" s="12">
        <f t="shared" si="6"/>
        <v>2760</v>
      </c>
      <c r="S36" s="12">
        <f t="shared" si="1"/>
        <v>3976.6783333333333</v>
      </c>
      <c r="T36" s="12">
        <f t="shared" si="2"/>
        <v>3595.035</v>
      </c>
      <c r="U36" s="17">
        <f t="shared" si="3"/>
        <v>0.34528447734785345</v>
      </c>
      <c r="V36" s="13">
        <f t="shared" si="5"/>
        <v>3595.035</v>
      </c>
      <c r="W36" s="13">
        <f t="shared" si="4"/>
        <v>107851.04999999999</v>
      </c>
    </row>
    <row r="37" spans="2:23" ht="135.75" customHeight="1">
      <c r="B37" s="24">
        <v>25</v>
      </c>
      <c r="C37" s="25"/>
      <c r="D37" s="7">
        <v>10</v>
      </c>
      <c r="E37" s="8" t="s">
        <v>7</v>
      </c>
      <c r="F37" s="66" t="s">
        <v>52</v>
      </c>
      <c r="G37" s="66"/>
      <c r="H37" s="66"/>
      <c r="I37" s="66"/>
      <c r="J37" s="9">
        <v>1664255</v>
      </c>
      <c r="K37" s="20">
        <v>2884.18</v>
      </c>
      <c r="L37" s="14">
        <v>3390</v>
      </c>
      <c r="M37" s="14">
        <v>5806.37</v>
      </c>
      <c r="N37" s="14">
        <v>4880</v>
      </c>
      <c r="O37" s="14">
        <v>6198.38</v>
      </c>
      <c r="P37" s="14">
        <v>7800</v>
      </c>
      <c r="Q37" s="14">
        <v>3420</v>
      </c>
      <c r="R37" s="12">
        <f t="shared" si="6"/>
        <v>3390</v>
      </c>
      <c r="S37" s="12">
        <f t="shared" si="1"/>
        <v>5249.125</v>
      </c>
      <c r="T37" s="12">
        <f t="shared" si="2"/>
        <v>5343.1849999999995</v>
      </c>
      <c r="U37" s="17">
        <f t="shared" si="3"/>
        <v>0.3261734936338338</v>
      </c>
      <c r="V37" s="13">
        <f t="shared" si="5"/>
        <v>5343.1849999999995</v>
      </c>
      <c r="W37" s="13">
        <f t="shared" si="4"/>
        <v>53431.84999999999</v>
      </c>
    </row>
    <row r="38" spans="2:23" ht="143.25" customHeight="1">
      <c r="B38" s="24">
        <v>26</v>
      </c>
      <c r="C38" s="25"/>
      <c r="D38" s="7">
        <v>5</v>
      </c>
      <c r="E38" s="8" t="s">
        <v>7</v>
      </c>
      <c r="F38" s="67" t="s">
        <v>53</v>
      </c>
      <c r="G38" s="67"/>
      <c r="H38" s="67"/>
      <c r="I38" s="67"/>
      <c r="J38" s="9">
        <v>1664336</v>
      </c>
      <c r="K38" s="20">
        <v>3378.73</v>
      </c>
      <c r="L38" s="15">
        <v>4410</v>
      </c>
      <c r="M38" s="15">
        <v>4416.54</v>
      </c>
      <c r="N38" s="15">
        <v>5750</v>
      </c>
      <c r="O38" s="15">
        <v>7544</v>
      </c>
      <c r="P38" s="15">
        <v>9600</v>
      </c>
      <c r="Q38" s="15">
        <v>4300</v>
      </c>
      <c r="R38" s="12">
        <f t="shared" si="6"/>
        <v>4300</v>
      </c>
      <c r="S38" s="12">
        <f t="shared" si="1"/>
        <v>6003.423333333333</v>
      </c>
      <c r="T38" s="12">
        <f t="shared" si="2"/>
        <v>5083.27</v>
      </c>
      <c r="U38" s="17">
        <f t="shared" si="3"/>
        <v>0.3598241069977653</v>
      </c>
      <c r="V38" s="13">
        <f t="shared" si="5"/>
        <v>5083.27</v>
      </c>
      <c r="W38" s="13">
        <f t="shared" si="4"/>
        <v>25416.350000000002</v>
      </c>
    </row>
    <row r="39" spans="2:23" ht="15" customHeight="1">
      <c r="B39" s="76" t="s">
        <v>54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16">
        <f>SUM(W13:W38)</f>
        <v>2600602.5583333336</v>
      </c>
    </row>
    <row r="40" spans="2:23" ht="15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2:23" ht="15">
      <c r="B41" s="62" t="s">
        <v>55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2:23" ht="22.5" customHeight="1">
      <c r="B42" s="34" t="s">
        <v>5</v>
      </c>
      <c r="C42" s="36"/>
      <c r="D42" s="45" t="s">
        <v>6</v>
      </c>
      <c r="E42" s="44" t="s">
        <v>7</v>
      </c>
      <c r="F42" s="34" t="s">
        <v>8</v>
      </c>
      <c r="G42" s="35"/>
      <c r="H42" s="35"/>
      <c r="I42" s="36"/>
      <c r="J42" s="31" t="s">
        <v>9</v>
      </c>
      <c r="K42" s="19" t="s">
        <v>10</v>
      </c>
      <c r="L42" s="59" t="s">
        <v>11</v>
      </c>
      <c r="M42" s="60"/>
      <c r="N42" s="60"/>
      <c r="O42" s="60"/>
      <c r="P42" s="60"/>
      <c r="Q42" s="60"/>
      <c r="R42" s="72" t="s">
        <v>12</v>
      </c>
      <c r="S42" s="73"/>
      <c r="T42" s="73"/>
      <c r="U42" s="50" t="s">
        <v>13</v>
      </c>
      <c r="V42" s="79" t="s">
        <v>14</v>
      </c>
      <c r="W42" s="79"/>
    </row>
    <row r="43" spans="2:23" ht="48.75" customHeight="1">
      <c r="B43" s="37"/>
      <c r="C43" s="39"/>
      <c r="D43" s="45"/>
      <c r="E43" s="44"/>
      <c r="F43" s="37"/>
      <c r="G43" s="38"/>
      <c r="H43" s="38"/>
      <c r="I43" s="39"/>
      <c r="J43" s="32"/>
      <c r="K43" s="3" t="s">
        <v>15</v>
      </c>
      <c r="L43" s="3" t="s">
        <v>16</v>
      </c>
      <c r="M43" s="3" t="s">
        <v>56</v>
      </c>
      <c r="N43" s="3" t="s">
        <v>18</v>
      </c>
      <c r="O43" s="3" t="s">
        <v>19</v>
      </c>
      <c r="P43" s="3" t="s">
        <v>20</v>
      </c>
      <c r="Q43" s="3" t="s">
        <v>21</v>
      </c>
      <c r="R43" s="74"/>
      <c r="S43" s="75"/>
      <c r="T43" s="75"/>
      <c r="U43" s="51"/>
      <c r="V43" s="79"/>
      <c r="W43" s="79"/>
    </row>
    <row r="44" spans="2:23" ht="36" customHeight="1">
      <c r="B44" s="40"/>
      <c r="C44" s="42"/>
      <c r="D44" s="45"/>
      <c r="E44" s="44"/>
      <c r="F44" s="40"/>
      <c r="G44" s="41"/>
      <c r="H44" s="41"/>
      <c r="I44" s="42"/>
      <c r="J44" s="33"/>
      <c r="K44" s="2" t="s">
        <v>12</v>
      </c>
      <c r="L44" s="2" t="s">
        <v>12</v>
      </c>
      <c r="M44" s="2" t="s">
        <v>12</v>
      </c>
      <c r="N44" s="2" t="s">
        <v>12</v>
      </c>
      <c r="O44" s="2" t="s">
        <v>12</v>
      </c>
      <c r="P44" s="2" t="s">
        <v>12</v>
      </c>
      <c r="Q44" s="2" t="s">
        <v>12</v>
      </c>
      <c r="R44" s="5" t="s">
        <v>22</v>
      </c>
      <c r="S44" s="5" t="s">
        <v>57</v>
      </c>
      <c r="T44" s="5" t="s">
        <v>24</v>
      </c>
      <c r="U44" s="52"/>
      <c r="V44" s="6" t="s">
        <v>58</v>
      </c>
      <c r="W44" s="6" t="s">
        <v>26</v>
      </c>
    </row>
    <row r="45" spans="2:23" ht="99.75" customHeight="1">
      <c r="B45" s="24">
        <v>1</v>
      </c>
      <c r="C45" s="25"/>
      <c r="D45" s="7">
        <v>20</v>
      </c>
      <c r="E45" s="8" t="s">
        <v>7</v>
      </c>
      <c r="F45" s="66" t="s">
        <v>59</v>
      </c>
      <c r="G45" s="66"/>
      <c r="H45" s="66"/>
      <c r="I45" s="66"/>
      <c r="J45" s="9">
        <v>868256</v>
      </c>
      <c r="K45" s="23">
        <v>481</v>
      </c>
      <c r="L45" s="15">
        <v>1720</v>
      </c>
      <c r="M45" s="15">
        <v>1199.84</v>
      </c>
      <c r="N45" s="15">
        <v>780</v>
      </c>
      <c r="O45" s="15">
        <v>984</v>
      </c>
      <c r="P45" s="15">
        <v>1400</v>
      </c>
      <c r="Q45" s="15">
        <v>1690</v>
      </c>
      <c r="R45" s="12">
        <f>MIN(L45:Q45)</f>
        <v>780</v>
      </c>
      <c r="S45" s="12">
        <f>AVERAGE(L45:Q45)</f>
        <v>1295.64</v>
      </c>
      <c r="T45" s="12">
        <f>MEDIAN(L45:Q45)</f>
        <v>1299.92</v>
      </c>
      <c r="U45" s="17">
        <f>STDEV(L45:Q45)/AVERAGE(L45:Q45)</f>
        <v>0.2926150150240436</v>
      </c>
      <c r="V45" s="13">
        <f>T45</f>
        <v>1299.92</v>
      </c>
      <c r="W45" s="13">
        <f>V45*D45</f>
        <v>25998.4</v>
      </c>
    </row>
    <row r="46" spans="2:23" ht="16.5" customHeight="1">
      <c r="B46" s="63" t="s">
        <v>60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  <c r="W46" s="16">
        <f>SUM(W45:W45)</f>
        <v>25998.4</v>
      </c>
    </row>
    <row r="47" spans="2:23" ht="16.5" customHeight="1">
      <c r="B47" s="24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25"/>
    </row>
    <row r="48" spans="2:23" ht="15" hidden="1">
      <c r="B48" s="68" t="s">
        <v>63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</row>
    <row r="49" spans="2:23" ht="15" hidden="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2:23" ht="15" hidden="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2:23" ht="15" hidden="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</row>
    <row r="52" spans="2:23" ht="15" hidden="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</row>
    <row r="53" spans="2:23" ht="15" hidden="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2:23" ht="261.75" customHeight="1" hidden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</row>
    <row r="55" spans="2:23" ht="15" hidden="1">
      <c r="B55" s="58" t="s">
        <v>61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</sheetData>
  <mergeCells count="88">
    <mergeCell ref="B45:C45"/>
    <mergeCell ref="B39:V39"/>
    <mergeCell ref="D42:D44"/>
    <mergeCell ref="E42:E44"/>
    <mergeCell ref="L42:Q42"/>
    <mergeCell ref="R42:T43"/>
    <mergeCell ref="V42:W43"/>
    <mergeCell ref="B34:C34"/>
    <mergeCell ref="B35:C35"/>
    <mergeCell ref="B36:C36"/>
    <mergeCell ref="F14:I14"/>
    <mergeCell ref="F15:I15"/>
    <mergeCell ref="F16:I16"/>
    <mergeCell ref="F33:I33"/>
    <mergeCell ref="F34:I34"/>
    <mergeCell ref="F35:I35"/>
    <mergeCell ref="F36:I36"/>
    <mergeCell ref="B19:C19"/>
    <mergeCell ref="F19:I19"/>
    <mergeCell ref="F20:I20"/>
    <mergeCell ref="F21:I21"/>
    <mergeCell ref="F22:I22"/>
    <mergeCell ref="F23:I23"/>
    <mergeCell ref="B9:W9"/>
    <mergeCell ref="R10:T11"/>
    <mergeCell ref="F13:I13"/>
    <mergeCell ref="B17:C17"/>
    <mergeCell ref="B18:C18"/>
    <mergeCell ref="F17:I17"/>
    <mergeCell ref="F18:I18"/>
    <mergeCell ref="B47:W47"/>
    <mergeCell ref="B55:W55"/>
    <mergeCell ref="L10:Q10"/>
    <mergeCell ref="B40:W40"/>
    <mergeCell ref="B41:W41"/>
    <mergeCell ref="B46:V46"/>
    <mergeCell ref="F37:I37"/>
    <mergeCell ref="F38:I38"/>
    <mergeCell ref="B48:W54"/>
    <mergeCell ref="F45:I45"/>
    <mergeCell ref="U42:U44"/>
    <mergeCell ref="B14:C14"/>
    <mergeCell ref="B15:C15"/>
    <mergeCell ref="B16:C16"/>
    <mergeCell ref="B13:C13"/>
    <mergeCell ref="B33:C33"/>
    <mergeCell ref="B5:W5"/>
    <mergeCell ref="B1:W1"/>
    <mergeCell ref="B2:W2"/>
    <mergeCell ref="B3:W3"/>
    <mergeCell ref="B4:W4"/>
    <mergeCell ref="B6:H6"/>
    <mergeCell ref="I6:W6"/>
    <mergeCell ref="J42:J44"/>
    <mergeCell ref="F42:I44"/>
    <mergeCell ref="B7:W8"/>
    <mergeCell ref="E10:E12"/>
    <mergeCell ref="F10:I12"/>
    <mergeCell ref="J10:J12"/>
    <mergeCell ref="D10:D12"/>
    <mergeCell ref="V10:W11"/>
    <mergeCell ref="B10:C12"/>
    <mergeCell ref="U10:U12"/>
    <mergeCell ref="B37:C37"/>
    <mergeCell ref="B38:C38"/>
    <mergeCell ref="B42:C44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B32:C32"/>
    <mergeCell ref="B31:C31"/>
    <mergeCell ref="B30:C30"/>
    <mergeCell ref="B29:C29"/>
    <mergeCell ref="B28:C28"/>
    <mergeCell ref="B22:C22"/>
    <mergeCell ref="B21:C21"/>
    <mergeCell ref="B20:C20"/>
    <mergeCell ref="B27:C27"/>
    <mergeCell ref="B26:C26"/>
    <mergeCell ref="B25:C25"/>
    <mergeCell ref="B24:C24"/>
    <mergeCell ref="B23:C23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3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66810F3571A045AFE15E5668B16395" ma:contentTypeVersion="12" ma:contentTypeDescription="Crie um novo documento." ma:contentTypeScope="" ma:versionID="92a54f8bdf2613f29ed5dfe1735421eb">
  <xsd:schema xmlns:xsd="http://www.w3.org/2001/XMLSchema" xmlns:xs="http://www.w3.org/2001/XMLSchema" xmlns:p="http://schemas.microsoft.com/office/2006/metadata/properties" xmlns:ns2="1eb315a1-fd1d-4c46-bc29-5324cfd31550" xmlns:ns3="040f40de-0951-4de2-aa99-b1ea904a966c" targetNamespace="http://schemas.microsoft.com/office/2006/metadata/properties" ma:root="true" ma:fieldsID="4867d88ea3bfcdac79e0acfb0c6c4797" ns2:_="" ns3:_="">
    <xsd:import namespace="1eb315a1-fd1d-4c46-bc29-5324cfd31550"/>
    <xsd:import namespace="040f40de-0951-4de2-aa99-b1ea904a9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315a1-fd1d-4c46-bc29-5324cfd31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f40de-0951-4de2-aa99-b1ea904a9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eb315a1-fd1d-4c46-bc29-5324cfd315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25098-A354-4BAF-A2E8-2278E711B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315a1-fd1d-4c46-bc29-5324cfd31550"/>
    <ds:schemaRef ds:uri="040f40de-0951-4de2-aa99-b1ea904a96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CBAFDF-1564-4C74-90E1-FD7F2B807210}">
  <ds:schemaRefs>
    <ds:schemaRef ds:uri="http://schemas.microsoft.com/office/2006/documentManagement/types"/>
    <ds:schemaRef ds:uri="1eb315a1-fd1d-4c46-bc29-5324cfd3155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40f40de-0951-4de2-aa99-b1ea904a966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9A6100-6B42-44A0-9EBB-BEE98F3FBE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dcterms:created xsi:type="dcterms:W3CDTF">2018-05-03T15:00:37Z</dcterms:created>
  <dcterms:modified xsi:type="dcterms:W3CDTF">2022-06-07T14:29:00Z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0x0101005766810F3571A045AFE15E5668B16395</vt:lpwstr>
  </property>
</Properties>
</file>