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mg.sharepoint.com/sites/DIMAT/Documentos Compartilhados/General/Termos de Referência - DIMAT/DIMAT FERNANDA/TRs/2023/TR transporte versão final/"/>
    </mc:Choice>
  </mc:AlternateContent>
  <xr:revisionPtr revIDLastSave="0" documentId="8_{D4F95441-19AD-461F-B412-440FC219B492}" xr6:coauthVersionLast="47" xr6:coauthVersionMax="47" xr10:uidLastSave="{00000000-0000-0000-0000-000000000000}"/>
  <bookViews>
    <workbookView xWindow="-16530" yWindow="1230" windowWidth="15375" windowHeight="7875" xr2:uid="{E72F8BA4-C7A8-4016-97DD-D1A1C26C1A7A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2" i="1"/>
  <c r="M5" i="1"/>
  <c r="J3" i="1"/>
  <c r="G3" i="1"/>
  <c r="D3" i="1"/>
  <c r="M3" i="1" s="1"/>
  <c r="D4" i="1"/>
  <c r="G4" i="1"/>
  <c r="J4" i="1"/>
  <c r="D2" i="1"/>
  <c r="G2" i="1"/>
  <c r="J2" i="1"/>
  <c r="M2" i="1" l="1"/>
  <c r="M4" i="1"/>
  <c r="M6" i="1"/>
</calcChain>
</file>

<file path=xl/sharedStrings.xml><?xml version="1.0" encoding="utf-8"?>
<sst xmlns="http://schemas.openxmlformats.org/spreadsheetml/2006/main" count="24" uniqueCount="21">
  <si>
    <t>REGIÃO</t>
  </si>
  <si>
    <t>PERCENTUAL DE BENS DE CONSUMO</t>
  </si>
  <si>
    <t>VOLUME EM M³ DE MOVIMENTEÇÕES DE BENS DE CONSUMO NO ÚLTIMO TRIMESTRE</t>
  </si>
  <si>
    <t>ESTIMATIVA ANUAL DE VOLUME TRANSPORTADO NO CONSUMO</t>
  </si>
  <si>
    <t>PERCENTUAL DE FORNECIMENTO DE NOVOS</t>
  </si>
  <si>
    <t>VOLUME EM M³ DE SOLICITAÇÕES PENDENTES DE BENS DE NOVOS NO ÚLTIMO TRIMESTRE</t>
  </si>
  <si>
    <t>ESTIMATIVA ANUAL DE VOLUME TRANSPORTADO NO NOVOS</t>
  </si>
  <si>
    <t>PERCENTUAL DE RECOLHIMENTOS</t>
  </si>
  <si>
    <t>VOLUME EM M³ DE SOLICITAÇÕES PENDENTES DE BENS DE REAPROVEITAMENTO NO ÚLTIMO TRIMESTRE</t>
  </si>
  <si>
    <t>ESTIMATIVA ANUAL DE VOLUME TRANSPORTADO NO REAPROVEITAMENTO</t>
  </si>
  <si>
    <t>RECOLHIMENTO DAS CADEIRAS</t>
  </si>
  <si>
    <t>REMANESCENTE DE EMERGÊNCIA</t>
  </si>
  <si>
    <t>TOTAL</t>
  </si>
  <si>
    <t>CAPITAL</t>
  </si>
  <si>
    <t>RMBH</t>
  </si>
  <si>
    <t>INTERIOR</t>
  </si>
  <si>
    <t>BRASÍLIA</t>
  </si>
  <si>
    <t>Total</t>
  </si>
  <si>
    <t>VOLUME TOTAL</t>
  </si>
  <si>
    <t>PERCENTUAL DE CADA REGIÃO</t>
  </si>
  <si>
    <t>CAPITAL + RMBH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</si>
</sst>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 applyAlignment="1">
      <alignment wrapText="1"/>
    </xf>
    <xf numFmtId="9" fontId="1" fillId="2" borderId="17" xfId="0" applyNumberFormat="1" applyFont="1" applyFill="1" applyBorder="1"/>
    <xf numFmtId="9" fontId="1" fillId="2" borderId="18" xfId="0" applyNumberFormat="1" applyFont="1" applyFill="1" applyBorder="1"/>
  </cellXfs>
  <cellStyles count="1">
    <cellStyle name="Normal" xfId="0" builtinId="0"/>
  </cellStyles>
  <dxfs count="40">
    <dxf>
      <font>
        <color rgb="FF000000"/>
      </font>
      <numFmt numFmtId="13" formatCode="0%"/>
      <fill>
        <patternFill patternType="solid">
          <fgColor indexed="64"/>
          <bgColor rgb="FFFFFFFF"/>
        </patternFill>
      </fill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rgb="FFFFFFFF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solid">
          <fgColor indexed="64"/>
          <bgColor rgb="FFFFFFFF"/>
        </patternFill>
      </fill>
    </dxf>
    <dxf>
      <border>
        <bottom style="thin">
          <color rgb="FF000000"/>
        </bottom>
      </border>
    </dxf>
    <dxf>
      <font>
        <color rgb="FF000000"/>
      </font>
      <fill>
        <patternFill patternType="solid">
          <fgColor indexed="64"/>
          <bgColor rgb="FFFFFFFF"/>
        </patternFill>
      </fill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numFmt numFmtId="14" formatCode="0.00%"/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F1A13C-DD1D-423A-B00E-5F6FAE690719}" name="Tabela1" displayName="Tabela1" ref="A1:M6" totalsRowCount="1" headerRowDxfId="39" dataDxfId="37" totalsRowDxfId="35" headerRowBorderDxfId="38" tableBorderDxfId="36" totalsRowBorderDxfId="34">
  <autoFilter ref="A1:M5" xr:uid="{23F1A13C-DD1D-423A-B00E-5F6FAE690719}"/>
  <tableColumns count="13">
    <tableColumn id="1" xr3:uid="{00A1EBB2-5F63-48FE-BFFD-68A1341D4AED}" name="REGIÃO" totalsRowLabel="Total" dataDxfId="33" totalsRowDxfId="32"/>
    <tableColumn id="2" xr3:uid="{247EC86B-DCD1-4E16-AE53-36BEB968D5F9}" name="PERCENTUAL DE BENS DE CONSUMO" dataDxfId="31" totalsRowDxfId="30"/>
    <tableColumn id="3" xr3:uid="{9A450141-D4F1-4305-8F0F-87AD737E62B7}" name="VOLUME EM M³ DE MOVIMENTEÇÕES DE BENS DE CONSUMO NO ÚLTIMO TRIMESTRE" dataDxfId="29" totalsRowDxfId="28"/>
    <tableColumn id="4" xr3:uid="{D93FD863-68A9-4BB2-8825-AC975208E0A6}" name="ESTIMATIVA ANUAL DE VOLUME TRANSPORTADO NO CONSUMO" dataDxfId="27" totalsRowDxfId="26">
      <calculatedColumnFormula>Tabela1[[#This Row],[VOLUME EM M³ DE MOVIMENTEÇÕES DE BENS DE CONSUMO NO ÚLTIMO TRIMESTRE]]*4</calculatedColumnFormula>
    </tableColumn>
    <tableColumn id="5" xr3:uid="{F887B4AD-BB52-420C-8701-7631E03865E8}" name="PERCENTUAL DE FORNECIMENTO DE NOVOS" dataDxfId="25" totalsRowDxfId="24"/>
    <tableColumn id="6" xr3:uid="{BB408446-7866-4DD2-A1AF-D266E4E746CC}" name="VOLUME EM M³ DE SOLICITAÇÕES PENDENTES DE BENS DE NOVOS NO ÚLTIMO TRIMESTRE" dataDxfId="23" totalsRowDxfId="22"/>
    <tableColumn id="7" xr3:uid="{39C8B1F9-BEDA-4E2C-B81D-C61471C6645E}" name="ESTIMATIVA ANUAL DE VOLUME TRANSPORTADO NO NOVOS" dataDxfId="21" totalsRowDxfId="20">
      <calculatedColumnFormula>Tabela1[[#This Row],[VOLUME EM M³ DE SOLICITAÇÕES PENDENTES DE BENS DE NOVOS NO ÚLTIMO TRIMESTRE]]*4</calculatedColumnFormula>
    </tableColumn>
    <tableColumn id="8" xr3:uid="{3411E5DB-DE47-4809-BCA7-7EDB7142D8D0}" name="PERCENTUAL DE RECOLHIMENTOS" dataDxfId="19" totalsRowDxfId="18"/>
    <tableColumn id="9" xr3:uid="{3B4B338B-45DE-45AD-8C51-02B7EA07FF96}" name="VOLUME EM M³ DE SOLICITAÇÕES PENDENTES DE BENS DE REAPROVEITAMENTO NO ÚLTIMO TRIMESTRE" dataDxfId="17" totalsRowDxfId="16"/>
    <tableColumn id="10" xr3:uid="{2EB52DAC-A998-486E-B541-B7F0470BB2AD}" name="ESTIMATIVA ANUAL DE VOLUME TRANSPORTADO NO REAPROVEITAMENTO" dataDxfId="15" totalsRowDxfId="14">
      <calculatedColumnFormula>Tabela1[[#This Row],[VOLUME EM M³ DE SOLICITAÇÕES PENDENTES DE BENS DE REAPROVEITAMENTO NO ÚLTIMO TRIMESTRE]]*4</calculatedColumnFormula>
    </tableColumn>
    <tableColumn id="11" xr3:uid="{16992A42-C7E5-4E6D-91C9-A8DE29AEE4F1}" name="RECOLHIMENTO DAS CADEIRAS" dataDxfId="13" totalsRowDxfId="12"/>
    <tableColumn id="13" xr3:uid="{D2FEDC76-46F0-4701-87DF-B7FF9BC37EA4}" name="REMANESCENTE DE EMERGÊNCIA" dataDxfId="11" totalsRowDxfId="10"/>
    <tableColumn id="12" xr3:uid="{964D2008-24BD-4E60-ABFA-BAE3E622A7C2}" name="TOTAL" totalsRowFunction="sum" dataDxfId="9" totalsRowDxfId="8">
      <calculatedColumnFormula>ROUND(SUM(Tabela1[[#This Row],[ESTIMATIVA ANUAL DE VOLUME TRANSPORTADO NO CONSUMO]],Tabela1[[#This Row],[VOLUME EM M³ DE SOLICITAÇÕES PENDENTES DE BENS DE NOVOS NO ÚLTIMO TRIMESTRE]],Tabela1[[#This Row],[ESTIMATIVA ANUAL DE VOLUME TRANSPORTADO NO NOVOS]],Tabela1[[#This Row],[VOLUME EM M³ DE SOLICITAÇÕES PENDENTES DE BENS DE REAPROVEITAMENTO NO ÚLTIMO TRIMESTRE]],Tabela1[[#This Row],[ESTIMATIVA ANUAL DE VOLUME TRANSPORTADO NO REAPROVEITAMENTO]],Tabela1[[#This Row],[RECOLHIMENTO DAS CADEIRAS]],Tabela1[[#This Row],[REMANESCENTE DE EMERGÊNCIA]]),0)</calculatedColumnFormula>
    </tableColumn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E8B5D-BFE8-4451-B5DF-1F00F9A94285}" name="Tabela2" displayName="Tabela2" ref="A11:C14" totalsRowShown="0" headerRowDxfId="7" dataDxfId="5" headerRowBorderDxfId="6" tableBorderDxfId="4" totalsRowBorderDxfId="3">
  <autoFilter ref="A11:C14" xr:uid="{DDEE8B5D-BFE8-4451-B5DF-1F00F9A94285}"/>
  <tableColumns count="3">
    <tableColumn id="1" xr3:uid="{71713A83-3E76-40E3-B02E-8690B338986C}" name="REGIÃO" dataDxfId="2"/>
    <tableColumn id="2" xr3:uid="{1FB638C2-4ACC-41D8-95C5-7659A2D03214}" name="VOLUME TOTAL" dataDxfId="1"/>
    <tableColumn id="3" xr3:uid="{1E7F5CE4-CBED-4CD8-B205-FD28C29C21C8}" name="PERCENTUAL DE CADA REGIÃO" dataDxfId="0">
      <calculatedColumnFormula>B12/5000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816A-457A-42C9-B99C-78F23B07E0E2}">
  <dimension ref="A1:O14"/>
  <sheetViews>
    <sheetView tabSelected="1" topLeftCell="H1" workbookViewId="0">
      <selection activeCell="G2" sqref="G2"/>
    </sheetView>
  </sheetViews>
  <sheetFormatPr defaultColWidth="17" defaultRowHeight="15" x14ac:dyDescent="0.25"/>
  <cols>
    <col min="1" max="1" width="9.7109375" style="1" customWidth="1"/>
    <col min="2" max="2" width="14.42578125" style="1" customWidth="1"/>
    <col min="3" max="3" width="14.140625" style="1" customWidth="1"/>
    <col min="4" max="4" width="13" style="1" customWidth="1"/>
    <col min="5" max="5" width="11.7109375" style="1" customWidth="1"/>
    <col min="6" max="6" width="13" style="1" customWidth="1"/>
    <col min="7" max="7" width="12.42578125" style="1" customWidth="1"/>
    <col min="8" max="8" width="12.85546875" style="1" customWidth="1"/>
    <col min="9" max="10" width="11.85546875" style="1" customWidth="1"/>
    <col min="11" max="11" width="10.85546875" style="1" customWidth="1"/>
    <col min="12" max="12" width="9.28515625" style="1" customWidth="1"/>
    <col min="13" max="13" width="6.28515625" style="1" customWidth="1"/>
    <col min="14" max="16384" width="17" style="1"/>
  </cols>
  <sheetData>
    <row r="1" spans="1:15" ht="15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</row>
    <row r="2" spans="1:15" x14ac:dyDescent="0.25">
      <c r="A2" s="5" t="s">
        <v>13</v>
      </c>
      <c r="B2" s="6">
        <v>0.4743</v>
      </c>
      <c r="C2" s="7">
        <v>139</v>
      </c>
      <c r="D2" s="7">
        <f>Tabela1[[#This Row],[VOLUME EM M³ DE MOVIMENTEÇÕES DE BENS DE CONSUMO NO ÚLTIMO TRIMESTRE]]*4</f>
        <v>556</v>
      </c>
      <c r="E2" s="6">
        <v>0.41570000000000001</v>
      </c>
      <c r="F2" s="7">
        <v>364.48</v>
      </c>
      <c r="G2" s="7">
        <f>136.36*4</f>
        <v>545.44000000000005</v>
      </c>
      <c r="H2" s="6">
        <v>0.34599999999999997</v>
      </c>
      <c r="I2" s="7">
        <v>63.44</v>
      </c>
      <c r="J2" s="7">
        <f>85.27*4</f>
        <v>341.08</v>
      </c>
      <c r="K2" s="7">
        <v>0</v>
      </c>
      <c r="L2" s="8">
        <v>228.27</v>
      </c>
      <c r="M2" s="8">
        <f>ROUND(SUM(Tabela1[[#This Row],[ESTIMATIVA ANUAL DE VOLUME TRANSPORTADO NO CONSUMO]],Tabela1[[#This Row],[VOLUME EM M³ DE SOLICITAÇÕES PENDENTES DE BENS DE NOVOS NO ÚLTIMO TRIMESTRE]],Tabela1[[#This Row],[ESTIMATIVA ANUAL DE VOLUME TRANSPORTADO NO NOVOS]],Tabela1[[#This Row],[VOLUME EM M³ DE SOLICITAÇÕES PENDENTES DE BENS DE REAPROVEITAMENTO NO ÚLTIMO TRIMESTRE]],Tabela1[[#This Row],[ESTIMATIVA ANUAL DE VOLUME TRANSPORTADO NO REAPROVEITAMENTO]],Tabela1[[#This Row],[RECOLHIMENTO DAS CADEIRAS]],Tabela1[[#This Row],[REMANESCENTE DE EMERGÊNCIA]]),0)</f>
        <v>2099</v>
      </c>
      <c r="O2"/>
    </row>
    <row r="3" spans="1:15" x14ac:dyDescent="0.25">
      <c r="A3" s="5" t="s">
        <v>14</v>
      </c>
      <c r="B3" s="6">
        <v>0.1305</v>
      </c>
      <c r="C3" s="7">
        <v>67</v>
      </c>
      <c r="D3" s="7">
        <f>Tabela1[[#This Row],[VOLUME EM M³ DE MOVIMENTEÇÕES DE BENS DE CONSUMO NO ÚLTIMO TRIMESTRE]]*4</f>
        <v>268</v>
      </c>
      <c r="E3" s="6">
        <v>4.4299999999999999E-2</v>
      </c>
      <c r="F3" s="7">
        <v>27.22</v>
      </c>
      <c r="G3" s="7">
        <f>8.99*4</f>
        <v>35.96</v>
      </c>
      <c r="H3" s="6">
        <v>8.0500000000000002E-2</v>
      </c>
      <c r="I3" s="7">
        <v>24.07</v>
      </c>
      <c r="J3" s="7">
        <f>23.17*4</f>
        <v>92.68</v>
      </c>
      <c r="K3" s="7">
        <v>125</v>
      </c>
      <c r="L3" s="8">
        <v>0</v>
      </c>
      <c r="M3" s="8">
        <f>ROUND(SUM(Tabela1[[#This Row],[ESTIMATIVA ANUAL DE VOLUME TRANSPORTADO NO CONSUMO]],Tabela1[[#This Row],[VOLUME EM M³ DE SOLICITAÇÕES PENDENTES DE BENS DE NOVOS NO ÚLTIMO TRIMESTRE]],Tabela1[[#This Row],[ESTIMATIVA ANUAL DE VOLUME TRANSPORTADO NO NOVOS]],Tabela1[[#This Row],[VOLUME EM M³ DE SOLICITAÇÕES PENDENTES DE BENS DE REAPROVEITAMENTO NO ÚLTIMO TRIMESTRE]],Tabela1[[#This Row],[ESTIMATIVA ANUAL DE VOLUME TRANSPORTADO NO REAPROVEITAMENTO]],Tabela1[[#This Row],[RECOLHIMENTO DAS CADEIRAS]],Tabela1[[#This Row],[REMANESCENTE DE EMERGÊNCIA]]),0)</f>
        <v>573</v>
      </c>
      <c r="O3"/>
    </row>
    <row r="4" spans="1:15" x14ac:dyDescent="0.25">
      <c r="A4" s="5" t="s">
        <v>15</v>
      </c>
      <c r="B4" s="6">
        <v>0.3952</v>
      </c>
      <c r="C4" s="7">
        <v>135</v>
      </c>
      <c r="D4" s="7">
        <f>Tabela1[[#This Row],[VOLUME EM M³ DE MOVIMENTEÇÕES DE BENS DE CONSUMO NO ÚLTIMO TRIMESTRE]]*4</f>
        <v>540</v>
      </c>
      <c r="E4" s="9">
        <v>0.54</v>
      </c>
      <c r="F4" s="7">
        <v>230.94</v>
      </c>
      <c r="G4" s="7">
        <f>95.64*4</f>
        <v>382.56</v>
      </c>
      <c r="H4" s="6">
        <v>0.57350000000000001</v>
      </c>
      <c r="I4" s="7">
        <v>194.11</v>
      </c>
      <c r="J4" s="7">
        <f>50.62*4</f>
        <v>202.48</v>
      </c>
      <c r="K4" s="7">
        <v>500</v>
      </c>
      <c r="L4" s="8">
        <v>228.27</v>
      </c>
      <c r="M4" s="8">
        <f>ROUND(SUM(Tabela1[[#This Row],[ESTIMATIVA ANUAL DE VOLUME TRANSPORTADO NO CONSUMO]],Tabela1[[#This Row],[VOLUME EM M³ DE SOLICITAÇÕES PENDENTES DE BENS DE NOVOS NO ÚLTIMO TRIMESTRE]],Tabela1[[#This Row],[ESTIMATIVA ANUAL DE VOLUME TRANSPORTADO NO NOVOS]],Tabela1[[#This Row],[VOLUME EM M³ DE SOLICITAÇÕES PENDENTES DE BENS DE REAPROVEITAMENTO NO ÚLTIMO TRIMESTRE]],Tabela1[[#This Row],[ESTIMATIVA ANUAL DE VOLUME TRANSPORTADO NO REAPROVEITAMENTO]],Tabela1[[#This Row],[RECOLHIMENTO DAS CADEIRAS]],Tabela1[[#This Row],[REMANESCENTE DE EMERGÊNCIA]]),0)</f>
        <v>2278</v>
      </c>
      <c r="O4"/>
    </row>
    <row r="5" spans="1:15" x14ac:dyDescent="0.25">
      <c r="A5" s="5" t="s">
        <v>16</v>
      </c>
      <c r="B5" s="6">
        <v>0</v>
      </c>
      <c r="C5" s="7">
        <v>0</v>
      </c>
      <c r="D5" s="7">
        <v>0</v>
      </c>
      <c r="E5" s="6">
        <v>0</v>
      </c>
      <c r="F5" s="7">
        <v>0</v>
      </c>
      <c r="G5" s="7">
        <v>0</v>
      </c>
      <c r="H5" s="6">
        <v>0</v>
      </c>
      <c r="I5" s="7">
        <v>0</v>
      </c>
      <c r="J5" s="7">
        <v>0</v>
      </c>
      <c r="K5" s="7">
        <v>0</v>
      </c>
      <c r="L5" s="8">
        <v>50</v>
      </c>
      <c r="M5" s="8">
        <f>ROUND(SUM(Tabela1[[#This Row],[ESTIMATIVA ANUAL DE VOLUME TRANSPORTADO NO CONSUMO]],Tabela1[[#This Row],[VOLUME EM M³ DE SOLICITAÇÕES PENDENTES DE BENS DE NOVOS NO ÚLTIMO TRIMESTRE]],Tabela1[[#This Row],[ESTIMATIVA ANUAL DE VOLUME TRANSPORTADO NO NOVOS]],Tabela1[[#This Row],[VOLUME EM M³ DE SOLICITAÇÕES PENDENTES DE BENS DE REAPROVEITAMENTO NO ÚLTIMO TRIMESTRE]],Tabela1[[#This Row],[ESTIMATIVA ANUAL DE VOLUME TRANSPORTADO NO REAPROVEITAMENTO]],Tabela1[[#This Row],[RECOLHIMENTO DAS CADEIRAS]],Tabela1[[#This Row],[REMANESCENTE DE EMERGÊNCIA]]),0)</f>
        <v>50</v>
      </c>
      <c r="O5"/>
    </row>
    <row r="6" spans="1:15" x14ac:dyDescent="0.25">
      <c r="A6" s="10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>
        <f>SUBTOTAL(109,Tabela1[TOTAL])</f>
        <v>5000</v>
      </c>
    </row>
    <row r="8" spans="1:15" x14ac:dyDescent="0.25">
      <c r="K8"/>
      <c r="L8"/>
    </row>
    <row r="9" spans="1:15" x14ac:dyDescent="0.25">
      <c r="K9"/>
      <c r="L9"/>
    </row>
    <row r="10" spans="1:15" x14ac:dyDescent="0.25">
      <c r="K10"/>
      <c r="L10"/>
    </row>
    <row r="11" spans="1:15" ht="45" x14ac:dyDescent="0.25">
      <c r="A11" s="18" t="s">
        <v>0</v>
      </c>
      <c r="B11" s="16" t="s">
        <v>18</v>
      </c>
      <c r="C11" s="21" t="s">
        <v>19</v>
      </c>
    </row>
    <row r="12" spans="1:15" x14ac:dyDescent="0.25">
      <c r="A12" s="19" t="s">
        <v>20</v>
      </c>
      <c r="B12" s="15">
        <v>2672</v>
      </c>
      <c r="C12" s="22">
        <f>B12/5000</f>
        <v>0.53439999999999999</v>
      </c>
      <c r="D12" s="14"/>
      <c r="E12" s="13"/>
      <c r="F12" s="14"/>
      <c r="G12" s="14"/>
      <c r="H12" s="13"/>
      <c r="I12" s="14"/>
      <c r="J12" s="14"/>
      <c r="K12" s="14"/>
      <c r="L12" s="14"/>
      <c r="M12" s="14"/>
    </row>
    <row r="13" spans="1:15" x14ac:dyDescent="0.25">
      <c r="A13" s="19" t="s">
        <v>15</v>
      </c>
      <c r="B13" s="15">
        <v>2278</v>
      </c>
      <c r="C13" s="22">
        <f t="shared" ref="C13:C14" si="0">B13/5000</f>
        <v>0.4556</v>
      </c>
      <c r="D13" s="14"/>
      <c r="E13" s="13"/>
      <c r="F13" s="14"/>
      <c r="G13" s="14"/>
      <c r="H13" s="13"/>
      <c r="I13" s="14"/>
      <c r="J13" s="14"/>
      <c r="K13" s="14"/>
      <c r="L13" s="14"/>
      <c r="M13" s="14"/>
    </row>
    <row r="14" spans="1:15" x14ac:dyDescent="0.25">
      <c r="A14" s="20" t="s">
        <v>16</v>
      </c>
      <c r="B14" s="17">
        <v>50</v>
      </c>
      <c r="C14" s="23">
        <f t="shared" si="0"/>
        <v>0.01</v>
      </c>
      <c r="D14" s="14"/>
      <c r="E14" s="13"/>
      <c r="F14" s="14"/>
      <c r="G14" s="14"/>
      <c r="H14" s="13"/>
      <c r="I14" s="14"/>
      <c r="J14" s="14"/>
      <c r="K14" s="14"/>
      <c r="L14" s="14"/>
      <c r="M14" s="14"/>
    </row>
  </sheetData>
  <pageMargins left="0.511811024" right="0.511811024" top="0.78740157499999996" bottom="0.78740157499999996" header="0.31496062000000002" footer="0.31496062000000002"/>
  <ignoredErrors>
    <ignoredError sqref="G4:J4 G2:J2" calculatedColumn="1"/>
  </ignoredErrors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85a2b-e955-40ab-9527-b6bb31f33379" xsi:nil="true"/>
    <FEITO xmlns="d6ed2e64-389f-44ae-8b56-9f57ab3a00b4">true</FEITO>
    <lcf76f155ced4ddcb4097134ff3c332f xmlns="d6ed2e64-389f-44ae-8b56-9f57ab3a00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7" ma:contentTypeDescription="Crie um novo documento." ma:contentTypeScope="" ma:versionID="9e06bab2d046a2e83524cc6c4de0bb27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c50ebd8d52f8d659dcb4f791988e60bc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FEIT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EITO" ma:index="21" nillable="true" ma:displayName="FEITO" ma:default="1" ma:format="Dropdown" ma:internalName="FEITO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2fed-92c8-413c-bba7-a8371ce7eabc}" ma:internalName="TaxCatchAll" ma:showField="CatchAllData" ma:web="c3285a2b-e955-40ab-9527-b6bb31f3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FEE1E-73C7-4032-949E-DE78E90DD47B}">
  <ds:schemaRefs>
    <ds:schemaRef ds:uri="http://schemas.microsoft.com/office/2006/metadata/properties"/>
    <ds:schemaRef ds:uri="http://schemas.microsoft.com/office/infopath/2007/PartnerControls"/>
    <ds:schemaRef ds:uri="7c792530-b015-48c4-8116-bd516ebffd58"/>
  </ds:schemaRefs>
</ds:datastoreItem>
</file>

<file path=customXml/itemProps2.xml><?xml version="1.0" encoding="utf-8"?>
<ds:datastoreItem xmlns:ds="http://schemas.openxmlformats.org/officeDocument/2006/customXml" ds:itemID="{2B833C2D-AE2B-4619-8390-7C00914F0100}"/>
</file>

<file path=customXml/itemProps3.xml><?xml version="1.0" encoding="utf-8"?>
<ds:datastoreItem xmlns:ds="http://schemas.openxmlformats.org/officeDocument/2006/customXml" ds:itemID="{2234F7E2-DDDB-4D85-9CCB-45681F17D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De Muÿlder</dc:creator>
  <cp:keywords/>
  <dc:description/>
  <cp:lastModifiedBy>Fernanda Mota</cp:lastModifiedBy>
  <cp:revision/>
  <dcterms:created xsi:type="dcterms:W3CDTF">2023-04-15T00:18:30Z</dcterms:created>
  <dcterms:modified xsi:type="dcterms:W3CDTF">2023-04-20T19:53:06Z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</Properties>
</file>