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126"/>
  <workbookPr/>
  <bookViews>
    <workbookView xWindow="65416" yWindow="65416" windowWidth="20730" windowHeight="11160" tabRatio="310" activeTab="0"/>
  </bookViews>
  <sheets>
    <sheet name="Lote único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<sst xmlns="http://schemas.openxmlformats.org/spreadsheetml/2006/main" count="41" uniqueCount="31">
  <si>
    <t>MAPA COMPARATIVO DE PREÇOS</t>
  </si>
  <si>
    <t xml:space="preserve">LOTE 1 </t>
  </si>
  <si>
    <t>ITEM</t>
  </si>
  <si>
    <t>QUANT.</t>
  </si>
  <si>
    <t>UNIDADE</t>
  </si>
  <si>
    <t>DESCRIÇÃO RESUMIDA DO ITEM</t>
  </si>
  <si>
    <t>CÓDIGO SIAD</t>
  </si>
  <si>
    <t xml:space="preserve"> ORÇAMENTOS DE FORNECEDORES</t>
  </si>
  <si>
    <t>PREÇO UNITÁRIO</t>
  </si>
  <si>
    <t>COEFICIENTE DE VARIAÇÃO</t>
  </si>
  <si>
    <t>PREÇO DE REFERÊNCIA (ITEM)</t>
  </si>
  <si>
    <t>MENOR</t>
  </si>
  <si>
    <t>MÉDIA</t>
  </si>
  <si>
    <t>MEDIANA</t>
  </si>
  <si>
    <t xml:space="preserve">UNITÁRIO </t>
  </si>
  <si>
    <t>TOTAL</t>
  </si>
  <si>
    <t>PROCESSO SEI: 19.16.3891.0099756/2023-98</t>
  </si>
  <si>
    <t xml:space="preserve">OBJETO: Contratação de empresa especializada na prestação do serviço de monitoramento eletrônico, com inclusão de fornecimento de equipamentos, e dos serviços de instalação, de manutenção (com troca e reposição total de peças) e de monitoramento de todos os dispositivos de segurança eletrônica que compõem o sistema.  </t>
  </si>
  <si>
    <t>Central de alarme - finalidade: segurança, prevenção contra intrusão; funcionamento: elétrico e bateria; alcance: conforme 1498800 fabricante; sensor: infravermelho; tipo de sinal: sonoro; acessórios: sem acessórios; central de alarme microprocessada com no mínimo 08 zonas programáveis, com possibilidade de expansão. Fornecimento e instalação de Central de Alarme, híbrida marca Hikivision (conforme justificativas inseridas no TR) modelo DS - PHA64 -LP ou superior composto de: 01 Caixa de Proteção, 01 Placa de Alarme, 01 Transformador, 01 Bateria 12V, 01 Sirene sem fio, 01 Modulo de comunicação 3G/4G com chip de dados incluso; 01 teclado LDC; conforme especificado neste caderno de especificações técnicas e termo de referência</t>
  </si>
  <si>
    <t>UND</t>
  </si>
  <si>
    <t>Teclado para central de alarme - senha: de 4 a 6 números; saída: conforme Fabricante; teclado: alfanumérico; alimentação: 12vdc; Fornecimento e instalação de teclado sem fio, conforme especificado neste caderno de especificação técnica e no termo de referência</t>
  </si>
  <si>
    <t>Controle remoto p/sistema de sinalização e alarme - tipo: eletrônico; alimentação: 110/220 volts; Fornecimento e instalação de receptor de controle remoto para central de alarme com dois controles remotos (botão de pânico) conforme especificação neste caderno de especificação técnica e no termo de referência</t>
  </si>
  <si>
    <t>Infravermelho para central de alarme - finalidade: detector de movimento infravermelho; alcance: mínimo de 12 (doze) metros de distância; angulo de cobertura: e mínimo de 90º de angulo de abertura; com no mínimo 02 (dois) níveis de sensibilidade; led indicador de detecção; base para fixação em parede; alimentação através da central de alarme. Fornecimento e instalação de sensor infravermelho sem fio conforme especificado neste caderno de especificação técnica e termo de referência</t>
  </si>
  <si>
    <t>Amplificador de potência Fornecimento e instalação de amplificador de potência de sinal da central de alarme ou receptor sem fio conforme especificado neste caderno de especificação técnica e no termo de referência</t>
  </si>
  <si>
    <t>Sensor para central de alarme - tipo: magnéticos; sensor: sensores magnéticos simples, para utilização em portas e janelas; Fornecimento e instalação de sensor magnético sem fio para portas e janelas conforme especificado neste caderno de especificações técnicas e termo de referência</t>
  </si>
  <si>
    <t>sensor infra - vermelho para central de alarme - finalidade: detectar presenca; alcance: 60 metros; angulo de cobertura: sem angulo de cobertura; detectar a tentativa de acesso de intrusos nas áreas externas para internas, funcionando como uma barreira invisível; alcance mínimo de 60 metros externo; micro controlado; duplo feixe; modulação de frequência digital; grau de proteção mínimo ip55 para proteção contra poeira e água; telescópio para alinhamento; blindagem metálica para proteção eletromagnética (emi/rfi); circuito imune a interferência eletro magnéticas. Fornecimento e instalação de sensor de barreira com fio conforme especificação neste caderno de especificação técnica e termo de referência</t>
  </si>
  <si>
    <t>MANUTENCAO E REPARO EM EQUIPAMENTOS E SISTEMAS DE SEGURANCA ELETRONICA. Serviço de Manutenção e Reparo nos Sistemas de Alarme, já instalados nas unidades ministeriais conforme anexo _____e dos sistemas adquiridos através deste processo licitatório, incluindo troca e reposição de peças, equipamentos, materiais e acessórios, incluindo fornecimento e manutenção de chip de dados para monitoramento através de GPRS – 36 MESES “A licitante terá como referência para formação do preço a quantidade de equipamentos e número de cidades indicadas nesse Termo de Referência. “O valor total mensal indicado pelo licitante será rateado entre 300 pontos de atendimento, a fim de formar o preço unitário, se valendo do mesmo parâmetro para o valor anual total</t>
  </si>
  <si>
    <t>Serviço de Monitoramento de Alarme 24 horas em 300 pontos, com fornecimento e manutenção do CHIP de Dados para o GPRS, conforme especificações deste termo de referência. “A licitante terá como referência para formação do preço a quantidade de equipamentos e número de cidades indicadas nesse Termo de Referência. “O valor total mensal indicado pelo licitante será rateado entre 300 pontos de atendimento, a fim de formar o preço unitário, se valendo do mesmo parâmetro para o valor anual tota</t>
  </si>
  <si>
    <t>MÉTODO SYSTEM</t>
  </si>
  <si>
    <t>PHOENIX TECNOLOGIA</t>
  </si>
  <si>
    <t>PREÇO DE REFERÊNCIA TOTAL LOTE: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</si>
</sst>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R$&quot;\ 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rgb="FF9C6500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2" borderId="0" applyNumberFormat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/>
    <xf numFmtId="0" fontId="2" fillId="3" borderId="0" xfId="21" applyFill="1"/>
    <xf numFmtId="39" fontId="6" fillId="4" borderId="1" xfId="20" applyNumberFormat="1" applyFont="1" applyFill="1" applyBorder="1" applyAlignment="1" applyProtection="1">
      <alignment horizontal="center" vertical="center" wrapText="1"/>
      <protection locked="0"/>
    </xf>
    <xf numFmtId="39" fontId="6" fillId="5" borderId="1" xfId="20" applyNumberFormat="1" applyFont="1" applyFill="1" applyBorder="1" applyAlignment="1" applyProtection="1">
      <alignment horizontal="center" vertical="center" wrapText="1"/>
      <protection locked="0"/>
    </xf>
    <xf numFmtId="39" fontId="6" fillId="6" borderId="1" xfId="2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164" fontId="8" fillId="0" borderId="1" xfId="20" applyNumberFormat="1" applyFont="1" applyFill="1" applyBorder="1" applyAlignment="1" applyProtection="1">
      <alignment horizontal="right" vertical="center"/>
      <protection/>
    </xf>
    <xf numFmtId="164" fontId="8" fillId="4" borderId="1" xfId="20" applyNumberFormat="1" applyFont="1" applyFill="1" applyBorder="1" applyAlignment="1" applyProtection="1">
      <alignment vertical="center"/>
      <protection/>
    </xf>
    <xf numFmtId="164" fontId="8" fillId="7" borderId="1" xfId="20" applyNumberFormat="1" applyFont="1" applyFill="1" applyBorder="1" applyAlignment="1" applyProtection="1">
      <alignment vertical="center"/>
      <protection/>
    </xf>
    <xf numFmtId="164" fontId="6" fillId="6" borderId="1" xfId="20" applyNumberFormat="1" applyFont="1" applyFill="1" applyBorder="1" applyAlignment="1" applyProtection="1">
      <alignment horizontal="center" vertical="center" wrapText="1"/>
      <protection locked="0"/>
    </xf>
    <xf numFmtId="0" fontId="2" fillId="3" borderId="0" xfId="21" applyFill="1" applyAlignment="1">
      <alignment vertical="center"/>
    </xf>
    <xf numFmtId="0" fontId="2" fillId="3" borderId="0" xfId="21" applyFill="1" applyAlignment="1">
      <alignment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9" fillId="8" borderId="1" xfId="0" applyFont="1" applyFill="1" applyBorder="1" applyAlignment="1" applyProtection="1">
      <alignment horizontal="center" vertical="center" wrapText="1"/>
      <protection locked="0"/>
    </xf>
    <xf numFmtId="9" fontId="8" fillId="4" borderId="1" xfId="22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6" fillId="9" borderId="6" xfId="0" applyFont="1" applyFill="1" applyBorder="1" applyAlignment="1">
      <alignment horizontal="center" vertical="center"/>
    </xf>
    <xf numFmtId="0" fontId="6" fillId="9" borderId="7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3" borderId="1" xfId="21" applyFont="1" applyFill="1" applyBorder="1" applyAlignment="1">
      <alignment horizontal="center"/>
    </xf>
    <xf numFmtId="0" fontId="7" fillId="3" borderId="1" xfId="21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6" borderId="13" xfId="0" applyFont="1" applyFill="1" applyBorder="1" applyAlignment="1">
      <alignment horizontal="right" vertical="center" wrapText="1"/>
    </xf>
    <xf numFmtId="0" fontId="6" fillId="6" borderId="14" xfId="0" applyFont="1" applyFill="1" applyBorder="1" applyAlignment="1">
      <alignment horizontal="right" vertical="center" wrapText="1"/>
    </xf>
    <xf numFmtId="0" fontId="6" fillId="6" borderId="15" xfId="0" applyFont="1" applyFill="1" applyBorder="1" applyAlignment="1">
      <alignment horizontal="right" vertical="center" wrapText="1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9" borderId="13" xfId="0" applyFont="1" applyFill="1" applyBorder="1" applyAlignment="1">
      <alignment horizontal="center" vertical="center" wrapText="1"/>
    </xf>
    <xf numFmtId="0" fontId="6" fillId="9" borderId="14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164" fontId="8" fillId="10" borderId="1" xfId="20" applyNumberFormat="1" applyFont="1" applyFill="1" applyBorder="1" applyAlignment="1" applyProtection="1">
      <alignment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Neutro" xfId="21"/>
    <cellStyle name="Porcentagem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66675</xdr:rowOff>
    </xdr:from>
    <xdr:to>
      <xdr:col>2</xdr:col>
      <xdr:colOff>0</xdr:colOff>
      <xdr:row>0</xdr:row>
      <xdr:rowOff>809625</xdr:rowOff>
    </xdr:to>
    <xdr:sp macro="" textlink="">
      <xdr:nvSpPr>
        <xdr:cNvPr id="2" name="Freeform 4"/>
        <xdr:cNvSpPr>
          <a:spLocks noChangeArrowheads="1"/>
        </xdr:cNvSpPr>
      </xdr:nvSpPr>
      <xdr:spPr bwMode="auto">
        <a:xfrm>
          <a:off x="323850" y="66675"/>
          <a:ext cx="104775" cy="742950"/>
        </a:xfrm>
        <a:custGeom>
          <a:avLst/>
          <a:gdLst>
            <a:gd name="T0" fmla="*/ 0 w 817"/>
            <a:gd name="T1" fmla="*/ 2147483646 h 1175"/>
            <a:gd name="T2" fmla="*/ 2147483646 w 817"/>
            <a:gd name="T3" fmla="*/ 0 h 1175"/>
            <a:gd name="T4" fmla="*/ 2147483646 w 817"/>
            <a:gd name="T5" fmla="*/ 2147483646 h 1175"/>
            <a:gd name="T6" fmla="*/ 0 w 817"/>
            <a:gd name="T7" fmla="*/ 2147483646 h 1175"/>
            <a:gd name="T8" fmla="*/ 0 60000 65536"/>
            <a:gd name="T9" fmla="*/ 0 60000 65536"/>
            <a:gd name="T10" fmla="*/ 0 60000 65536"/>
            <a:gd name="T11" fmla="*/ 0 60000 65536"/>
            <a:gd name="T12" fmla="*/ 0 w 817"/>
            <a:gd name="T13" fmla="*/ 0 h 1175"/>
            <a:gd name="T14" fmla="*/ 817 w 817"/>
            <a:gd name="T15" fmla="*/ 1175 h 117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1175" w="817">
              <a:moveTo>
                <a:pt x="0" y="1175"/>
              </a:moveTo>
              <a:lnTo>
                <a:pt x="817" y="0"/>
              </a:lnTo>
              <a:lnTo>
                <a:pt x="817" y="1173"/>
              </a:lnTo>
              <a:lnTo>
                <a:pt x="0" y="1175"/>
              </a:lnTo>
              <a:close/>
            </a:path>
          </a:pathLst>
        </a:cu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47625</xdr:colOff>
      <xdr:row>0</xdr:row>
      <xdr:rowOff>95250</xdr:rowOff>
    </xdr:from>
    <xdr:to>
      <xdr:col>6</xdr:col>
      <xdr:colOff>0</xdr:colOff>
      <xdr:row>0</xdr:row>
      <xdr:rowOff>771525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0"/>
          <a:ext cx="1914525" cy="6762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20"/>
  <sheetViews>
    <sheetView tabSelected="1" workbookViewId="0" topLeftCell="A1">
      <selection activeCell="T8" sqref="T8"/>
    </sheetView>
  </sheetViews>
  <sheetFormatPr defaultColWidth="9.140625" defaultRowHeight="15"/>
  <cols>
    <col min="1" max="1" width="3.7109375" style="1" customWidth="1"/>
    <col min="2" max="3" width="2.7109375" style="0" customWidth="1"/>
    <col min="4" max="4" width="7.421875" style="0" customWidth="1"/>
    <col min="5" max="5" width="7.421875" style="0" bestFit="1" customWidth="1"/>
    <col min="9" max="9" width="8.00390625" style="0" customWidth="1"/>
    <col min="10" max="10" width="9.28125" style="14" customWidth="1"/>
    <col min="11" max="11" width="16.8515625" style="0" hidden="1" customWidth="1"/>
    <col min="12" max="12" width="15.8515625" style="0" hidden="1" customWidth="1"/>
    <col min="13" max="13" width="12.00390625" style="0" hidden="1" customWidth="1"/>
    <col min="14" max="14" width="13.140625" style="0" hidden="1" customWidth="1"/>
    <col min="15" max="15" width="12.140625" style="0" hidden="1" customWidth="1"/>
    <col min="16" max="16" width="12.8515625" style="14" hidden="1" customWidth="1"/>
    <col min="17" max="17" width="14.421875" style="0" customWidth="1"/>
    <col min="18" max="18" width="14.57421875" style="0" customWidth="1"/>
    <col min="19" max="16384" width="9.140625" style="1" customWidth="1"/>
  </cols>
  <sheetData>
    <row r="1" spans="2:18" ht="67.5" customHeight="1">
      <c r="B1" s="40"/>
      <c r="C1" s="40"/>
      <c r="D1" s="40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2:18" s="11" customFormat="1" ht="15.75"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2:18" s="11" customFormat="1" ht="15.75">
      <c r="B3" s="17" t="s">
        <v>16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2:18" s="12" customFormat="1" ht="29.25" customHeight="1">
      <c r="B4" s="43" t="s">
        <v>17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</row>
    <row r="5" spans="2:18" s="11" customFormat="1" ht="1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2:18" ht="1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2:18" ht="15">
      <c r="B7" s="34" t="s">
        <v>1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8" spans="2:18" ht="15" customHeight="1">
      <c r="B8" s="25" t="s">
        <v>2</v>
      </c>
      <c r="C8" s="26"/>
      <c r="D8" s="19" t="s">
        <v>3</v>
      </c>
      <c r="E8" s="19" t="s">
        <v>4</v>
      </c>
      <c r="F8" s="20" t="s">
        <v>5</v>
      </c>
      <c r="G8" s="20"/>
      <c r="H8" s="20"/>
      <c r="I8" s="20"/>
      <c r="J8" s="19" t="s">
        <v>6</v>
      </c>
      <c r="K8" s="49" t="s">
        <v>7</v>
      </c>
      <c r="L8" s="50"/>
      <c r="M8" s="36" t="s">
        <v>8</v>
      </c>
      <c r="N8" s="37"/>
      <c r="O8" s="37"/>
      <c r="P8" s="31" t="s">
        <v>9</v>
      </c>
      <c r="Q8" s="21" t="s">
        <v>10</v>
      </c>
      <c r="R8" s="22"/>
    </row>
    <row r="9" spans="2:18" ht="27" customHeight="1">
      <c r="B9" s="27"/>
      <c r="C9" s="28"/>
      <c r="D9" s="19"/>
      <c r="E9" s="19"/>
      <c r="F9" s="20"/>
      <c r="G9" s="20"/>
      <c r="H9" s="20"/>
      <c r="I9" s="20"/>
      <c r="J9" s="19"/>
      <c r="K9" s="15" t="s">
        <v>29</v>
      </c>
      <c r="L9" s="15" t="s">
        <v>28</v>
      </c>
      <c r="M9" s="38"/>
      <c r="N9" s="39"/>
      <c r="O9" s="39"/>
      <c r="P9" s="32"/>
      <c r="Q9" s="23"/>
      <c r="R9" s="24"/>
    </row>
    <row r="10" spans="2:18" ht="22.5" customHeight="1">
      <c r="B10" s="29"/>
      <c r="C10" s="30"/>
      <c r="D10" s="19"/>
      <c r="E10" s="19"/>
      <c r="F10" s="20"/>
      <c r="G10" s="20"/>
      <c r="H10" s="20"/>
      <c r="I10" s="20"/>
      <c r="J10" s="19"/>
      <c r="K10" s="2" t="s">
        <v>8</v>
      </c>
      <c r="L10" s="2" t="s">
        <v>8</v>
      </c>
      <c r="M10" s="3" t="s">
        <v>11</v>
      </c>
      <c r="N10" s="3" t="s">
        <v>12</v>
      </c>
      <c r="O10" s="3" t="s">
        <v>13</v>
      </c>
      <c r="P10" s="33"/>
      <c r="Q10" s="4" t="s">
        <v>14</v>
      </c>
      <c r="R10" s="4" t="s">
        <v>15</v>
      </c>
    </row>
    <row r="11" spans="2:18" ht="234" customHeight="1">
      <c r="B11" s="47">
        <v>1</v>
      </c>
      <c r="C11" s="48"/>
      <c r="D11" s="5">
        <v>300</v>
      </c>
      <c r="E11" s="6" t="s">
        <v>19</v>
      </c>
      <c r="F11" s="51" t="s">
        <v>18</v>
      </c>
      <c r="G11" s="51"/>
      <c r="H11" s="51"/>
      <c r="I11" s="51"/>
      <c r="J11" s="13">
        <v>1498800</v>
      </c>
      <c r="K11" s="7">
        <v>3500</v>
      </c>
      <c r="L11" s="7">
        <v>6176.22</v>
      </c>
      <c r="M11" s="8">
        <f aca="true" t="shared" si="0" ref="M11:M19">MIN(K11:L11)</f>
        <v>3500</v>
      </c>
      <c r="N11" s="8">
        <f aca="true" t="shared" si="1" ref="N11:N19">ROUND(AVERAGE(K11:L11),2)</f>
        <v>4838.11</v>
      </c>
      <c r="O11" s="8">
        <f aca="true" t="shared" si="2" ref="O11:O19">ROUND(MEDIAN(K11:L11),2)</f>
        <v>4838.11</v>
      </c>
      <c r="P11" s="16">
        <f aca="true" t="shared" si="3" ref="P11:P19">STDEV(K11:L11)/AVERAGE(K11:L11)</f>
        <v>0.39113895921073716</v>
      </c>
      <c r="Q11" s="53">
        <f>IF(P11&lt;25%,N11,O11)</f>
        <v>4838.11</v>
      </c>
      <c r="R11" s="9">
        <f aca="true" t="shared" si="4" ref="R11:R19">Q11*D11</f>
        <v>1451433</v>
      </c>
    </row>
    <row r="12" spans="2:18" ht="87.75" customHeight="1">
      <c r="B12" s="47">
        <v>2</v>
      </c>
      <c r="C12" s="48"/>
      <c r="D12" s="5">
        <v>50</v>
      </c>
      <c r="E12" s="6" t="s">
        <v>19</v>
      </c>
      <c r="F12" s="51" t="s">
        <v>20</v>
      </c>
      <c r="G12" s="51"/>
      <c r="H12" s="51"/>
      <c r="I12" s="51"/>
      <c r="J12" s="13">
        <v>1806610</v>
      </c>
      <c r="K12" s="7">
        <v>800</v>
      </c>
      <c r="L12" s="7">
        <v>1018.63</v>
      </c>
      <c r="M12" s="8">
        <f t="shared" si="0"/>
        <v>800</v>
      </c>
      <c r="N12" s="8">
        <f t="shared" si="1"/>
        <v>909.32</v>
      </c>
      <c r="O12" s="8">
        <f t="shared" si="2"/>
        <v>909.32</v>
      </c>
      <c r="P12" s="16">
        <f t="shared" si="3"/>
        <v>0.17001232309025419</v>
      </c>
      <c r="Q12" s="9">
        <f aca="true" t="shared" si="5" ref="Q12:Q17">IF(P12&lt;25%,N12,O12)</f>
        <v>909.32</v>
      </c>
      <c r="R12" s="9">
        <f t="shared" si="4"/>
        <v>45466</v>
      </c>
    </row>
    <row r="13" spans="2:18" ht="90.75" customHeight="1">
      <c r="B13" s="47">
        <v>3</v>
      </c>
      <c r="C13" s="48"/>
      <c r="D13" s="5">
        <v>80</v>
      </c>
      <c r="E13" s="6" t="s">
        <v>19</v>
      </c>
      <c r="F13" s="51" t="s">
        <v>21</v>
      </c>
      <c r="G13" s="51"/>
      <c r="H13" s="51"/>
      <c r="I13" s="51"/>
      <c r="J13" s="13">
        <v>263265</v>
      </c>
      <c r="K13" s="7">
        <v>800</v>
      </c>
      <c r="L13" s="7">
        <v>469.82</v>
      </c>
      <c r="M13" s="8">
        <f t="shared" si="0"/>
        <v>469.82</v>
      </c>
      <c r="N13" s="8">
        <f t="shared" si="1"/>
        <v>634.91</v>
      </c>
      <c r="O13" s="8">
        <f t="shared" si="2"/>
        <v>634.91</v>
      </c>
      <c r="P13" s="16">
        <f t="shared" si="3"/>
        <v>0.3677253736941842</v>
      </c>
      <c r="Q13" s="53">
        <f t="shared" si="5"/>
        <v>634.91</v>
      </c>
      <c r="R13" s="9">
        <f t="shared" si="4"/>
        <v>50792.799999999996</v>
      </c>
    </row>
    <row r="14" spans="2:18" ht="54" customHeight="1">
      <c r="B14" s="47">
        <v>4</v>
      </c>
      <c r="C14" s="48"/>
      <c r="D14" s="5">
        <v>560</v>
      </c>
      <c r="E14" s="6" t="s">
        <v>19</v>
      </c>
      <c r="F14" s="51" t="s">
        <v>22</v>
      </c>
      <c r="G14" s="51"/>
      <c r="H14" s="51"/>
      <c r="I14" s="51"/>
      <c r="J14" s="13">
        <v>1612263</v>
      </c>
      <c r="K14" s="7">
        <v>400</v>
      </c>
      <c r="L14" s="7">
        <v>592.47</v>
      </c>
      <c r="M14" s="8">
        <f t="shared" si="0"/>
        <v>400</v>
      </c>
      <c r="N14" s="8">
        <f t="shared" si="1"/>
        <v>496.24</v>
      </c>
      <c r="O14" s="8">
        <f t="shared" si="2"/>
        <v>496.24</v>
      </c>
      <c r="P14" s="16">
        <f t="shared" si="3"/>
        <v>0.2742588535169323</v>
      </c>
      <c r="Q14" s="9">
        <f t="shared" si="5"/>
        <v>496.24</v>
      </c>
      <c r="R14" s="9">
        <f t="shared" si="4"/>
        <v>277894.4</v>
      </c>
    </row>
    <row r="15" spans="2:18" ht="69" customHeight="1">
      <c r="B15" s="47">
        <v>5</v>
      </c>
      <c r="C15" s="48"/>
      <c r="D15" s="5">
        <v>100</v>
      </c>
      <c r="E15" s="6" t="s">
        <v>19</v>
      </c>
      <c r="F15" s="51" t="s">
        <v>23</v>
      </c>
      <c r="G15" s="51"/>
      <c r="H15" s="51"/>
      <c r="I15" s="51"/>
      <c r="J15" s="13">
        <v>317390</v>
      </c>
      <c r="K15" s="7">
        <v>790</v>
      </c>
      <c r="L15" s="7">
        <v>1008.24</v>
      </c>
      <c r="M15" s="8">
        <f t="shared" si="0"/>
        <v>790</v>
      </c>
      <c r="N15" s="8">
        <f t="shared" si="1"/>
        <v>899.12</v>
      </c>
      <c r="O15" s="8">
        <f t="shared" si="2"/>
        <v>899.12</v>
      </c>
      <c r="P15" s="16">
        <f t="shared" si="3"/>
        <v>0.1716333569781033</v>
      </c>
      <c r="Q15" s="9">
        <f t="shared" si="5"/>
        <v>899.12</v>
      </c>
      <c r="R15" s="9">
        <f t="shared" si="4"/>
        <v>89912</v>
      </c>
    </row>
    <row r="16" spans="2:18" ht="94.5" customHeight="1">
      <c r="B16" s="47">
        <v>6</v>
      </c>
      <c r="C16" s="48"/>
      <c r="D16" s="5">
        <v>200</v>
      </c>
      <c r="E16" s="6" t="s">
        <v>19</v>
      </c>
      <c r="F16" s="51" t="s">
        <v>24</v>
      </c>
      <c r="G16" s="51"/>
      <c r="H16" s="51"/>
      <c r="I16" s="51"/>
      <c r="J16" s="13">
        <v>1168460</v>
      </c>
      <c r="K16" s="7">
        <v>200</v>
      </c>
      <c r="L16" s="7">
        <v>328.46</v>
      </c>
      <c r="M16" s="8">
        <f t="shared" si="0"/>
        <v>200</v>
      </c>
      <c r="N16" s="8">
        <f t="shared" si="1"/>
        <v>264.23</v>
      </c>
      <c r="O16" s="8">
        <f t="shared" si="2"/>
        <v>264.23</v>
      </c>
      <c r="P16" s="16">
        <f t="shared" si="3"/>
        <v>0.3437722329456296</v>
      </c>
      <c r="Q16" s="9">
        <f t="shared" si="5"/>
        <v>264.23</v>
      </c>
      <c r="R16" s="9">
        <f t="shared" si="4"/>
        <v>52846</v>
      </c>
    </row>
    <row r="17" spans="2:18" ht="206.25" customHeight="1">
      <c r="B17" s="47">
        <v>7</v>
      </c>
      <c r="C17" s="48"/>
      <c r="D17" s="5">
        <v>50</v>
      </c>
      <c r="E17" s="6" t="s">
        <v>19</v>
      </c>
      <c r="F17" s="51" t="s">
        <v>25</v>
      </c>
      <c r="G17" s="51"/>
      <c r="H17" s="51"/>
      <c r="I17" s="51"/>
      <c r="J17" s="13">
        <v>1381695</v>
      </c>
      <c r="K17" s="7">
        <v>750</v>
      </c>
      <c r="L17" s="7">
        <v>1621.49</v>
      </c>
      <c r="M17" s="8">
        <f t="shared" si="0"/>
        <v>750</v>
      </c>
      <c r="N17" s="8">
        <f t="shared" si="1"/>
        <v>1185.75</v>
      </c>
      <c r="O17" s="8">
        <f t="shared" si="2"/>
        <v>1185.75</v>
      </c>
      <c r="P17" s="16">
        <f t="shared" si="3"/>
        <v>0.5197040584073851</v>
      </c>
      <c r="Q17" s="9">
        <f t="shared" si="5"/>
        <v>1185.75</v>
      </c>
      <c r="R17" s="9">
        <f t="shared" si="4"/>
        <v>59287.5</v>
      </c>
    </row>
    <row r="18" spans="2:18" ht="237" customHeight="1">
      <c r="B18" s="47">
        <v>8</v>
      </c>
      <c r="C18" s="48"/>
      <c r="D18" s="5">
        <v>1</v>
      </c>
      <c r="E18" s="6" t="s">
        <v>19</v>
      </c>
      <c r="F18" s="51" t="s">
        <v>26</v>
      </c>
      <c r="G18" s="51"/>
      <c r="H18" s="51"/>
      <c r="I18" s="51"/>
      <c r="J18" s="13">
        <v>3620</v>
      </c>
      <c r="K18" s="7">
        <v>2700000</v>
      </c>
      <c r="L18" s="7">
        <v>2160000</v>
      </c>
      <c r="M18" s="8">
        <f t="shared" si="0"/>
        <v>2160000</v>
      </c>
      <c r="N18" s="8">
        <f t="shared" si="1"/>
        <v>2430000</v>
      </c>
      <c r="O18" s="8">
        <f t="shared" si="2"/>
        <v>2430000</v>
      </c>
      <c r="P18" s="16">
        <f t="shared" si="3"/>
        <v>0.15713484026367722</v>
      </c>
      <c r="Q18" s="9">
        <f>IF(P18&lt;25%,N18,O18)</f>
        <v>2430000</v>
      </c>
      <c r="R18" s="9">
        <f t="shared" si="4"/>
        <v>2430000</v>
      </c>
    </row>
    <row r="19" spans="2:18" ht="155.25" customHeight="1">
      <c r="B19" s="47">
        <v>9</v>
      </c>
      <c r="C19" s="48"/>
      <c r="D19" s="5">
        <v>1</v>
      </c>
      <c r="E19" s="6" t="s">
        <v>19</v>
      </c>
      <c r="F19" s="52" t="s">
        <v>27</v>
      </c>
      <c r="G19" s="52"/>
      <c r="H19" s="52"/>
      <c r="I19" s="52"/>
      <c r="J19" s="13">
        <v>29912</v>
      </c>
      <c r="K19" s="7">
        <v>2700000</v>
      </c>
      <c r="L19" s="7">
        <v>2160000</v>
      </c>
      <c r="M19" s="8">
        <f t="shared" si="0"/>
        <v>2160000</v>
      </c>
      <c r="N19" s="8">
        <f t="shared" si="1"/>
        <v>2430000</v>
      </c>
      <c r="O19" s="8">
        <f t="shared" si="2"/>
        <v>2430000</v>
      </c>
      <c r="P19" s="16">
        <f t="shared" si="3"/>
        <v>0.15713484026367722</v>
      </c>
      <c r="Q19" s="9">
        <f aca="true" t="shared" si="6" ref="Q19">IF(P19&lt;25%,N19,O19)</f>
        <v>2430000</v>
      </c>
      <c r="R19" s="9">
        <f t="shared" si="4"/>
        <v>2430000</v>
      </c>
    </row>
    <row r="20" spans="2:18" ht="15" customHeight="1">
      <c r="B20" s="44" t="s">
        <v>30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  <c r="R20" s="10">
        <f>SUM(R11:R19)</f>
        <v>6887631.7</v>
      </c>
    </row>
  </sheetData>
  <mergeCells count="34">
    <mergeCell ref="F17:I17"/>
    <mergeCell ref="B12:C12"/>
    <mergeCell ref="F12:I12"/>
    <mergeCell ref="B13:C13"/>
    <mergeCell ref="F13:I13"/>
    <mergeCell ref="B14:C14"/>
    <mergeCell ref="F14:I14"/>
    <mergeCell ref="B20:Q20"/>
    <mergeCell ref="K8:L8"/>
    <mergeCell ref="B11:C11"/>
    <mergeCell ref="B18:C18"/>
    <mergeCell ref="F18:I18"/>
    <mergeCell ref="B19:C19"/>
    <mergeCell ref="F19:I19"/>
    <mergeCell ref="F11:I11"/>
    <mergeCell ref="B15:C15"/>
    <mergeCell ref="F15:I15"/>
    <mergeCell ref="B16:C16"/>
    <mergeCell ref="F16:I16"/>
    <mergeCell ref="B17:C17"/>
    <mergeCell ref="B1:R1"/>
    <mergeCell ref="B2:R2"/>
    <mergeCell ref="B3:R3"/>
    <mergeCell ref="B4:R4"/>
    <mergeCell ref="B5:R6"/>
    <mergeCell ref="E8:E10"/>
    <mergeCell ref="F8:I10"/>
    <mergeCell ref="J8:J10"/>
    <mergeCell ref="D8:D10"/>
    <mergeCell ref="Q8:R9"/>
    <mergeCell ref="B8:C10"/>
    <mergeCell ref="P8:P10"/>
    <mergeCell ref="B7:R7"/>
    <mergeCell ref="M8:O9"/>
  </mergeCells>
  <printOptions/>
  <pageMargins left="0.511811024" right="0.511811024" top="0.787401575" bottom="0.787401575" header="0.31496062" footer="0.31496062"/>
  <pageSetup fitToHeight="0" fitToWidth="1" horizontalDpi="300" verticalDpi="300" orientation="landscape" paperSize="9" scale="36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766810F3571A045AFE15E5668B16395" ma:contentTypeVersion="19" ma:contentTypeDescription="Crie um novo documento." ma:contentTypeScope="" ma:versionID="ce20ebced14e8bee2efa91a5a1be33f4">
  <xsd:schema xmlns:xsd="http://www.w3.org/2001/XMLSchema" xmlns:xs="http://www.w3.org/2001/XMLSchema" xmlns:p="http://schemas.microsoft.com/office/2006/metadata/properties" xmlns:ns1="http://schemas.microsoft.com/sharepoint/v3" xmlns:ns2="1eb315a1-fd1d-4c46-bc29-5324cfd31550" xmlns:ns3="040f40de-0951-4de2-aa99-b1ea904a966c" targetNamespace="http://schemas.microsoft.com/office/2006/metadata/properties" ma:root="true" ma:fieldsID="76a94a0519b069b1b5138af1f76cb2a7" ns1:_="" ns2:_="" ns3:_="">
    <xsd:import namespace="http://schemas.microsoft.com/sharepoint/v3"/>
    <xsd:import namespace="1eb315a1-fd1d-4c46-bc29-5324cfd31550"/>
    <xsd:import namespace="040f40de-0951-4de2-aa99-b1ea904a96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silvia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5" nillable="true" ma:displayName="Propriedades da Política de Conformidade Unificada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Ação de Interface do Usuário da Política de Conformidade Unificad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b315a1-fd1d-4c46-bc29-5324cfd315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Status de liberação" ma:internalName="Status_x0020_de_x0020_libera_x00e7__x00e3_o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6905f465-c0dd-4870-bbe2-ba24a410d0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silvia" ma:index="24" nillable="true" ma:displayName="silvia" ma:format="Dropdown" ma:list="UserInfo" ma:SharePointGroup="0" ma:internalName="silvi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0f40de-0951-4de2-aa99-b1ea904a966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b441b97-112f-42a4-9487-746d41916657}" ma:internalName="TaxCatchAll" ma:showField="CatchAllData" ma:web="040f40de-0951-4de2-aa99-b1ea904a96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1eb315a1-fd1d-4c46-bc29-5324cfd31550" xsi:nil="true"/>
    <lcf76f155ced4ddcb4097134ff3c332f xmlns="1eb315a1-fd1d-4c46-bc29-5324cfd31550">
      <Terms xmlns="http://schemas.microsoft.com/office/infopath/2007/PartnerControls"/>
    </lcf76f155ced4ddcb4097134ff3c332f>
    <TaxCatchAll xmlns="040f40de-0951-4de2-aa99-b1ea904a966c" xsi:nil="true"/>
    <silvia xmlns="1eb315a1-fd1d-4c46-bc29-5324cfd31550">
      <UserInfo>
        <DisplayName/>
        <AccountId xsi:nil="true"/>
        <AccountType/>
      </UserInfo>
    </silvia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D9A6100-6B42-44A0-9EBB-BEE98F3FBE4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AD4F15-952D-42A0-AE2D-24521B872E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eb315a1-fd1d-4c46-bc29-5324cfd31550"/>
    <ds:schemaRef ds:uri="040f40de-0951-4de2-aa99-b1ea904a96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CBAFDF-1564-4C74-90E1-FD7F2B807210}">
  <ds:schemaRefs>
    <ds:schemaRef ds:uri="http://schemas.microsoft.com/office/2006/metadata/properties"/>
    <ds:schemaRef ds:uri="http://schemas.microsoft.com/office/infopath/2007/PartnerControls"/>
    <ds:schemaRef ds:uri="1eb315a1-fd1d-4c46-bc29-5324cfd31550"/>
    <ds:schemaRef ds:uri="040f40de-0951-4de2-aa99-b1ea904a966c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Público do Estado de Minas Gerais - MPMG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 Ruiz</dc:creator>
  <cp:keywords/>
  <dc:description/>
  <cp:lastModifiedBy>Simone Capanema</cp:lastModifiedBy>
  <dcterms:created xsi:type="dcterms:W3CDTF">2018-05-03T15:00:37Z</dcterms:created>
  <dcterms:modified xsi:type="dcterms:W3CDTF">2024-01-29T13:41:39Z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0x0101005766810F3571A045AFE15E5668B16395</vt:lpwstr>
  </property>
  <property fmtid="{D5CDD505-2E9C-101B-9397-08002B2CF9AE}" pid="3" name="MediaServiceImageTags">
    <vt:lpwstr/>
  </property>
</Properties>
</file>