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des Próprias" sheetId="1" state="visible" r:id="rId2"/>
    <sheet name="Sedes Locadas" sheetId="2" state="visible" r:id="rId3"/>
    <sheet name="Sedes Fórum" sheetId="3" state="visible" r:id="rId4"/>
    <sheet name="Cessão de Uso" sheetId="4" state="visible" r:id="rId5"/>
    <sheet name="Planilha de Critérios5" sheetId="5" state="hidden" r:id="rId6"/>
    <sheet name="Porte 1 - 1 a 5" sheetId="6" state="hidden" r:id="rId7"/>
    <sheet name="Porte 2 - 6 a 12" sheetId="7" state="hidden" r:id="rId8"/>
    <sheet name="Porte 3 - 14+" sheetId="8" state="hidden" r:id="rId9"/>
  </sheets>
  <definedNames>
    <definedName function="false" hidden="true" localSheetId="3" name="_xlnm._FilterDatabase" vbProcedure="false">'Cessão de Uso'!$B$4:$G$21</definedName>
    <definedName function="false" hidden="true" localSheetId="4" name="_xlnm._FilterDatabase" vbProcedure="false">'Planilha de Critérios5'!$B$5:$Z$758</definedName>
    <definedName function="false" hidden="false" localSheetId="5" name="_xlnm.Print_Area" vbProcedure="false">'Porte 1 - 1 a 5'!$A$1:$F$241</definedName>
    <definedName function="false" hidden="true" localSheetId="5" name="_xlnm._FilterDatabase" vbProcedure="false">'Porte 1 - 1 a 5'!$D$4:$F$4</definedName>
    <definedName function="false" hidden="true" localSheetId="6" name="_xlnm._FilterDatabase" vbProcedure="false">'Porte 2 - 6 a 12'!$D$4:$F$4</definedName>
    <definedName function="false" hidden="true" localSheetId="7" name="_xlnm._FilterDatabase" vbProcedure="false">'Porte 3 - 14+'!$D$4:$F$4</definedName>
    <definedName function="false" hidden="true" localSheetId="2" name="_xlnm._FilterDatabase" vbProcedure="false">'Sedes Fórum'!$B$4:$F$197</definedName>
    <definedName function="false" hidden="true" localSheetId="1" name="_xlnm._FilterDatabase" vbProcedure="false">'Sedes Locadas'!$B$4:$I$225</definedName>
    <definedName function="false" hidden="true" localSheetId="0" name="_xlnm._FilterDatabase" vbProcedure="false">'Sedes Próprias'!$B$4:$F$78</definedName>
  </definedNames>
  <calcPr iterateCount="100" refMode="A1" iterate="false" iterateDelta="0.0001"/>
  <pivotCaches>
    <pivotCache cacheId="1" r:id="rId11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<sst xmlns="http://schemas.openxmlformats.org/spreadsheetml/2006/main" count="6794" uniqueCount="1580">
  <si>
    <t xml:space="preserve">APENSO II – SEDES PRÓPRIAS</t>
  </si>
  <si>
    <t xml:space="preserve">SUPERINTENDÊNCIA DE ENGENHARIA E ARQUITETURA - SEA</t>
  </si>
  <si>
    <t xml:space="preserve">TOTAL DE CIDADES: 58</t>
  </si>
  <si>
    <t xml:space="preserve">Cidade</t>
  </si>
  <si>
    <t xml:space="preserve">Instalação</t>
  </si>
  <si>
    <t xml:space="preserve">Região</t>
  </si>
  <si>
    <t xml:space="preserve">Endereço</t>
  </si>
  <si>
    <t xml:space="preserve">CEP</t>
  </si>
  <si>
    <t xml:space="preserve">Abre Campo</t>
  </si>
  <si>
    <t xml:space="preserve">Própria</t>
  </si>
  <si>
    <t xml:space="preserve">Leste</t>
  </si>
  <si>
    <t xml:space="preserve">Rua Dr. Olinto De Abreu, nº 16, Centro</t>
  </si>
  <si>
    <t xml:space="preserve">35365-000</t>
  </si>
  <si>
    <t xml:space="preserve">Alfenas</t>
  </si>
  <si>
    <t xml:space="preserve">Sul</t>
  </si>
  <si>
    <t xml:space="preserve">Avenida São José, nº 1552</t>
  </si>
  <si>
    <t xml:space="preserve">37130-165</t>
  </si>
  <si>
    <t xml:space="preserve">Almenara</t>
  </si>
  <si>
    <t xml:space="preserve">Jequitinhonha e Mucuri</t>
  </si>
  <si>
    <t xml:space="preserve">Rua Doutor Sabino Silva, nº 58, Centro</t>
  </si>
  <si>
    <t xml:space="preserve">39900-000</t>
  </si>
  <si>
    <t xml:space="preserve">Araguari</t>
  </si>
  <si>
    <t xml:space="preserve">Triângulo e Alto Paranaíba</t>
  </si>
  <si>
    <t xml:space="preserve">Rua Coronel Lindolfo Rodrigues Da Cunha, nº 130, Centro</t>
  </si>
  <si>
    <t xml:space="preserve">38440-022</t>
  </si>
  <si>
    <t xml:space="preserve">Araxá</t>
  </si>
  <si>
    <t xml:space="preserve">Av. Tancredo Neves, nº 230</t>
  </si>
  <si>
    <t xml:space="preserve">38183-380</t>
  </si>
  <si>
    <t xml:space="preserve">Av. Tancredo Neves, nº 340</t>
  </si>
  <si>
    <t xml:space="preserve">Barbacena</t>
  </si>
  <si>
    <t xml:space="preserve">Rua Doutor Jose Vilella Costa Pinto,nº 45, Bairro das Mansões</t>
  </si>
  <si>
    <t xml:space="preserve">36201-006</t>
  </si>
  <si>
    <t xml:space="preserve">Belo Horizonte - Sede Torre I</t>
  </si>
  <si>
    <t xml:space="preserve">Metropolitana</t>
  </si>
  <si>
    <t xml:space="preserve">Av. Álvares Cabral, nº 1690, Santo Agostinho</t>
  </si>
  <si>
    <t xml:space="preserve">30170-008</t>
  </si>
  <si>
    <t xml:space="preserve">Belo Horizonte - Sede Torre II</t>
  </si>
  <si>
    <t xml:space="preserve">Av. Álvares Cabral, nº 1740, Santo Agostinho</t>
  </si>
  <si>
    <t xml:space="preserve">Belo Horizonte - Ouvidoria</t>
  </si>
  <si>
    <t xml:space="preserve">Rua Dias Adorno, nº 347, Santo Agostinho</t>
  </si>
  <si>
    <t xml:space="preserve">30190-100</t>
  </si>
  <si>
    <t xml:space="preserve">Rua Dias Adorno, nº 367, Santo Agostinho</t>
  </si>
  <si>
    <t xml:space="preserve">Belo Horizonte - Sede Procon e CAOs</t>
  </si>
  <si>
    <t xml:space="preserve">Rua Gonçalves Dias, nº 2039, Lourdes</t>
  </si>
  <si>
    <t xml:space="preserve">30140-092</t>
  </si>
  <si>
    <t xml:space="preserve">Belo Horizonte - Sede UCC</t>
  </si>
  <si>
    <t xml:space="preserve">Av. Álvares Cabral, nº 1707, Santo Agostinho</t>
  </si>
  <si>
    <t xml:space="preserve">30170-915</t>
  </si>
  <si>
    <t xml:space="preserve">Belo Horizonte - PJ Saúde</t>
  </si>
  <si>
    <t xml:space="preserve">Av. Augusto de Lima, nº1740, Barro Preto</t>
  </si>
  <si>
    <t xml:space="preserve">30190-003</t>
  </si>
  <si>
    <t xml:space="preserve">Belo Horizonte - Defesa Mulher</t>
  </si>
  <si>
    <t xml:space="preserve">Av. Álvares Cabral, nº 1881, Santo Agostinho</t>
  </si>
  <si>
    <t xml:space="preserve">Belo Horizonte - Galpão arquivos</t>
  </si>
  <si>
    <t xml:space="preserve">Rua Conceição do Pará, nº509, Horto Florestal</t>
  </si>
  <si>
    <t xml:space="preserve">31080-020</t>
  </si>
  <si>
    <t xml:space="preserve">Belo Horizonte - JECRIM</t>
  </si>
  <si>
    <t xml:space="preserve">Av. Juscelino Kubitscheck, nº 3240, Gameleira</t>
  </si>
  <si>
    <t xml:space="preserve">30720-040</t>
  </si>
  <si>
    <t xml:space="preserve">Belo Horizonte - Juizado Especial Criminal</t>
  </si>
  <si>
    <t xml:space="preserve">Belo Horizonte - </t>
  </si>
  <si>
    <t xml:space="preserve">Rua Ouro Preto, nº 703, Barro Preto</t>
  </si>
  <si>
    <t xml:space="preserve">30170-040</t>
  </si>
  <si>
    <t xml:space="preserve">Belo Horizonte - Defesa Patrimônio Cultural e Histórico</t>
  </si>
  <si>
    <t xml:space="preserve">Rua Timbiras, nº 2941, Barro Preto</t>
  </si>
  <si>
    <t xml:space="preserve">30140-062</t>
  </si>
  <si>
    <t xml:space="preserve">Caeté</t>
  </si>
  <si>
    <t xml:space="preserve">Praça Dr. João Pinheiro, nº 74, Centro</t>
  </si>
  <si>
    <t xml:space="preserve">34800-000</t>
  </si>
  <si>
    <t xml:space="preserve">Candeias</t>
  </si>
  <si>
    <t xml:space="preserve">Central</t>
  </si>
  <si>
    <t xml:space="preserve">Avenida Ozanan Levindo Coelho, S/N, Bairro Industrial</t>
  </si>
  <si>
    <t xml:space="preserve">37280-000</t>
  </si>
  <si>
    <t xml:space="preserve">Carangola</t>
  </si>
  <si>
    <t xml:space="preserve">Rua Xenofante Mercadante, nº 82, Centro</t>
  </si>
  <si>
    <t xml:space="preserve">36800-000</t>
  </si>
  <si>
    <t xml:space="preserve">Congonhas</t>
  </si>
  <si>
    <t xml:space="preserve">Rua Valdir Cunha, nº 205, Centro</t>
  </si>
  <si>
    <t xml:space="preserve">36410-180</t>
  </si>
  <si>
    <t xml:space="preserve">Conquista</t>
  </si>
  <si>
    <t xml:space="preserve">Praça Coronel Tancredo França, nº 100, Centro</t>
  </si>
  <si>
    <t xml:space="preserve">38195-000</t>
  </si>
  <si>
    <t xml:space="preserve">Conselheiro Lafaiete</t>
  </si>
  <si>
    <t xml:space="preserve">Rua Melvin Jones, nº180, Campo Alegre</t>
  </si>
  <si>
    <t xml:space="preserve">36400-107</t>
  </si>
  <si>
    <t xml:space="preserve">Contagem</t>
  </si>
  <si>
    <t xml:space="preserve">Rua Capitão Antônio Joaquim da Paixão, nº 285, Centro</t>
  </si>
  <si>
    <t xml:space="preserve">32041-230</t>
  </si>
  <si>
    <t xml:space="preserve">Curvelo</t>
  </si>
  <si>
    <t xml:space="preserve">Av. Dr. Dalton Moreira Canabrava, nº 422</t>
  </si>
  <si>
    <t xml:space="preserve">Diamantina</t>
  </si>
  <si>
    <t xml:space="preserve">Rua Macau Do Meio, nº 196, Centro</t>
  </si>
  <si>
    <t xml:space="preserve">39100-000</t>
  </si>
  <si>
    <t xml:space="preserve">Divinópolis</t>
  </si>
  <si>
    <t xml:space="preserve">Rua Santo Antônio,nº 475, Centro</t>
  </si>
  <si>
    <t xml:space="preserve">35500-041</t>
  </si>
  <si>
    <t xml:space="preserve">Dores do indaiá</t>
  </si>
  <si>
    <t xml:space="preserve">Rua Zacarias, nº 1334, Centro</t>
  </si>
  <si>
    <t xml:space="preserve">35610-000</t>
  </si>
  <si>
    <t xml:space="preserve">Governador Valadares</t>
  </si>
  <si>
    <t xml:space="preserve">Rua Marechal Floriano,nº 635, Centro </t>
  </si>
  <si>
    <t xml:space="preserve">35010-140</t>
  </si>
  <si>
    <t xml:space="preserve">Ibiraci</t>
  </si>
  <si>
    <t xml:space="preserve">Rua 6 de Abril, nº 1280, Centro</t>
  </si>
  <si>
    <t xml:space="preserve">37990-000</t>
  </si>
  <si>
    <t xml:space="preserve">Igarape</t>
  </si>
  <si>
    <t xml:space="preserve">Rua Altidorio Amaral, nº 787, Cidade Jardim</t>
  </si>
  <si>
    <t xml:space="preserve">32900-000</t>
  </si>
  <si>
    <t xml:space="preserve">Ipatinga</t>
  </si>
  <si>
    <t xml:space="preserve">Avenida Japao, nº 381, Cariru</t>
  </si>
  <si>
    <t xml:space="preserve">35160-118</t>
  </si>
  <si>
    <t xml:space="preserve">Itajubá</t>
  </si>
  <si>
    <t xml:space="preserve">Rua Deputado Aureliano Chaves, nº 172, Pinheirinho</t>
  </si>
  <si>
    <t xml:space="preserve">37500-190</t>
  </si>
  <si>
    <t xml:space="preserve">Januária</t>
  </si>
  <si>
    <t xml:space="preserve">Norte</t>
  </si>
  <si>
    <t xml:space="preserve">Praca Arthur Bernardes, nº 366, Centro</t>
  </si>
  <si>
    <t xml:space="preserve">39480-000</t>
  </si>
  <si>
    <t xml:space="preserve">João Pinheiro</t>
  </si>
  <si>
    <t xml:space="preserve">Rua Capitão Sancho, nº 521, Centro</t>
  </si>
  <si>
    <t xml:space="preserve">38770-000</t>
  </si>
  <si>
    <t xml:space="preserve">Juiz de Fora</t>
  </si>
  <si>
    <t xml:space="preserve">Rua José Calil Ahouagi, nº 100, Centro</t>
  </si>
  <si>
    <t xml:space="preserve">Lavras</t>
  </si>
  <si>
    <t xml:space="preserve">Avenida Ernesto Matioli, nº 960, Santa Efigênia</t>
  </si>
  <si>
    <t xml:space="preserve">37206-690</t>
  </si>
  <si>
    <t xml:space="preserve">Manga</t>
  </si>
  <si>
    <t xml:space="preserve">Praça Presidente Costa E Silva, nº 52, Centro</t>
  </si>
  <si>
    <t xml:space="preserve">39460-000</t>
  </si>
  <si>
    <t xml:space="preserve">Mariana</t>
  </si>
  <si>
    <t xml:space="preserve">Rua Manuel da Costa Athaide, nº 59, Oscar Magalhães Ferreira</t>
  </si>
  <si>
    <t xml:space="preserve">35420-000</t>
  </si>
  <si>
    <t xml:space="preserve">Matozinhos</t>
  </si>
  <si>
    <t xml:space="preserve">Praca Do Rosário, nº 85, Centro</t>
  </si>
  <si>
    <t xml:space="preserve">35720-000</t>
  </si>
  <si>
    <t xml:space="preserve">Montes Claros</t>
  </si>
  <si>
    <t xml:space="preserve">Avenida Cula Mangabeira, nº 345, Santo Expedito</t>
  </si>
  <si>
    <t xml:space="preserve">39401-696</t>
  </si>
  <si>
    <t xml:space="preserve">Avenida Cula Mangabeira, nº 355, Santo Expedito</t>
  </si>
  <si>
    <t xml:space="preserve">Nova Lima</t>
  </si>
  <si>
    <t xml:space="preserve">Avenida Januario Laurindo Carneiro, nº 140, Oswaldo Barbosa Pena II</t>
  </si>
  <si>
    <t xml:space="preserve">34002-119</t>
  </si>
  <si>
    <t xml:space="preserve">Nova Ponte</t>
  </si>
  <si>
    <t xml:space="preserve">Avenida Florêncio Gonçalves Fernandes, nº 585, Grande Lago</t>
  </si>
  <si>
    <t xml:space="preserve">38160-000</t>
  </si>
  <si>
    <t xml:space="preserve">Ouro Preto</t>
  </si>
  <si>
    <t xml:space="preserve">Praca Reinaldo Alves De Brito, nº 68, Centro</t>
  </si>
  <si>
    <t xml:space="preserve">35400-000</t>
  </si>
  <si>
    <t xml:space="preserve">Paracatu</t>
  </si>
  <si>
    <t xml:space="preserve">Av. Olegário Maciel, nº 1387, Santa Lúcia</t>
  </si>
  <si>
    <t xml:space="preserve">38600-000</t>
  </si>
  <si>
    <t xml:space="preserve">Patos de Minas</t>
  </si>
  <si>
    <t xml:space="preserve">Av. Almir Neves de Medeiros, nº , Guanabara</t>
  </si>
  <si>
    <t xml:space="preserve">Ponte Nova</t>
  </si>
  <si>
    <t xml:space="preserve">Rua Vigario Miguel Chaves, nº 17, Centro Histórico</t>
  </si>
  <si>
    <t xml:space="preserve">35430-013</t>
  </si>
  <si>
    <t xml:space="preserve">Porteirinha </t>
  </si>
  <si>
    <t xml:space="preserve">Rua Tiradentes, nº 225, Renascença</t>
  </si>
  <si>
    <t xml:space="preserve">39520-000</t>
  </si>
  <si>
    <t xml:space="preserve">Pouso Alegre</t>
  </si>
  <si>
    <t xml:space="preserve">Rua Maria Jose Siqueira Rigotti, nº 85, Santa Rita II</t>
  </si>
  <si>
    <t xml:space="preserve">37559-535</t>
  </si>
  <si>
    <t xml:space="preserve">Ribeirão das Neves</t>
  </si>
  <si>
    <t xml:space="preserve">Sacramento</t>
  </si>
  <si>
    <t xml:space="preserve">Avenida Visconde Do Rio Branco, nº 257, Centro</t>
  </si>
  <si>
    <t xml:space="preserve">38190-000</t>
  </si>
  <si>
    <t xml:space="preserve">Santa Luzia</t>
  </si>
  <si>
    <t xml:space="preserve">Av. Helena Soares Viana, nº101, Novo Centro
</t>
  </si>
  <si>
    <t xml:space="preserve">33031-020</t>
  </si>
  <si>
    <t xml:space="preserve">Santa Vitória</t>
  </si>
  <si>
    <t xml:space="preserve">Avenida Rio Grande Do Sul, nº 1725, Centro</t>
  </si>
  <si>
    <t xml:space="preserve">38320-000</t>
  </si>
  <si>
    <t xml:space="preserve">São Francisco</t>
  </si>
  <si>
    <t xml:space="preserve">Avenida Juscelino Kubistcheck, nº 737, Centro</t>
  </si>
  <si>
    <t xml:space="preserve">39300-000</t>
  </si>
  <si>
    <t xml:space="preserve">São João Da Ponte</t>
  </si>
  <si>
    <t xml:space="preserve">Rua Gerônimo De Aguiar, nº 167, Centro</t>
  </si>
  <si>
    <t xml:space="preserve">39430-000</t>
  </si>
  <si>
    <t xml:space="preserve">São João Del Rei</t>
  </si>
  <si>
    <t xml:space="preserve">Rua Antônio Manoel De Souza Guerra, nº 277, Vila Marchetti</t>
  </si>
  <si>
    <t xml:space="preserve">36307-905</t>
  </si>
  <si>
    <t xml:space="preserve">São Lourenço</t>
  </si>
  <si>
    <t xml:space="preserve">Alameda Acyr Dutra, nº 45 </t>
  </si>
  <si>
    <t xml:space="preserve">37470-000</t>
  </si>
  <si>
    <t xml:space="preserve">São Sebastião do Paraíso</t>
  </si>
  <si>
    <t xml:space="preserve">Avenida Doutor José de Oliveira Brandão Filho, nº 333, Jardim Mediterranée</t>
  </si>
  <si>
    <t xml:space="preserve">37950-000</t>
  </si>
  <si>
    <t xml:space="preserve">Sete Lagoas</t>
  </si>
  <si>
    <t xml:space="preserve">Rua José Duarte Paiva, nº 795, Santa Luzia</t>
  </si>
  <si>
    <t xml:space="preserve">35700-709</t>
  </si>
  <si>
    <t xml:space="preserve">Teófilo Otoni</t>
  </si>
  <si>
    <t xml:space="preserve">Rua Joaquim Ananias de Toledo, nº 101, Dr. Laerte Laender</t>
  </si>
  <si>
    <t xml:space="preserve">39803-171</t>
  </si>
  <si>
    <t xml:space="preserve">Três Pontas</t>
  </si>
  <si>
    <t xml:space="preserve">Rua Américo Miari, nº 330, Centro</t>
  </si>
  <si>
    <t xml:space="preserve">37190-000</t>
  </si>
  <si>
    <t xml:space="preserve">Tupaciguara</t>
  </si>
  <si>
    <t xml:space="preserve">Rua Rodrigo do Vale, nº 77, Centro</t>
  </si>
  <si>
    <t xml:space="preserve">38480-000</t>
  </si>
  <si>
    <t xml:space="preserve">Uberaba</t>
  </si>
  <si>
    <t xml:space="preserve">Rua Coronel Antônio Rios, nº 951, Bairro das Mercês</t>
  </si>
  <si>
    <t xml:space="preserve">38061-150</t>
  </si>
  <si>
    <t xml:space="preserve">Uberlândia</t>
  </si>
  <si>
    <t xml:space="preserve">Rua São Paulo,nº 95, Tibery</t>
  </si>
  <si>
    <t xml:space="preserve">38405-027</t>
  </si>
  <si>
    <t xml:space="preserve">Varginha</t>
  </si>
  <si>
    <t xml:space="preserve">Rua Irmao Mario Esdras, nº 305, Vila Pinto</t>
  </si>
  <si>
    <t xml:space="preserve">37010-660</t>
  </si>
  <si>
    <t xml:space="preserve">Vespasiano</t>
  </si>
  <si>
    <t xml:space="preserve">Rua Afonso Pena, nº 479, Santo Antônio</t>
  </si>
  <si>
    <t xml:space="preserve">33200-405</t>
  </si>
  <si>
    <t xml:space="preserve">Viçosa</t>
  </si>
  <si>
    <t xml:space="preserve">Rua Gomes Barbosa, nº 875, Conceição</t>
  </si>
  <si>
    <t xml:space="preserve">36570-101</t>
  </si>
  <si>
    <t xml:space="preserve">Visconde do Rio Branco</t>
  </si>
  <si>
    <t xml:space="preserve">Rua Eugênio de Melo, nº 1740, Barra dos Coutos </t>
  </si>
  <si>
    <t xml:space="preserve">36520-000</t>
  </si>
  <si>
    <t xml:space="preserve">Fonte da Informação: Superintendência de Engenharia e Arquitetura</t>
  </si>
  <si>
    <t xml:space="preserve">Data da última atualização: 25/04/2023</t>
  </si>
  <si>
    <t xml:space="preserve">APENSO II – SEDES LOCADAS</t>
  </si>
  <si>
    <t xml:space="preserve">TOTAL DE CIDADES: 117</t>
  </si>
  <si>
    <t xml:space="preserve">Contrato SEI</t>
  </si>
  <si>
    <t xml:space="preserve">Tipo de imóvel</t>
  </si>
  <si>
    <t xml:space="preserve">Tipo de Uso</t>
  </si>
  <si>
    <t xml:space="preserve">Abaeté</t>
  </si>
  <si>
    <t xml:space="preserve">Locada</t>
  </si>
  <si>
    <t xml:space="preserve">Rua Frei Orlando, nº330, Centro</t>
  </si>
  <si>
    <t xml:space="preserve">35620-000</t>
  </si>
  <si>
    <t xml:space="preserve">0105597</t>
  </si>
  <si>
    <t xml:space="preserve">Casa</t>
  </si>
  <si>
    <t xml:space="preserve">Exclusivo</t>
  </si>
  <si>
    <t xml:space="preserve">Águas Formosas</t>
  </si>
  <si>
    <t xml:space="preserve">Jequitinhonha e mucuri</t>
  </si>
  <si>
    <t xml:space="preserve">Rua Deodoro de Almeida Pinto, nº 177, Centro</t>
  </si>
  <si>
    <t xml:space="preserve">39880-000</t>
  </si>
  <si>
    <t xml:space="preserve">0087427</t>
  </si>
  <si>
    <t xml:space="preserve">Aimorés</t>
  </si>
  <si>
    <t xml:space="preserve">Rua Olegário Maciel, nº 63, Centro</t>
  </si>
  <si>
    <t xml:space="preserve">35200-00</t>
  </si>
  <si>
    <t xml:space="preserve">0205103</t>
  </si>
  <si>
    <t xml:space="preserve">Loja 01/02</t>
  </si>
  <si>
    <t xml:space="preserve">Misto</t>
  </si>
  <si>
    <t xml:space="preserve">Alpinopolis</t>
  </si>
  <si>
    <t xml:space="preserve">Av. Governador Valadares, nº 551, Centro</t>
  </si>
  <si>
    <t xml:space="preserve">37940-000</t>
  </si>
  <si>
    <t xml:space="preserve">2796717</t>
  </si>
  <si>
    <t xml:space="preserve">Loja 02 a 05</t>
  </si>
  <si>
    <t xml:space="preserve">Andradas</t>
  </si>
  <si>
    <t xml:space="preserve">Rua Marcelino Rodrigues Guilherme, nº 221, Centro</t>
  </si>
  <si>
    <t xml:space="preserve">37795-000</t>
  </si>
  <si>
    <t xml:space="preserve">0014229</t>
  </si>
  <si>
    <t xml:space="preserve">Andrelândia</t>
  </si>
  <si>
    <t xml:space="preserve">Praça Visconde de Arantes, nº 63, Centro</t>
  </si>
  <si>
    <t xml:space="preserve">37300-000</t>
  </si>
  <si>
    <t xml:space="preserve">0117291</t>
  </si>
  <si>
    <t xml:space="preserve">Araçuaí</t>
  </si>
  <si>
    <t xml:space="preserve">Casa na Rua Dom Serafim, nº 396, Centro</t>
  </si>
  <si>
    <t xml:space="preserve">39600-000</t>
  </si>
  <si>
    <t xml:space="preserve">0082716</t>
  </si>
  <si>
    <t xml:space="preserve">Arcos</t>
  </si>
  <si>
    <t xml:space="preserve"> Praça Floriano Peixoto, nº 222, Centro</t>
  </si>
  <si>
    <t xml:space="preserve">35588-000</t>
  </si>
  <si>
    <t xml:space="preserve">0179806</t>
  </si>
  <si>
    <t xml:space="preserve">Andar</t>
  </si>
  <si>
    <t xml:space="preserve">Arinos</t>
  </si>
  <si>
    <t xml:space="preserve">Triângulo e alto paranaíba</t>
  </si>
  <si>
    <t xml:space="preserve">Rua Professor Benevides, nº 436, Centro</t>
  </si>
  <si>
    <t xml:space="preserve">38680-000</t>
  </si>
  <si>
    <t xml:space="preserve">0062564</t>
  </si>
  <si>
    <t xml:space="preserve">Loja 01</t>
  </si>
  <si>
    <t xml:space="preserve">Belo Horizonte</t>
  </si>
  <si>
    <t xml:space="preserve">Rua Timbiras, nº 2928 , Barro Preto</t>
  </si>
  <si>
    <t xml:space="preserve">0027616</t>
  </si>
  <si>
    <t xml:space="preserve">5º, 7º, 8º, 9º, 11º e 15º andar</t>
  </si>
  <si>
    <t xml:space="preserve">0140283</t>
  </si>
  <si>
    <t xml:space="preserve">10º andar</t>
  </si>
  <si>
    <t xml:space="preserve">Avenida Olegário Maciel, nº 621, Centro</t>
  </si>
  <si>
    <t xml:space="preserve">30180-110</t>
  </si>
  <si>
    <t xml:space="preserve">0041616</t>
  </si>
  <si>
    <t xml:space="preserve">4 vagas</t>
  </si>
  <si>
    <t xml:space="preserve">Exclusivo (vaga)</t>
  </si>
  <si>
    <t xml:space="preserve">Rua Ouro Preto, nº 581, Barro Preto</t>
  </si>
  <si>
    <t xml:space="preserve">0003612</t>
  </si>
  <si>
    <t xml:space="preserve"> 8º andar, sala 707 do 7º andar e 11 vagas</t>
  </si>
  <si>
    <t xml:space="preserve">Misto + vaga</t>
  </si>
  <si>
    <t xml:space="preserve">1568435</t>
  </si>
  <si>
    <t xml:space="preserve">Salas 706 e 708</t>
  </si>
  <si>
    <t xml:space="preserve">3607281</t>
  </si>
  <si>
    <t xml:space="preserve">Salas 601, 602 e vagas 50 e 51</t>
  </si>
  <si>
    <t xml:space="preserve">3682741</t>
  </si>
  <si>
    <t xml:space="preserve">Salas 1006, 1008 e vagas 46,75</t>
  </si>
  <si>
    <t xml:space="preserve">Rua Diorita nº 216, Prado</t>
  </si>
  <si>
    <t xml:space="preserve">30411-084</t>
  </si>
  <si>
    <t xml:space="preserve">0113307</t>
  </si>
  <si>
    <t xml:space="preserve">Galpão</t>
  </si>
  <si>
    <t xml:space="preserve">Anel Rodoviário, BR 040 - S/Nº, km 3,8, Palmeiras</t>
  </si>
  <si>
    <t xml:space="preserve">30575-716</t>
  </si>
  <si>
    <t xml:space="preserve">0013266</t>
  </si>
  <si>
    <t xml:space="preserve">3 galpões</t>
  </si>
  <si>
    <t xml:space="preserve">Rua Goitacazes nº 1.214, Barro Preto</t>
  </si>
  <si>
    <t xml:space="preserve">30190-050</t>
  </si>
  <si>
    <t xml:space="preserve">0145742</t>
  </si>
  <si>
    <t xml:space="preserve">Prédio</t>
  </si>
  <si>
    <t xml:space="preserve">Betim</t>
  </si>
  <si>
    <t xml:space="preserve">Rua Inspetor Jaime Caldeira, nº 870, Brasiléia</t>
  </si>
  <si>
    <t xml:space="preserve">32600-424</t>
  </si>
  <si>
    <t xml:space="preserve">0083018</t>
  </si>
  <si>
    <t xml:space="preserve">Bicas</t>
  </si>
  <si>
    <t xml:space="preserve">Rua José Maria Guarnieri nº 19 (esq.Edson Souza nº86), Centro</t>
  </si>
  <si>
    <t xml:space="preserve">36600-000</t>
  </si>
  <si>
    <t xml:space="preserve">1932224</t>
  </si>
  <si>
    <t xml:space="preserve">Boa Esperança</t>
  </si>
  <si>
    <t xml:space="preserve">Rua Beline Maia, nº 85, Centro</t>
  </si>
  <si>
    <t xml:space="preserve">37170-000</t>
  </si>
  <si>
    <t xml:space="preserve">0014449</t>
  </si>
  <si>
    <t xml:space="preserve">Bocaiúva</t>
  </si>
  <si>
    <t xml:space="preserve">Rua Guarda Mor Alkimim, nº 13, Centro</t>
  </si>
  <si>
    <t xml:space="preserve">39390-000</t>
  </si>
  <si>
    <t xml:space="preserve">1448686</t>
  </si>
  <si>
    <t xml:space="preserve">Brasília/DF</t>
  </si>
  <si>
    <t xml:space="preserve">Distrito Federal</t>
  </si>
  <si>
    <t xml:space="preserve">ED. Via esplanada, bloco D da quadra 02 do saf/sul, lote 4</t>
  </si>
  <si>
    <t xml:space="preserve">70070-600</t>
  </si>
  <si>
    <t xml:space="preserve">1143478</t>
  </si>
  <si>
    <t xml:space="preserve">Sala 204</t>
  </si>
  <si>
    <t xml:space="preserve">Brasília de Minas</t>
  </si>
  <si>
    <t xml:space="preserve">Rua Durval Passos, n° 146 – Centro</t>
  </si>
  <si>
    <t xml:space="preserve">39330-000</t>
  </si>
  <si>
    <t xml:space="preserve">0958119</t>
  </si>
  <si>
    <t xml:space="preserve">Brumadinho</t>
  </si>
  <si>
    <t xml:space="preserve">Rua Governador Valadares, nº 342, Centro</t>
  </si>
  <si>
    <t xml:space="preserve">35460-000</t>
  </si>
  <si>
    <t xml:space="preserve">0037270</t>
  </si>
  <si>
    <t xml:space="preserve">Bonfim</t>
  </si>
  <si>
    <t xml:space="preserve">Rua Praça José de Freitas Marques, nº 233, Centro</t>
  </si>
  <si>
    <t xml:space="preserve">35480-000</t>
  </si>
  <si>
    <t xml:space="preserve">Aguardando ct</t>
  </si>
  <si>
    <t xml:space="preserve">Loja</t>
  </si>
  <si>
    <t xml:space="preserve">Bueno Brandão</t>
  </si>
  <si>
    <t xml:space="preserve">Av. Bom Jesus nº 65, Centro</t>
  </si>
  <si>
    <t xml:space="preserve">37578-000</t>
  </si>
  <si>
    <t xml:space="preserve">0188903</t>
  </si>
  <si>
    <t xml:space="preserve">Buritis</t>
  </si>
  <si>
    <t xml:space="preserve">Rua Ceará, nº 1005, Centro</t>
  </si>
  <si>
    <t xml:space="preserve">38660-000</t>
  </si>
  <si>
    <t xml:space="preserve">0370141</t>
  </si>
  <si>
    <t xml:space="preserve">Cachoeira de Minas</t>
  </si>
  <si>
    <t xml:space="preserve">Rua Padre Gregório, nº 99, Centro</t>
  </si>
  <si>
    <t xml:space="preserve">37545-000</t>
  </si>
  <si>
    <t xml:space="preserve">0689479</t>
  </si>
  <si>
    <t xml:space="preserve">Cambuí</t>
  </si>
  <si>
    <t xml:space="preserve">Av. do Carmo, nº 222, Centro</t>
  </si>
  <si>
    <t xml:space="preserve">37600-000</t>
  </si>
  <si>
    <t xml:space="preserve">0731271</t>
  </si>
  <si>
    <t xml:space="preserve">Rua Padre Caramuru, nº 295, Centro</t>
  </si>
  <si>
    <t xml:space="preserve">4728458</t>
  </si>
  <si>
    <t xml:space="preserve">Campo Belo</t>
  </si>
  <si>
    <t xml:space="preserve">Rua João Pinheiro, nº 290, Centro</t>
  </si>
  <si>
    <t xml:space="preserve">37270-000</t>
  </si>
  <si>
    <t xml:space="preserve">0091241</t>
  </si>
  <si>
    <t xml:space="preserve">Canápolis</t>
  </si>
  <si>
    <t xml:space="preserve">Rua 08, nº 399, Centro</t>
  </si>
  <si>
    <t xml:space="preserve">38380-000</t>
  </si>
  <si>
    <t xml:space="preserve">0283961</t>
  </si>
  <si>
    <t xml:space="preserve">Capelinha</t>
  </si>
  <si>
    <t xml:space="preserve">Rua Capitão Domingos Pimenta, nº 20, Centro</t>
  </si>
  <si>
    <t xml:space="preserve">39680-000</t>
  </si>
  <si>
    <t xml:space="preserve">0027348</t>
  </si>
  <si>
    <t xml:space="preserve">Salas 203,204,205 e 206</t>
  </si>
  <si>
    <t xml:space="preserve">Rua Barão de São Francisco, nº 15 - Centro</t>
  </si>
  <si>
    <t xml:space="preserve">	36800-000</t>
  </si>
  <si>
    <t xml:space="preserve">0258246</t>
  </si>
  <si>
    <t xml:space="preserve">Salas 401 e 402</t>
  </si>
  <si>
    <t xml:space="preserve">0260502</t>
  </si>
  <si>
    <t xml:space="preserve">Salas 201,202 e 203</t>
  </si>
  <si>
    <t xml:space="preserve">Carlos Chagas</t>
  </si>
  <si>
    <t xml:space="preserve">Av. Getúlio Vargas nº 10, 1ºandar, Centro</t>
  </si>
  <si>
    <t xml:space="preserve">39864-000</t>
  </si>
  <si>
    <t xml:space="preserve">0162572</t>
  </si>
  <si>
    <t xml:space="preserve">1º andar</t>
  </si>
  <si>
    <t xml:space="preserve">Carmo do Rio Claro</t>
  </si>
  <si>
    <t xml:space="preserve">Rua Gabriel Soares Silva nº 06, Porto Rico</t>
  </si>
  <si>
    <t xml:space="preserve">37150-000</t>
  </si>
  <si>
    <t xml:space="preserve">0358905</t>
  </si>
  <si>
    <t xml:space="preserve">Cássia</t>
  </si>
  <si>
    <t xml:space="preserve">Av. Dr. Luciano Batista, nº 125, Centro</t>
  </si>
  <si>
    <t xml:space="preserve">37980-000</t>
  </si>
  <si>
    <t xml:space="preserve">0031426</t>
  </si>
  <si>
    <t xml:space="preserve">Cataguases</t>
  </si>
  <si>
    <t xml:space="preserve">Rua Major Vieira, nº 189, Centro</t>
  </si>
  <si>
    <t xml:space="preserve">36770-060</t>
  </si>
  <si>
    <t xml:space="preserve">0040424</t>
  </si>
  <si>
    <t xml:space="preserve">Av. Humberto Mauro, nº 409, Centro</t>
  </si>
  <si>
    <t xml:space="preserve">36773-012</t>
  </si>
  <si>
    <t xml:space="preserve">1162269</t>
  </si>
  <si>
    <t xml:space="preserve">Caxambu</t>
  </si>
  <si>
    <t xml:space="preserve">Rua Monsenhor João de Deus, nº123, Centro</t>
  </si>
  <si>
    <t xml:space="preserve">37440-000</t>
  </si>
  <si>
    <t xml:space="preserve">0071374</t>
  </si>
  <si>
    <t xml:space="preserve">Cláudio</t>
  </si>
  <si>
    <t xml:space="preserve">Praça Levy Victoi de Freitas, nº 29, Centro</t>
  </si>
  <si>
    <t xml:space="preserve">35530-000</t>
  </si>
  <si>
    <t xml:space="preserve">0205898</t>
  </si>
  <si>
    <t xml:space="preserve">Salas 302 e 303</t>
  </si>
  <si>
    <t xml:space="preserve">Conceição das Alagoas</t>
  </si>
  <si>
    <t xml:space="preserve">Rua Floriano, nº 402, Centro</t>
  </si>
  <si>
    <t xml:space="preserve">38120-000</t>
  </si>
  <si>
    <t xml:space="preserve">0025499</t>
  </si>
  <si>
    <t xml:space="preserve">Sala 201</t>
  </si>
  <si>
    <t xml:space="preserve">Conselheiro Pena</t>
  </si>
  <si>
    <t xml:space="preserve">Rua Feliciano Ferraz, nº 196, Centro</t>
  </si>
  <si>
    <t xml:space="preserve">35240-000</t>
  </si>
  <si>
    <t xml:space="preserve">2857913</t>
  </si>
  <si>
    <t xml:space="preserve">Apto 201</t>
  </si>
  <si>
    <t xml:space="preserve">Coração de Jesus</t>
  </si>
  <si>
    <t xml:space="preserve">Rua José Luiz Barbosa, nº 1220, Sagrada Família</t>
  </si>
  <si>
    <t xml:space="preserve">39340-000</t>
  </si>
  <si>
    <t xml:space="preserve">0133764</t>
  </si>
  <si>
    <t xml:space="preserve">Exclusivo </t>
  </si>
  <si>
    <t xml:space="preserve">Corinto</t>
  </si>
  <si>
    <t xml:space="preserve">Rua Doutor Antônio Alvarenga, n° 166, Centro</t>
  </si>
  <si>
    <t xml:space="preserve">39200-000</t>
  </si>
  <si>
    <t xml:space="preserve">0055310</t>
  </si>
  <si>
    <t xml:space="preserve">Coromandel</t>
  </si>
  <si>
    <t xml:space="preserve">Rua Olegário Maciel, nº 169, Centro</t>
  </si>
  <si>
    <t xml:space="preserve">38550-000</t>
  </si>
  <si>
    <t xml:space="preserve">0002675</t>
  </si>
  <si>
    <t xml:space="preserve">Rua Melo Viana, nº 132, Centro</t>
  </si>
  <si>
    <t xml:space="preserve">4 salas + estacionamento</t>
  </si>
  <si>
    <t xml:space="preserve">Coronel Fabriciano</t>
  </si>
  <si>
    <t xml:space="preserve">Rua Maria Matos, nº 25 e Rua Duque de Caxias, nº 20, Centro</t>
  </si>
  <si>
    <t xml:space="preserve">35170-111</t>
  </si>
  <si>
    <t xml:space="preserve">0051789</t>
  </si>
  <si>
    <t xml:space="preserve">Loja, sobreloja e subsolo</t>
  </si>
  <si>
    <t xml:space="preserve">Rua São Paulo, nº 335, Centro</t>
  </si>
  <si>
    <t xml:space="preserve">35500-006</t>
  </si>
  <si>
    <t xml:space="preserve">0107670</t>
  </si>
  <si>
    <t xml:space="preserve">Salas 904 e 905</t>
  </si>
  <si>
    <t xml:space="preserve">0107560</t>
  </si>
  <si>
    <t xml:space="preserve">Sala 1208</t>
  </si>
  <si>
    <t xml:space="preserve">0106905</t>
  </si>
  <si>
    <t xml:space="preserve">Salas 1206 e 1027</t>
  </si>
  <si>
    <t xml:space="preserve">0106879</t>
  </si>
  <si>
    <t xml:space="preserve">Salas 1201 e 1203</t>
  </si>
  <si>
    <t xml:space="preserve">0108218</t>
  </si>
  <si>
    <t xml:space="preserve">Salas 1101 a 1108</t>
  </si>
  <si>
    <t xml:space="preserve">0107370</t>
  </si>
  <si>
    <t xml:space="preserve">Sala 1205</t>
  </si>
  <si>
    <t xml:space="preserve">0107510</t>
  </si>
  <si>
    <t xml:space="preserve">Salas 1001 a 1008 e vagas de 1 a 5</t>
  </si>
  <si>
    <t xml:space="preserve">0213710</t>
  </si>
  <si>
    <t xml:space="preserve">Sala 1204</t>
  </si>
  <si>
    <t xml:space="preserve">2176990</t>
  </si>
  <si>
    <t xml:space="preserve">Vagas 06 a 10</t>
  </si>
  <si>
    <t xml:space="preserve">Vaga </t>
  </si>
  <si>
    <t xml:space="preserve">2386834</t>
  </si>
  <si>
    <t xml:space="preserve">Sala 402</t>
  </si>
  <si>
    <t xml:space="preserve">03 vagas</t>
  </si>
  <si>
    <t xml:space="preserve">Esmeraldas</t>
  </si>
  <si>
    <t xml:space="preserve">Rua Melo Viana, nº 158, Centro</t>
  </si>
  <si>
    <t xml:space="preserve">35740-000</t>
  </si>
  <si>
    <t xml:space="preserve">0180513</t>
  </si>
  <si>
    <t xml:space="preserve">Formiga</t>
  </si>
  <si>
    <t xml:space="preserve">Praça José Barbosa Junior, nº 185, Centro</t>
  </si>
  <si>
    <t xml:space="preserve">35570-000</t>
  </si>
  <si>
    <t xml:space="preserve">3070370</t>
  </si>
  <si>
    <t xml:space="preserve">Francisco Sá</t>
  </si>
  <si>
    <t xml:space="preserve">Av. Getúlio Vargas, nº 790, Centro</t>
  </si>
  <si>
    <t xml:space="preserve">39580-000</t>
  </si>
  <si>
    <t xml:space="preserve">2939018</t>
  </si>
  <si>
    <t xml:space="preserve">Frutal</t>
  </si>
  <si>
    <t xml:space="preserve">Triângulo e alto Paranaíba</t>
  </si>
  <si>
    <t xml:space="preserve">Ed. Três Poderes, Praça Sete de Setembro, nº 200, Centro</t>
  </si>
  <si>
    <t xml:space="preserve">38200-000</t>
  </si>
  <si>
    <t xml:space="preserve">0046720</t>
  </si>
  <si>
    <t xml:space="preserve">0081118</t>
  </si>
  <si>
    <t xml:space="preserve">Salas 109 a 112</t>
  </si>
  <si>
    <t xml:space="preserve">Ed.Três Poderes, Praça Sete de Setembro, nº 200, Centro</t>
  </si>
  <si>
    <t xml:space="preserve">0121938</t>
  </si>
  <si>
    <t xml:space="preserve">Sala 108</t>
  </si>
  <si>
    <t xml:space="preserve">Praça Sete de Setembro, nº 200, Centro</t>
  </si>
  <si>
    <t xml:space="preserve">0534816</t>
  </si>
  <si>
    <t xml:space="preserve">Sala 202</t>
  </si>
  <si>
    <t xml:space="preserve">5097067</t>
  </si>
  <si>
    <t xml:space="preserve">Loja 04</t>
  </si>
  <si>
    <t xml:space="preserve">Guanhães</t>
  </si>
  <si>
    <t xml:space="preserve">Rua Barão do Rio Branco, nº 278, Centro</t>
  </si>
  <si>
    <t xml:space="preserve">39740-000</t>
  </si>
  <si>
    <t xml:space="preserve">2524691</t>
  </si>
  <si>
    <t xml:space="preserve">Guaxupé</t>
  </si>
  <si>
    <t xml:space="preserve">Alameda das Rosas nºs 23 e 43, Parque das Orquídeas</t>
  </si>
  <si>
    <t xml:space="preserve">37800-000</t>
  </si>
  <si>
    <t xml:space="preserve">0187674</t>
  </si>
  <si>
    <t xml:space="preserve">Ibiá</t>
  </si>
  <si>
    <t xml:space="preserve">Av. Dr.Fulgêncio, nº 430, Centro</t>
  </si>
  <si>
    <t xml:space="preserve">38950-000</t>
  </si>
  <si>
    <t xml:space="preserve">0288619</t>
  </si>
  <si>
    <t xml:space="preserve">Ibirité</t>
  </si>
  <si>
    <t xml:space="preserve">Rua Helena Antipoff, 495, 2ºpav., Centro</t>
  </si>
  <si>
    <t xml:space="preserve">32400-000</t>
  </si>
  <si>
    <t xml:space="preserve">1753906</t>
  </si>
  <si>
    <t xml:space="preserve">2º andar</t>
  </si>
  <si>
    <t xml:space="preserve">Rua Helena Antipoff, 495, Centro</t>
  </si>
  <si>
    <t xml:space="preserve">4003043</t>
  </si>
  <si>
    <t xml:space="preserve">6 vagas de garagem</t>
  </si>
  <si>
    <t xml:space="preserve">Vaga</t>
  </si>
  <si>
    <t xml:space="preserve">Inhapim</t>
  </si>
  <si>
    <t xml:space="preserve">Rua Cel. Antônio Fernandes, 92, Centro</t>
  </si>
  <si>
    <t xml:space="preserve">35330-000</t>
  </si>
  <si>
    <t xml:space="preserve">0219673</t>
  </si>
  <si>
    <t xml:space="preserve">Salas 101 a 104</t>
  </si>
  <si>
    <t xml:space="preserve">Ipanema</t>
  </si>
  <si>
    <t xml:space="preserve">Av. Sete de Setembro, 1.227, Centro</t>
  </si>
  <si>
    <t xml:space="preserve">36950-000</t>
  </si>
  <si>
    <t xml:space="preserve">0364851</t>
  </si>
  <si>
    <t xml:space="preserve">Salas 301 a 304</t>
  </si>
  <si>
    <t xml:space="preserve">Rua São João Del Rei, nº 16, esquina Av. João Valentim Pascoal, nº 88, Centro</t>
  </si>
  <si>
    <t xml:space="preserve">35160-012</t>
  </si>
  <si>
    <t xml:space="preserve">0118904</t>
  </si>
  <si>
    <t xml:space="preserve">Av. Japão, nº 369, Cariru</t>
  </si>
  <si>
    <t xml:space="preserve">2664558</t>
  </si>
  <si>
    <t xml:space="preserve">Itabirito</t>
  </si>
  <si>
    <t xml:space="preserve">Rua Leocádia de Oliveira, nº 134, Bela Vista</t>
  </si>
  <si>
    <t xml:space="preserve">35450-000</t>
  </si>
  <si>
    <t xml:space="preserve">0103138</t>
  </si>
  <si>
    <t xml:space="preserve">Itaguara</t>
  </si>
  <si>
    <t xml:space="preserve">Praça Raimundo de Morais Lara, nº 199, Centro</t>
  </si>
  <si>
    <t xml:space="preserve">35514-000</t>
  </si>
  <si>
    <t xml:space="preserve">0073308</t>
  </si>
  <si>
    <t xml:space="preserve">Itamarandiba</t>
  </si>
  <si>
    <t xml:space="preserve">Av. Jequitinhonha nº 92A, Centro</t>
  </si>
  <si>
    <t xml:space="preserve">39670-000</t>
  </si>
  <si>
    <t xml:space="preserve">0007722</t>
  </si>
  <si>
    <t xml:space="preserve">Itambacuri</t>
  </si>
  <si>
    <t xml:space="preserve">Rua Sérgio Avelino Pinheiro, nº 60, Centro</t>
  </si>
  <si>
    <t xml:space="preserve">39830-000</t>
  </si>
  <si>
    <t xml:space="preserve">0048536</t>
  </si>
  <si>
    <t xml:space="preserve">Andar térreo</t>
  </si>
  <si>
    <t xml:space="preserve">Itapagipe</t>
  </si>
  <si>
    <t xml:space="preserve">Av. José Longuinhos de Queiroz, nº 4.930, Barbosa Soares</t>
  </si>
  <si>
    <t xml:space="preserve">38240-000</t>
  </si>
  <si>
    <t xml:space="preserve">0326916</t>
  </si>
  <si>
    <t xml:space="preserve">Itapecerica</t>
  </si>
  <si>
    <t xml:space="preserve">Rua Antônio Ribeiro Avelar, nº149, Oliveira Moraes</t>
  </si>
  <si>
    <t xml:space="preserve">35550-000</t>
  </si>
  <si>
    <t xml:space="preserve">0004338</t>
  </si>
  <si>
    <t xml:space="preserve">Sala 05</t>
  </si>
  <si>
    <t xml:space="preserve">Itaúna</t>
  </si>
  <si>
    <t xml:space="preserve">Rua Josias Machado, nº 103, Centro</t>
  </si>
  <si>
    <t xml:space="preserve">35680-046</t>
  </si>
  <si>
    <t xml:space="preserve">0026716</t>
  </si>
  <si>
    <t xml:space="preserve">Ituiutaba</t>
  </si>
  <si>
    <t xml:space="preserve">Casa situada na Rua 20, nº 740, Centro</t>
  </si>
  <si>
    <t xml:space="preserve">38300-074</t>
  </si>
  <si>
    <t xml:space="preserve">0047372</t>
  </si>
  <si>
    <t xml:space="preserve">Iturama</t>
  </si>
  <si>
    <t xml:space="preserve">Av. Campina Verde, nº 1.395, Centro</t>
  </si>
  <si>
    <t xml:space="preserve">38280-000</t>
  </si>
  <si>
    <t xml:space="preserve">12/2013</t>
  </si>
  <si>
    <t xml:space="preserve">Jaboticatubas</t>
  </si>
  <si>
    <t xml:space="preserve">Rua Dom Carlos de Vasconcelos, 218, Centro</t>
  </si>
  <si>
    <t xml:space="preserve">35830-000</t>
  </si>
  <si>
    <t xml:space="preserve">3450361</t>
  </si>
  <si>
    <t xml:space="preserve">Jacinto</t>
  </si>
  <si>
    <t xml:space="preserve">Av. Pedro Araújo, nº 450, Amaralina</t>
  </si>
  <si>
    <t xml:space="preserve">39930-000</t>
  </si>
  <si>
    <t xml:space="preserve">0138630</t>
  </si>
  <si>
    <t xml:space="preserve">Rua Santo Antônio, nº 990, Centro</t>
  </si>
  <si>
    <t xml:space="preserve">36570-123</t>
  </si>
  <si>
    <t xml:space="preserve">0083883</t>
  </si>
  <si>
    <t xml:space="preserve">Sala 905</t>
  </si>
  <si>
    <t xml:space="preserve">Rua Santo Antônio, nº 990, Centro e vaga 201, Rua Santo Antônio, nº 998 , Centro</t>
  </si>
  <si>
    <t xml:space="preserve">0134810</t>
  </si>
  <si>
    <t xml:space="preserve">Salas 1502, 1504 e vaga 201</t>
  </si>
  <si>
    <t xml:space="preserve">0201684</t>
  </si>
  <si>
    <t xml:space="preserve">Sala 1508 e vaga 202</t>
  </si>
  <si>
    <t xml:space="preserve">0206481</t>
  </si>
  <si>
    <t xml:space="preserve">Sala 504</t>
  </si>
  <si>
    <t xml:space="preserve">0406781</t>
  </si>
  <si>
    <t xml:space="preserve">Sala 502</t>
  </si>
  <si>
    <t xml:space="preserve">0091306</t>
  </si>
  <si>
    <t xml:space="preserve">Sala 1002 e vaga 47</t>
  </si>
  <si>
    <t xml:space="preserve">0155885</t>
  </si>
  <si>
    <t xml:space="preserve">Salas 501, 503 e vagas 61 e 62</t>
  </si>
  <si>
    <t xml:space="preserve">0130054</t>
  </si>
  <si>
    <t xml:space="preserve">Sala 1003 e vaga 55</t>
  </si>
  <si>
    <t xml:space="preserve">0131208</t>
  </si>
  <si>
    <t xml:space="preserve">Sala 1001 e vaga 22</t>
  </si>
  <si>
    <t xml:space="preserve">Misto + vaga </t>
  </si>
  <si>
    <t xml:space="preserve">Rua Santo Antônio, nºs 990 e 998, Centro</t>
  </si>
  <si>
    <t xml:space="preserve">0164861</t>
  </si>
  <si>
    <t xml:space="preserve">Sala 1103 e galpão 220</t>
  </si>
  <si>
    <t xml:space="preserve">0076927</t>
  </si>
  <si>
    <t xml:space="preserve">Av. Barão do Rio Branco, nº 2390, Centro</t>
  </si>
  <si>
    <t xml:space="preserve">36026-500</t>
  </si>
  <si>
    <t xml:space="preserve">0061337</t>
  </si>
  <si>
    <t xml:space="preserve">Sala 1104</t>
  </si>
  <si>
    <t xml:space="preserve">0033337</t>
  </si>
  <si>
    <t xml:space="preserve">Sala 1602</t>
  </si>
  <si>
    <t xml:space="preserve">Rua Santo Antônio, 990, Centro</t>
  </si>
  <si>
    <t xml:space="preserve">0073590</t>
  </si>
  <si>
    <t xml:space="preserve">Sala 1606</t>
  </si>
  <si>
    <t xml:space="preserve">0115702</t>
  </si>
  <si>
    <t xml:space="preserve">Sala 1501 e 213</t>
  </si>
  <si>
    <t xml:space="preserve">0171273</t>
  </si>
  <si>
    <t xml:space="preserve">Vaga 56</t>
  </si>
  <si>
    <t xml:space="preserve">Av. Barão do Rio Branco, 2000, Centro</t>
  </si>
  <si>
    <t xml:space="preserve">0008155</t>
  </si>
  <si>
    <t xml:space="preserve">Av. Barão do Rio Branco, nº 2.390, Centro</t>
  </si>
  <si>
    <t xml:space="preserve">0105903</t>
  </si>
  <si>
    <t xml:space="preserve">Salas 605,606 e vaga 410</t>
  </si>
  <si>
    <t xml:space="preserve">0137819</t>
  </si>
  <si>
    <t xml:space="preserve">Sala 1602 e vaga 406</t>
  </si>
  <si>
    <t xml:space="preserve">0003672</t>
  </si>
  <si>
    <t xml:space="preserve">Salas 1603, 1604 e vaga 312</t>
  </si>
  <si>
    <t xml:space="preserve">Av. Barão do Rio Branco, nºs 2390 e 2396, Centro</t>
  </si>
  <si>
    <t xml:space="preserve">0173784</t>
  </si>
  <si>
    <t xml:space="preserve">Salas 1003,1004 e vaga 404</t>
  </si>
  <si>
    <t xml:space="preserve">0074167</t>
  </si>
  <si>
    <t xml:space="preserve">Sala 703,704 e vaga 210</t>
  </si>
  <si>
    <t xml:space="preserve">0004659</t>
  </si>
  <si>
    <t xml:space="preserve">Vaga 225</t>
  </si>
  <si>
    <t xml:space="preserve">0002053</t>
  </si>
  <si>
    <t xml:space="preserve">Sala 1601</t>
  </si>
  <si>
    <t xml:space="preserve">0070571</t>
  </si>
  <si>
    <t xml:space="preserve">Sala 1101</t>
  </si>
  <si>
    <t xml:space="preserve">Av. Barão do Rio Branco, 2390, Centro</t>
  </si>
  <si>
    <t xml:space="preserve">0101743</t>
  </si>
  <si>
    <t xml:space="preserve">Vaga 324</t>
  </si>
  <si>
    <t xml:space="preserve">0443627</t>
  </si>
  <si>
    <t xml:space="preserve">Salas 1401 a 1404 e vagas 219, 311, 415 e 416</t>
  </si>
  <si>
    <t xml:space="preserve">1871768</t>
  </si>
  <si>
    <t xml:space="preserve">Salas 1303, 1304 e vaga 220</t>
  </si>
  <si>
    <t xml:space="preserve">3830241</t>
  </si>
  <si>
    <t xml:space="preserve">Sala 902 e vaga 219</t>
  </si>
  <si>
    <t xml:space="preserve">0086346</t>
  </si>
  <si>
    <t xml:space="preserve">Salas 1106 a 1108</t>
  </si>
  <si>
    <t xml:space="preserve">Lagoa da Prata</t>
  </si>
  <si>
    <t xml:space="preserve">Rua Rodolfo Pio, nº 599, Palmeiras</t>
  </si>
  <si>
    <t xml:space="preserve">35590-000</t>
  </si>
  <si>
    <t xml:space="preserve">2413446</t>
  </si>
  <si>
    <t xml:space="preserve">Lambari</t>
  </si>
  <si>
    <t xml:space="preserve">Praça Duque de Caxias, nº 70, Centro</t>
  </si>
  <si>
    <t xml:space="preserve">37480-000</t>
  </si>
  <si>
    <t xml:space="preserve">0115185</t>
  </si>
  <si>
    <t xml:space="preserve">Andar parcial</t>
  </si>
  <si>
    <t xml:space="preserve">Rua Comandante Nélio, n° 48, Jardim Floresta</t>
  </si>
  <si>
    <t xml:space="preserve">37200-000</t>
  </si>
  <si>
    <t xml:space="preserve">2282076</t>
  </si>
  <si>
    <t xml:space="preserve">Luz</t>
  </si>
  <si>
    <t xml:space="preserve">Rua Cel. José Thomáz, nº 267, Centro</t>
  </si>
  <si>
    <t xml:space="preserve">35595-000</t>
  </si>
  <si>
    <t xml:space="preserve">0433333</t>
  </si>
  <si>
    <t xml:space="preserve">Apto 03</t>
  </si>
  <si>
    <t xml:space="preserve">Machado</t>
  </si>
  <si>
    <t xml:space="preserve"> Praça Antônio Carlos, nº 240, Centro</t>
  </si>
  <si>
    <t xml:space="preserve">37750-000</t>
  </si>
  <si>
    <t xml:space="preserve">0032658</t>
  </si>
  <si>
    <t xml:space="preserve">Salas 2 e 6</t>
  </si>
  <si>
    <t xml:space="preserve">Malacacheta</t>
  </si>
  <si>
    <t xml:space="preserve">Rua Cassiano Terra, nº 30, Centro</t>
  </si>
  <si>
    <t xml:space="preserve">39690-000</t>
  </si>
  <si>
    <t xml:space="preserve">0074448</t>
  </si>
  <si>
    <t xml:space="preserve">Manhuaçu</t>
  </si>
  <si>
    <t xml:space="preserve">Avenida Barão do Rio Branco, nº 94, Pinheiro</t>
  </si>
  <si>
    <t xml:space="preserve">36902-030</t>
  </si>
  <si>
    <t xml:space="preserve">1323520</t>
  </si>
  <si>
    <t xml:space="preserve">Manhumirim</t>
  </si>
  <si>
    <t xml:space="preserve">Avenida Agenor Carlos Werner, nº 422 - Centro</t>
  </si>
  <si>
    <t xml:space="preserve">36970-000</t>
  </si>
  <si>
    <t xml:space="preserve">2775926</t>
  </si>
  <si>
    <t xml:space="preserve">Mantena</t>
  </si>
  <si>
    <t xml:space="preserve">Rua Cabo Leôncio, nº 108 – Centro</t>
  </si>
  <si>
    <t xml:space="preserve">35290-000</t>
  </si>
  <si>
    <t xml:space="preserve">0205107</t>
  </si>
  <si>
    <t xml:space="preserve">Rua Antônio Alves, nº 110, São Cristóvão</t>
  </si>
  <si>
    <t xml:space="preserve">1827402</t>
  </si>
  <si>
    <t xml:space="preserve">Martinho Campos</t>
  </si>
  <si>
    <t xml:space="preserve">Rua Abaeté, nº 46, Centro</t>
  </si>
  <si>
    <t xml:space="preserve">35606-000</t>
  </si>
  <si>
    <t xml:space="preserve">0033425</t>
  </si>
  <si>
    <t xml:space="preserve">Mateus Leme</t>
  </si>
  <si>
    <t xml:space="preserve">Praça Benedito Valadares, nº 264, Centro</t>
  </si>
  <si>
    <t xml:space="preserve">	35670-000</t>
  </si>
  <si>
    <t xml:space="preserve">0170899</t>
  </si>
  <si>
    <t xml:space="preserve">Matias Barbosa</t>
  </si>
  <si>
    <t xml:space="preserve">Avenida Getúlio Vargas, nº 750, Centro</t>
  </si>
  <si>
    <t xml:space="preserve">36120-000</t>
  </si>
  <si>
    <t xml:space="preserve">0310342</t>
  </si>
  <si>
    <t xml:space="preserve">Lojas 03 e 04</t>
  </si>
  <si>
    <t xml:space="preserve">Minas Novas</t>
  </si>
  <si>
    <t xml:space="preserve">Av. Waldemar César Santos, nº 172, Centro</t>
  </si>
  <si>
    <t xml:space="preserve">39650-000</t>
  </si>
  <si>
    <t xml:space="preserve">0032760</t>
  </si>
  <si>
    <t xml:space="preserve">Miradouro</t>
  </si>
  <si>
    <t xml:space="preserve">Rua Coronel Theodoro Pereira do Valle, n° 14, esquina com Rua Miguel Gonçalves Gomes</t>
  </si>
  <si>
    <t xml:space="preserve">36893-000</t>
  </si>
  <si>
    <t xml:space="preserve">0031152</t>
  </si>
  <si>
    <t xml:space="preserve">Loja e sobreloja</t>
  </si>
  <si>
    <t xml:space="preserve">Miraí</t>
  </si>
  <si>
    <t xml:space="preserve">Rua Tenente Leopoldino, nº 100, Centro</t>
  </si>
  <si>
    <t xml:space="preserve">36790-000</t>
  </si>
  <si>
    <t xml:space="preserve">0013022</t>
  </si>
  <si>
    <t xml:space="preserve">Monte Azul</t>
  </si>
  <si>
    <t xml:space="preserve">Alameda Antônio de Oliveira Neto, nº 79, Esplanada</t>
  </si>
  <si>
    <t xml:space="preserve">4111281</t>
  </si>
  <si>
    <t xml:space="preserve">Monte Carmelo</t>
  </si>
  <si>
    <t xml:space="preserve">Avenida dos Mundins, nº 251, Centro</t>
  </si>
  <si>
    <t xml:space="preserve">38500-000</t>
  </si>
  <si>
    <t xml:space="preserve">0031787</t>
  </si>
  <si>
    <t xml:space="preserve">Avenida Doutor João Luiz de Almeida, nº 454, Vila Guilhermina</t>
  </si>
  <si>
    <t xml:space="preserve">39400-466</t>
  </si>
  <si>
    <t xml:space="preserve">4528147</t>
  </si>
  <si>
    <t xml:space="preserve">Muriaé</t>
  </si>
  <si>
    <t xml:space="preserve">Avenida Artur Bernardes, n.º 168, Centro</t>
  </si>
  <si>
    <t xml:space="preserve">36880-005</t>
  </si>
  <si>
    <t xml:space="preserve">1032997</t>
  </si>
  <si>
    <t xml:space="preserve">Salas 201 a 206 e 301 a 306 e vagas 21 a 26 e 32</t>
  </si>
  <si>
    <t xml:space="preserve">Mutum</t>
  </si>
  <si>
    <t xml:space="preserve">Rua Dom Cavati, nº 409, Centro</t>
  </si>
  <si>
    <t xml:space="preserve">36955-000</t>
  </si>
  <si>
    <t xml:space="preserve">5058277</t>
  </si>
  <si>
    <t xml:space="preserve">Muzambinho</t>
  </si>
  <si>
    <t xml:space="preserve">Rua Sete de Setembro, nº 1.482, Centro</t>
  </si>
  <si>
    <t xml:space="preserve">37890-000</t>
  </si>
  <si>
    <t xml:space="preserve">3530765</t>
  </si>
  <si>
    <t xml:space="preserve">Nanuque</t>
  </si>
  <si>
    <t xml:space="preserve">Avenida Araújo de Brito, nº 405, Jardim Novo Horizonte</t>
  </si>
  <si>
    <t xml:space="preserve">39860-000</t>
  </si>
  <si>
    <t xml:space="preserve">4607402</t>
  </si>
  <si>
    <t xml:space="preserve">Nova Serrana</t>
  </si>
  <si>
    <t xml:space="preserve">Av. Coronel Pacífico Pinto da Fonseca, nº 170, Fausto Pinto</t>
  </si>
  <si>
    <t xml:space="preserve">35519-000</t>
  </si>
  <si>
    <t xml:space="preserve">0108533</t>
  </si>
  <si>
    <t xml:space="preserve">Salas 401 a 414 e vagas 06,07, 36 e 37 </t>
  </si>
  <si>
    <t xml:space="preserve">Novo Cruzeiro</t>
  </si>
  <si>
    <t xml:space="preserve">Rua Tancredo Neves, nº 376, São Bento</t>
  </si>
  <si>
    <t xml:space="preserve">39820-000</t>
  </si>
  <si>
    <t xml:space="preserve">0032663</t>
  </si>
  <si>
    <t xml:space="preserve">Oliveira</t>
  </si>
  <si>
    <t xml:space="preserve">Avenida Pinheiro Chagas, nº 110, Centro</t>
  </si>
  <si>
    <t xml:space="preserve">35540-000</t>
  </si>
  <si>
    <t xml:space="preserve">0070353</t>
  </si>
  <si>
    <t xml:space="preserve">Pará de Minas</t>
  </si>
  <si>
    <t xml:space="preserve">Rua Francisco Sales, nº 119, Centro</t>
  </si>
  <si>
    <t xml:space="preserve">35660-017</t>
  </si>
  <si>
    <t xml:space="preserve">0115489</t>
  </si>
  <si>
    <t xml:space="preserve">Salas 1101 a 1108 e 4 vagas</t>
  </si>
  <si>
    <t xml:space="preserve">43/2013</t>
  </si>
  <si>
    <t xml:space="preserve">5055671</t>
  </si>
  <si>
    <t xml:space="preserve">Sala 803</t>
  </si>
  <si>
    <t xml:space="preserve">Rua Professor Afonso Novais Pinto, nº 32, Centro</t>
  </si>
  <si>
    <t xml:space="preserve">0057827</t>
  </si>
  <si>
    <t xml:space="preserve">Avenida Olegário Maciel, nº 923, Centro</t>
  </si>
  <si>
    <t xml:space="preserve">4098146</t>
  </si>
  <si>
    <t xml:space="preserve">Salas 3 e 4 e 5 vagas</t>
  </si>
  <si>
    <t xml:space="preserve">Paraguaçu</t>
  </si>
  <si>
    <t xml:space="preserve">Rua Padre Piccinini, nº 223, Centro</t>
  </si>
  <si>
    <t xml:space="preserve">37120-000</t>
  </si>
  <si>
    <t xml:space="preserve">1146575</t>
  </si>
  <si>
    <t xml:space="preserve">Passos</t>
  </si>
  <si>
    <t xml:space="preserve">Av. Arouca , nº 660, Centro</t>
  </si>
  <si>
    <t xml:space="preserve">37900-152</t>
  </si>
  <si>
    <t xml:space="preserve">0140971</t>
  </si>
  <si>
    <t xml:space="preserve">Av. Arlindo Figueiredo nº 790, São Francisco</t>
  </si>
  <si>
    <t xml:space="preserve">37902-026</t>
  </si>
  <si>
    <t xml:space="preserve">0060271</t>
  </si>
  <si>
    <t xml:space="preserve">6 salas e 3 vagas</t>
  </si>
  <si>
    <t xml:space="preserve">Avenida Getúlio Vargas, nº 946, Centro</t>
  </si>
  <si>
    <t xml:space="preserve">38700-126</t>
  </si>
  <si>
    <t xml:space="preserve">0059252</t>
  </si>
  <si>
    <t xml:space="preserve">Rua Major Gote, n° 1.022, Centro</t>
  </si>
  <si>
    <t xml:space="preserve">38700-001</t>
  </si>
  <si>
    <t xml:space="preserve">0034877</t>
  </si>
  <si>
    <t xml:space="preserve">Vaga 14</t>
  </si>
  <si>
    <t xml:space="preserve">Rua Major Gote, 1022, Centro</t>
  </si>
  <si>
    <t xml:space="preserve">0057816</t>
  </si>
  <si>
    <t xml:space="preserve">Vagas 01 e 02</t>
  </si>
  <si>
    <t xml:space="preserve">Rua Major Gote, nº 1.022, Centro</t>
  </si>
  <si>
    <t xml:space="preserve">0152273</t>
  </si>
  <si>
    <t xml:space="preserve">Salas 701 a 707 e vagas 05,12 e 17</t>
  </si>
  <si>
    <t xml:space="preserve">Rua Major Gote, n° 1022, Centro</t>
  </si>
  <si>
    <t xml:space="preserve">0085342</t>
  </si>
  <si>
    <t xml:space="preserve">Sala 606</t>
  </si>
  <si>
    <t xml:space="preserve">Rua Major Gote, nº 1022, Centro</t>
  </si>
  <si>
    <t xml:space="preserve">2291485</t>
  </si>
  <si>
    <t xml:space="preserve">Sala 501</t>
  </si>
  <si>
    <t xml:space="preserve">0047429</t>
  </si>
  <si>
    <t xml:space="preserve">Sala 505</t>
  </si>
  <si>
    <t xml:space="preserve">0042790</t>
  </si>
  <si>
    <t xml:space="preserve">0008275</t>
  </si>
  <si>
    <t xml:space="preserve">Sala 603</t>
  </si>
  <si>
    <t xml:space="preserve">1429339</t>
  </si>
  <si>
    <t xml:space="preserve">Vaga 19</t>
  </si>
  <si>
    <t xml:space="preserve">1164942</t>
  </si>
  <si>
    <t xml:space="preserve">Sala 602 </t>
  </si>
  <si>
    <t xml:space="preserve">0057674</t>
  </si>
  <si>
    <t xml:space="preserve">Sala 503</t>
  </si>
  <si>
    <t xml:space="preserve">Rua Farnese Maciel, nº 283, Centro</t>
  </si>
  <si>
    <t xml:space="preserve">0041762</t>
  </si>
  <si>
    <t xml:space="preserve">2 vagas</t>
  </si>
  <si>
    <t xml:space="preserve">Pedra Azul</t>
  </si>
  <si>
    <t xml:space="preserve">Avenida Netércio de Almeida, nº 130, Centro</t>
  </si>
  <si>
    <t xml:space="preserve">	39970-000</t>
  </si>
  <si>
    <t xml:space="preserve">0048580</t>
  </si>
  <si>
    <t xml:space="preserve">Pedro Leopoldo</t>
  </si>
  <si>
    <t xml:space="preserve">Rua Benedito Valadares, nº188, Centro</t>
  </si>
  <si>
    <t xml:space="preserve">33600-000</t>
  </si>
  <si>
    <t xml:space="preserve">0001686</t>
  </si>
  <si>
    <t xml:space="preserve">Loja 2 e 4 vagas</t>
  </si>
  <si>
    <t xml:space="preserve">Pirapora</t>
  </si>
  <si>
    <t xml:space="preserve">Av. Comandante Santiago Dantas,nº 261, Centro</t>
  </si>
  <si>
    <t xml:space="preserve">39270-000</t>
  </si>
  <si>
    <t xml:space="preserve">0069296</t>
  </si>
  <si>
    <t xml:space="preserve">Piranga</t>
  </si>
  <si>
    <t xml:space="preserve">Rua Honório, nº 420, Centro</t>
  </si>
  <si>
    <t xml:space="preserve">36480-000</t>
  </si>
  <si>
    <t xml:space="preserve">5030669</t>
  </si>
  <si>
    <t xml:space="preserve">Pitangui</t>
  </si>
  <si>
    <t xml:space="preserve">Praça Getúlio Vargas, nº 87, Centro</t>
  </si>
  <si>
    <t xml:space="preserve">35650-000</t>
  </si>
  <si>
    <t xml:space="preserve">0293959</t>
  </si>
  <si>
    <t xml:space="preserve">Rua Bernardo Machado, nº 95, Cachoeira</t>
  </si>
  <si>
    <t xml:space="preserve">Piumhi</t>
  </si>
  <si>
    <t xml:space="preserve">Rua Padre Abel, nº 348, Centro</t>
  </si>
  <si>
    <t xml:space="preserve">37925-000</t>
  </si>
  <si>
    <t xml:space="preserve">0129873</t>
  </si>
  <si>
    <t xml:space="preserve">Sala 102 e 2 vagas</t>
  </si>
  <si>
    <t xml:space="preserve">Rua Padre Abel, n° 348, Centro</t>
  </si>
  <si>
    <t xml:space="preserve">3156033</t>
  </si>
  <si>
    <t xml:space="preserve">Poço Fundo</t>
  </si>
  <si>
    <t xml:space="preserve">Praça Doutor Gouveia, nº 156, Centro</t>
  </si>
  <si>
    <t xml:space="preserve">37757-000</t>
  </si>
  <si>
    <t xml:space="preserve">0048778</t>
  </si>
  <si>
    <t xml:space="preserve">Poços de Caldas</t>
  </si>
  <si>
    <t xml:space="preserve">Rua Prefeito Chagas, nº 305, Centro</t>
  </si>
  <si>
    <t xml:space="preserve">37701-010</t>
  </si>
  <si>
    <t xml:space="preserve">0012341</t>
  </si>
  <si>
    <t xml:space="preserve">Vaga 31</t>
  </si>
  <si>
    <t xml:space="preserve">0067964</t>
  </si>
  <si>
    <t xml:space="preserve">0074629</t>
  </si>
  <si>
    <t xml:space="preserve">Sala 406 e vaga 33</t>
  </si>
  <si>
    <t xml:space="preserve">0048789</t>
  </si>
  <si>
    <t xml:space="preserve">Sala 607</t>
  </si>
  <si>
    <t xml:space="preserve">0094614</t>
  </si>
  <si>
    <t xml:space="preserve">Vagas 24 e 52</t>
  </si>
  <si>
    <t xml:space="preserve">0145949</t>
  </si>
  <si>
    <t xml:space="preserve">Sala 608</t>
  </si>
  <si>
    <t xml:space="preserve">0147331</t>
  </si>
  <si>
    <t xml:space="preserve">Sala 907</t>
  </si>
  <si>
    <t xml:space="preserve">0149367</t>
  </si>
  <si>
    <t xml:space="preserve">Sala 105</t>
  </si>
  <si>
    <t xml:space="preserve">0058881</t>
  </si>
  <si>
    <t xml:space="preserve">Sala 1004</t>
  </si>
  <si>
    <t xml:space="preserve">0058898</t>
  </si>
  <si>
    <t xml:space="preserve">Sala 302 e vaga 51</t>
  </si>
  <si>
    <t xml:space="preserve">0456126</t>
  </si>
  <si>
    <t xml:space="preserve">Vaga 38</t>
  </si>
  <si>
    <t xml:space="preserve">0889799</t>
  </si>
  <si>
    <t xml:space="preserve">Sala 903 e vaga 37</t>
  </si>
  <si>
    <t xml:space="preserve">4337890</t>
  </si>
  <si>
    <t xml:space="preserve">Vaga 18</t>
  </si>
  <si>
    <t xml:space="preserve">Raul Soares</t>
  </si>
  <si>
    <t xml:space="preserve">Avenida Governador Valadares, nº 40, Centro</t>
  </si>
  <si>
    <t xml:space="preserve">35350-000</t>
  </si>
  <si>
    <t xml:space="preserve">0062024</t>
  </si>
  <si>
    <t xml:space="preserve">Resplendor</t>
  </si>
  <si>
    <t xml:space="preserve">Rua Morais  de Carvalho, nº 647, Centro</t>
  </si>
  <si>
    <t xml:space="preserve">35230-000</t>
  </si>
  <si>
    <t xml:space="preserve">0170702</t>
  </si>
  <si>
    <t xml:space="preserve">Salas 01 e 02</t>
  </si>
  <si>
    <t xml:space="preserve">Rua José Pedro Pereira, nº 175, São Pedro</t>
  </si>
  <si>
    <t xml:space="preserve">33805-480</t>
  </si>
  <si>
    <t xml:space="preserve">0613527</t>
  </si>
  <si>
    <t xml:space="preserve">Rua Antônio Miguel Cerqueira Neto, 40, Centro</t>
  </si>
  <si>
    <t xml:space="preserve">33805-470</t>
  </si>
  <si>
    <t xml:space="preserve">0039580</t>
  </si>
  <si>
    <t xml:space="preserve">Salas 01 a 07</t>
  </si>
  <si>
    <t xml:space="preserve">Rio Casca</t>
  </si>
  <si>
    <t xml:space="preserve">Rua Dr. João Pinheiro, nº 87, Centro</t>
  </si>
  <si>
    <t xml:space="preserve">35370-000</t>
  </si>
  <si>
    <t xml:space="preserve">5027847</t>
  </si>
  <si>
    <t xml:space="preserve">Salas 05 a 09 e vaga </t>
  </si>
  <si>
    <t xml:space="preserve">Rio Pomba</t>
  </si>
  <si>
    <t xml:space="preserve">Praça Dr. Último de Carvalho,nº 20, Centro</t>
  </si>
  <si>
    <t xml:space="preserve">36180-000</t>
  </si>
  <si>
    <t xml:space="preserve">3176659</t>
  </si>
  <si>
    <t xml:space="preserve">Salas 201 e 202</t>
  </si>
  <si>
    <t xml:space="preserve">Rio Vermelho</t>
  </si>
  <si>
    <t xml:space="preserve">Rua Bernardino Carvalhais, 113, Centro</t>
  </si>
  <si>
    <t xml:space="preserve">39170-000</t>
  </si>
  <si>
    <t xml:space="preserve">3705729</t>
  </si>
  <si>
    <t xml:space="preserve">Sabará</t>
  </si>
  <si>
    <t xml:space="preserve">Praça Melo Viana nº. 99, Centro</t>
  </si>
  <si>
    <t xml:space="preserve">34505-300</t>
  </si>
  <si>
    <t xml:space="preserve">0728819</t>
  </si>
  <si>
    <t xml:space="preserve">Sabinópolis</t>
  </si>
  <si>
    <t xml:space="preserve">Rua Alencar José Pimenta, 55, Centro</t>
  </si>
  <si>
    <t xml:space="preserve">39750-000</t>
  </si>
  <si>
    <t xml:space="preserve">0260453</t>
  </si>
  <si>
    <t xml:space="preserve">Lojas 3 a 5 e vaga</t>
  </si>
  <si>
    <t xml:space="preserve">Salinas</t>
  </si>
  <si>
    <t xml:space="preserve">Praça João Pessoa, nº 40, Centro</t>
  </si>
  <si>
    <t xml:space="preserve">39560-000</t>
  </si>
  <si>
    <t xml:space="preserve">0137815</t>
  </si>
  <si>
    <t xml:space="preserve">Santa Maria do Suaçuí</t>
  </si>
  <si>
    <t xml:space="preserve">Rua Oito, n° 60, Resid. Parque das Esmeraldas</t>
  </si>
  <si>
    <t xml:space="preserve">39780-000</t>
  </si>
  <si>
    <t xml:space="preserve">2678468</t>
  </si>
  <si>
    <t xml:space="preserve">Santa Rita do Sapucaí</t>
  </si>
  <si>
    <t xml:space="preserve">Praça Santa Rita, nº 28, Centro</t>
  </si>
  <si>
    <t xml:space="preserve">37540-000</t>
  </si>
  <si>
    <t xml:space="preserve">0187709</t>
  </si>
  <si>
    <t xml:space="preserve">Loja 02 e vagas 16 e 17</t>
  </si>
  <si>
    <t xml:space="preserve">Santo Antônio do Monte</t>
  </si>
  <si>
    <t xml:space="preserve">Av. Coronel Amâncio Bernardes, nº 321, Centro</t>
  </si>
  <si>
    <t xml:space="preserve">35560-000</t>
  </si>
  <si>
    <t xml:space="preserve">0132772</t>
  </si>
  <si>
    <t xml:space="preserve">São Gonçalo do Sapucaí</t>
  </si>
  <si>
    <t xml:space="preserve">Rua Carlos Augusto Capelli, nºs 26 e 22, Centro</t>
  </si>
  <si>
    <t xml:space="preserve">37490-000</t>
  </si>
  <si>
    <t xml:space="preserve">0259763</t>
  </si>
  <si>
    <t xml:space="preserve">Rua Carlos Augusto Capelli, nº 20, Centro</t>
  </si>
  <si>
    <t xml:space="preserve">0092899</t>
  </si>
  <si>
    <t xml:space="preserve">Lojas 01 e 02</t>
  </si>
  <si>
    <t xml:space="preserve">São Gotardo</t>
  </si>
  <si>
    <t xml:space="preserve">Travessa Frei Paulino, nº 265, Centro</t>
  </si>
  <si>
    <t xml:space="preserve">38800-000</t>
  </si>
  <si>
    <t xml:space="preserve">0192041</t>
  </si>
  <si>
    <t xml:space="preserve">São João Nepomuceno</t>
  </si>
  <si>
    <t xml:space="preserve">Praça Dr. Augusto Glória, nº 327, Centro</t>
  </si>
  <si>
    <t xml:space="preserve">36680-000</t>
  </si>
  <si>
    <t xml:space="preserve">3043542</t>
  </si>
  <si>
    <t xml:space="preserve">Salas 322, 323 e duas vagas</t>
  </si>
  <si>
    <t xml:space="preserve">Timóteo</t>
  </si>
  <si>
    <t xml:space="preserve">Av. Almir de Souza nº 46, Funcionários</t>
  </si>
  <si>
    <t xml:space="preserve">35180-412</t>
  </si>
  <si>
    <t xml:space="preserve">0100069</t>
  </si>
  <si>
    <t xml:space="preserve">Três Corações</t>
  </si>
  <si>
    <t xml:space="preserve">Av. Conrado Grossi Dangelo, Nº 950 e 950A, Morada do Sol</t>
  </si>
  <si>
    <t xml:space="preserve">37410-000</t>
  </si>
  <si>
    <t xml:space="preserve">0204438</t>
  </si>
  <si>
    <t xml:space="preserve">Tombos</t>
  </si>
  <si>
    <t xml:space="preserve">Locada </t>
  </si>
  <si>
    <t xml:space="preserve">Rua Bento Machado, nº 845, Centro</t>
  </si>
  <si>
    <t xml:space="preserve">36844-000</t>
  </si>
  <si>
    <t xml:space="preserve">4850195</t>
  </si>
  <si>
    <t xml:space="preserve">Loja 3</t>
  </si>
  <si>
    <t xml:space="preserve">Misto </t>
  </si>
  <si>
    <t xml:space="preserve">Ubá</t>
  </si>
  <si>
    <t xml:space="preserve">Rua Monsenhor Paiva Campos, nº 110, Centro</t>
  </si>
  <si>
    <t xml:space="preserve">36500-000</t>
  </si>
  <si>
    <t xml:space="preserve">0048459</t>
  </si>
  <si>
    <t xml:space="preserve">Salas 501 e 502</t>
  </si>
  <si>
    <t xml:space="preserve">Avenida Raul Soares, nº 286, Centro</t>
  </si>
  <si>
    <t xml:space="preserve">0021765</t>
  </si>
  <si>
    <t xml:space="preserve">Unaí</t>
  </si>
  <si>
    <t xml:space="preserve">Rua prefeiro joão costa n° 209, Centro</t>
  </si>
  <si>
    <t xml:space="preserve">38610-000</t>
  </si>
  <si>
    <t xml:space="preserve">0506985</t>
  </si>
  <si>
    <t xml:space="preserve">Sala 604</t>
  </si>
  <si>
    <t xml:space="preserve">0512744</t>
  </si>
  <si>
    <t xml:space="preserve">Sala 601</t>
  </si>
  <si>
    <t xml:space="preserve">0529039</t>
  </si>
  <si>
    <t xml:space="preserve">0496175</t>
  </si>
  <si>
    <t xml:space="preserve">Salas 605 e 606</t>
  </si>
  <si>
    <t xml:space="preserve">0531827</t>
  </si>
  <si>
    <t xml:space="preserve">Rua Dr. Ruben Pinto Reis, nº270, Vila Pinto</t>
  </si>
  <si>
    <t xml:space="preserve">37010-740 </t>
  </si>
  <si>
    <t xml:space="preserve">0001303</t>
  </si>
  <si>
    <t xml:space="preserve">Praça Champagnat nº29 – Centro</t>
  </si>
  <si>
    <t xml:space="preserve">37002-141</t>
  </si>
  <si>
    <t xml:space="preserve">0098121</t>
  </si>
  <si>
    <t xml:space="preserve">Sala 300</t>
  </si>
  <si>
    <t xml:space="preserve">Data da última atualização: 10/05/2023</t>
  </si>
  <si>
    <t xml:space="preserve">APENSO II – SEDES FÓRUM</t>
  </si>
  <si>
    <t xml:space="preserve">TOTAL DE CIDADES: 191</t>
  </si>
  <si>
    <t xml:space="preserve">Açucena</t>
  </si>
  <si>
    <t xml:space="preserve">Fórum</t>
  </si>
  <si>
    <t xml:space="preserve">Rua Getúlio Vargas, nº 89, Centro</t>
  </si>
  <si>
    <t xml:space="preserve">35147-000</t>
  </si>
  <si>
    <t xml:space="preserve">Além Paraíba</t>
  </si>
  <si>
    <t xml:space="preserve">Avenida Dr. José Avelino de Freitas, nº 255, Ilha do Lazaredo</t>
  </si>
  <si>
    <t xml:space="preserve">36660-000</t>
  </si>
  <si>
    <t xml:space="preserve">Alpinópolis</t>
  </si>
  <si>
    <t xml:space="preserve">Praça Doutor José de Carvalho Faria, S/N, Rosário</t>
  </si>
  <si>
    <t xml:space="preserve">Alto Rio Doce</t>
  </si>
  <si>
    <t xml:space="preserve">Praça Miguel Batista Vieira, nº 101, Centro</t>
  </si>
  <si>
    <t xml:space="preserve">36260-000</t>
  </si>
  <si>
    <t xml:space="preserve">Alvinópolis</t>
  </si>
  <si>
    <t xml:space="preserve">Rua Monsenhor Bicalho, nº 55, Centro</t>
  </si>
  <si>
    <t xml:space="preserve">35950-000</t>
  </si>
  <si>
    <t xml:space="preserve">Avenida Rosália Isaura de Araújo, nº 305, Guilhermina Vieira Chaer</t>
  </si>
  <si>
    <t xml:space="preserve">38180-802</t>
  </si>
  <si>
    <t xml:space="preserve">Areado</t>
  </si>
  <si>
    <t xml:space="preserve">Praça Henrique Vieira, nº 136</t>
  </si>
  <si>
    <t xml:space="preserve">37140-000</t>
  </si>
  <si>
    <t xml:space="preserve">Baependi</t>
  </si>
  <si>
    <t xml:space="preserve">Praça Doutor Raul Sá, nº 63, Centro</t>
  </si>
  <si>
    <t xml:space="preserve">37443-000</t>
  </si>
  <si>
    <t xml:space="preserve">Bambuí</t>
  </si>
  <si>
    <t xml:space="preserve">Rua Padre José Tibúrcio, nº 127</t>
  </si>
  <si>
    <t xml:space="preserve">38900-000</t>
  </si>
  <si>
    <t xml:space="preserve">Rua Belisário Pena, nº 456, Centro</t>
  </si>
  <si>
    <t xml:space="preserve">36200-012</t>
  </si>
  <si>
    <t xml:space="preserve">Barroso</t>
  </si>
  <si>
    <t xml:space="preserve">Praça Sant'Ana, nº 120 ,Centro</t>
  </si>
  <si>
    <t xml:space="preserve">36212-000</t>
  </si>
  <si>
    <t xml:space="preserve">Belo Vale</t>
  </si>
  <si>
    <t xml:space="preserve">Rua Padre Jacinto Ferreira, nº 134</t>
  </si>
  <si>
    <t xml:space="preserve">35473-000</t>
  </si>
  <si>
    <t xml:space="preserve">Bom Despacho</t>
  </si>
  <si>
    <t xml:space="preserve">Rua Faustino Teixeira, nº 91</t>
  </si>
  <si>
    <t xml:space="preserve">35630-040</t>
  </si>
  <si>
    <t xml:space="preserve">Bom Sucesso</t>
  </si>
  <si>
    <t xml:space="preserve">Praça Maria A. Guimarães, nº 123</t>
  </si>
  <si>
    <t xml:space="preserve">37220-000</t>
  </si>
  <si>
    <t xml:space="preserve">Avenida Governador Valadares, nº 196</t>
  </si>
  <si>
    <t xml:space="preserve">35521-000</t>
  </si>
  <si>
    <t xml:space="preserve">Bonfinópolis de Minas</t>
  </si>
  <si>
    <t xml:space="preserve">Rua São José, nº 651</t>
  </si>
  <si>
    <t xml:space="preserve">38650-000</t>
  </si>
  <si>
    <t xml:space="preserve">Borda da Mata</t>
  </si>
  <si>
    <t xml:space="preserve">Rua Rio Branco, nº 40</t>
  </si>
  <si>
    <t xml:space="preserve">37564-000</t>
  </si>
  <si>
    <t xml:space="preserve">Botelhos</t>
  </si>
  <si>
    <t xml:space="preserve">Praça Mozart Xavier Lopes, nº 91, Centro</t>
  </si>
  <si>
    <t xml:space="preserve">37720-000</t>
  </si>
  <si>
    <t xml:space="preserve">Brazópolis</t>
  </si>
  <si>
    <t xml:space="preserve">Rua Gonçalves Torres, nº 94</t>
  </si>
  <si>
    <t xml:space="preserve">37530-000</t>
  </si>
  <si>
    <t xml:space="preserve">Buenópolis</t>
  </si>
  <si>
    <t xml:space="preserve">Praça Toval da Costa Sampaio, nº 71</t>
  </si>
  <si>
    <t xml:space="preserve">39230-000</t>
  </si>
  <si>
    <t xml:space="preserve">Cabo Verde</t>
  </si>
  <si>
    <t xml:space="preserve">Avenida Pref. Duvivier da Silva Passos, nº 26</t>
  </si>
  <si>
    <t xml:space="preserve">37880-000</t>
  </si>
  <si>
    <t xml:space="preserve">Caldas</t>
  </si>
  <si>
    <t xml:space="preserve">Praça Joaquim Amarante, nº 621</t>
  </si>
  <si>
    <t xml:space="preserve">37780-000</t>
  </si>
  <si>
    <t xml:space="preserve">Camanducaia</t>
  </si>
  <si>
    <t xml:space="preserve">Praça do Centenário, nº 237</t>
  </si>
  <si>
    <t xml:space="preserve">37650-000</t>
  </si>
  <si>
    <t xml:space="preserve">Rua Benedito Luiz de Souza, nº 61, Loteamento Belo Horizonte</t>
  </si>
  <si>
    <t xml:space="preserve">Cambuquira</t>
  </si>
  <si>
    <t xml:space="preserve">Praça do Fórum, nº 46</t>
  </si>
  <si>
    <t xml:space="preserve">37420-000</t>
  </si>
  <si>
    <t xml:space="preserve">Campanha</t>
  </si>
  <si>
    <t xml:space="preserve">Rua Professor Gerald Gougeon, nº 65, Shekinah</t>
  </si>
  <si>
    <t xml:space="preserve">37400-000</t>
  </si>
  <si>
    <t xml:space="preserve">Campestre</t>
  </si>
  <si>
    <t xml:space="preserve">Rua Aurora Ramos, nº 10</t>
  </si>
  <si>
    <t xml:space="preserve">37730-000</t>
  </si>
  <si>
    <t xml:space="preserve">Campina Verde</t>
  </si>
  <si>
    <t xml:space="preserve">Rua 30, nº 262, Centro</t>
  </si>
  <si>
    <t xml:space="preserve">38270-000</t>
  </si>
  <si>
    <t xml:space="preserve">Campos Altos</t>
  </si>
  <si>
    <t xml:space="preserve">Rua João Soares de Souza, nº 881, Santa Terezinha</t>
  </si>
  <si>
    <t xml:space="preserve">38970-000</t>
  </si>
  <si>
    <t xml:space="preserve">Campos Gerais</t>
  </si>
  <si>
    <t xml:space="preserve">Praça Josino de Brito, nº 234</t>
  </si>
  <si>
    <t xml:space="preserve">37160-000</t>
  </si>
  <si>
    <t xml:space="preserve">Praça 19 de Março, nº 409</t>
  </si>
  <si>
    <t xml:space="preserve">Capinópolis</t>
  </si>
  <si>
    <t xml:space="preserve">Avenida 111, nº 465</t>
  </si>
  <si>
    <t xml:space="preserve">38360-000</t>
  </si>
  <si>
    <t xml:space="preserve">Carandaí</t>
  </si>
  <si>
    <t xml:space="preserve">Praça Barão de Santa Cecília, nº 13</t>
  </si>
  <si>
    <t xml:space="preserve">36280-000</t>
  </si>
  <si>
    <t xml:space="preserve">Praça Coronel Maximiano, nº 56, Centro</t>
  </si>
  <si>
    <t xml:space="preserve">Caratinga</t>
  </si>
  <si>
    <t xml:space="preserve">Rua Luiz Antônio Bastos Cortes, nº 16, Dos Rodoviários</t>
  </si>
  <si>
    <t xml:space="preserve">35300-274</t>
  </si>
  <si>
    <t xml:space="preserve">Carmo da Mata</t>
  </si>
  <si>
    <t xml:space="preserve">Rua Coronel Matos, nº 100, Centro</t>
  </si>
  <si>
    <t xml:space="preserve">35547-000</t>
  </si>
  <si>
    <t xml:space="preserve">Carmo de Minas</t>
  </si>
  <si>
    <t xml:space="preserve">Rua Capitão Antônio José, nº 326</t>
  </si>
  <si>
    <t xml:space="preserve">37472-000</t>
  </si>
  <si>
    <t xml:space="preserve">Carmo do Cajuru</t>
  </si>
  <si>
    <t xml:space="preserve">Rua Nagib Mileib, nº 265,São Luiz</t>
  </si>
  <si>
    <t xml:space="preserve">35557-000</t>
  </si>
  <si>
    <t xml:space="preserve">Rua Antônio Damasceno dos Reis Junior, nº 28, Porto Rico</t>
  </si>
  <si>
    <t xml:space="preserve">Carmópolis de Minas</t>
  </si>
  <si>
    <t xml:space="preserve">Praça do Carmo, nº 190, Centro</t>
  </si>
  <si>
    <t xml:space="preserve">35534-000</t>
  </si>
  <si>
    <t xml:space="preserve">Rua Bolívia, nº 181, Bela Vista</t>
  </si>
  <si>
    <t xml:space="preserve">Conceição do Mato Dentro</t>
  </si>
  <si>
    <t xml:space="preserve">Rua Daniel de Carvalho, nº 189, Centro</t>
  </si>
  <si>
    <t xml:space="preserve">35860-000</t>
  </si>
  <si>
    <t xml:space="preserve">Conceição do Rio Verde</t>
  </si>
  <si>
    <t xml:space="preserve">Rua José Lúcio Junqueira, nº 43, Centro</t>
  </si>
  <si>
    <t xml:space="preserve">37430-000</t>
  </si>
  <si>
    <t xml:space="preserve">Rua Melvin Jones, nº 435, Campo Alegre</t>
  </si>
  <si>
    <t xml:space="preserve">Avenida Maria Da Glória Rocha, nº 425, Centro</t>
  </si>
  <si>
    <t xml:space="preserve">32010-375</t>
  </si>
  <si>
    <t xml:space="preserve">Rua Boa Vista, nº 72</t>
  </si>
  <si>
    <t xml:space="preserve">35170-041</t>
  </si>
  <si>
    <t xml:space="preserve">Cristina</t>
  </si>
  <si>
    <t xml:space="preserve">Rua João Pessoa, nº 16</t>
  </si>
  <si>
    <t xml:space="preserve">37476-000</t>
  </si>
  <si>
    <t xml:space="preserve">Cruzília</t>
  </si>
  <si>
    <t xml:space="preserve">Rua Margarida Pereira Leite Arantes, nº177, Kennedy</t>
  </si>
  <si>
    <t xml:space="preserve">37445-000</t>
  </si>
  <si>
    <t xml:space="preserve">Avenida Sarobá, nº 400, Maria Amália</t>
  </si>
  <si>
    <t xml:space="preserve">35790-000</t>
  </si>
  <si>
    <t xml:space="preserve">Avenida Dr. Paulo de Melo Freitas, nº100, Liberdade</t>
  </si>
  <si>
    <t xml:space="preserve">35502-635</t>
  </si>
  <si>
    <t xml:space="preserve">Elói Mendes</t>
  </si>
  <si>
    <t xml:space="preserve">Praça do Pretório, nº 180</t>
  </si>
  <si>
    <t xml:space="preserve">37110-000</t>
  </si>
  <si>
    <t xml:space="preserve">Entre Rios de Minas</t>
  </si>
  <si>
    <t xml:space="preserve">Avenida Benedito Valadares, nº 171</t>
  </si>
  <si>
    <t xml:space="preserve">35490-000</t>
  </si>
  <si>
    <t xml:space="preserve">Ervália</t>
  </si>
  <si>
    <t xml:space="preserve">Praça Arthur Bernardes, S/N, Centro</t>
  </si>
  <si>
    <t xml:space="preserve">36555-000</t>
  </si>
  <si>
    <t xml:space="preserve">Espera Feliz</t>
  </si>
  <si>
    <t xml:space="preserve">Rua Fioravante Padula, nº 80</t>
  </si>
  <si>
    <t xml:space="preserve">36830-000</t>
  </si>
  <si>
    <t xml:space="preserve">Espinosa</t>
  </si>
  <si>
    <t xml:space="preserve">Rua Sebastião Bezerra da Silva, nº 30, Jardins do Lago</t>
  </si>
  <si>
    <t xml:space="preserve">39510-000</t>
  </si>
  <si>
    <t xml:space="preserve">Estrela do Sul</t>
  </si>
  <si>
    <t xml:space="preserve">Rua Francisco de Vasconcelos, nº 125</t>
  </si>
  <si>
    <t xml:space="preserve">38525-000</t>
  </si>
  <si>
    <t xml:space="preserve">Eugenópolis</t>
  </si>
  <si>
    <t xml:space="preserve">Avenida Doutor Carlos Barbuto, nº 1</t>
  </si>
  <si>
    <t xml:space="preserve">36855-000</t>
  </si>
  <si>
    <t xml:space="preserve">Extrema</t>
  </si>
  <si>
    <t xml:space="preserve">Avenida Delegado Waldemar GomesPinto, nº 1624, Ponte Nova</t>
  </si>
  <si>
    <t xml:space="preserve">37640-000</t>
  </si>
  <si>
    <t xml:space="preserve">Ferros</t>
  </si>
  <si>
    <t xml:space="preserve">Rua Arthur Couto, nº 158</t>
  </si>
  <si>
    <t xml:space="preserve">35800-000</t>
  </si>
  <si>
    <t xml:space="preserve">Avenida Getúlio Vargas, nº 181, Centro</t>
  </si>
  <si>
    <t xml:space="preserve">Galiléia</t>
  </si>
  <si>
    <t xml:space="preserve">Avenida 8 de Dezembro, nº 849</t>
  </si>
  <si>
    <t xml:space="preserve">35250-000</t>
  </si>
  <si>
    <t xml:space="preserve">Grão Mogol</t>
  </si>
  <si>
    <t xml:space="preserve">Rua Abner Martins, nº 255, Bandeirantes II</t>
  </si>
  <si>
    <t xml:space="preserve">39570-000</t>
  </si>
  <si>
    <t xml:space="preserve">Guapé</t>
  </si>
  <si>
    <t xml:space="preserve">Praça Doutor Passos Maia, nº 310</t>
  </si>
  <si>
    <t xml:space="preserve">37177-000</t>
  </si>
  <si>
    <t xml:space="preserve">Guarani</t>
  </si>
  <si>
    <t xml:space="preserve">Rua 25 de Março, nº 142</t>
  </si>
  <si>
    <t xml:space="preserve">36160-000</t>
  </si>
  <si>
    <t xml:space="preserve">Avenida Prefeito Anibal Ribeiro do Vale, nº 150, Vila Santo Antônio</t>
  </si>
  <si>
    <t xml:space="preserve">Rua Otacílio Negrão de Lima, nº 8</t>
  </si>
  <si>
    <t xml:space="preserve">32400-206</t>
  </si>
  <si>
    <t xml:space="preserve">Iguatama</t>
  </si>
  <si>
    <t xml:space="preserve">Rua 52, nº 153, Centro</t>
  </si>
  <si>
    <t xml:space="preserve">38910-000</t>
  </si>
  <si>
    <t xml:space="preserve">Avenida 7 de Setembro, nº 1030</t>
  </si>
  <si>
    <t xml:space="preserve">Avenida Maria Jorge Selim de Sales (Pça dos Três Poderes), nº 170, Centro</t>
  </si>
  <si>
    <t xml:space="preserve">35160-011</t>
  </si>
  <si>
    <t xml:space="preserve">Itabira</t>
  </si>
  <si>
    <t xml:space="preserve">Avenida Mauro Ribeiro Lage, nº 894, Esplanada da Estação</t>
  </si>
  <si>
    <t xml:space="preserve">35900-560</t>
  </si>
  <si>
    <t xml:space="preserve">Rua Antônio Simão Mauad, nº 132, Centro</t>
  </si>
  <si>
    <t xml:space="preserve">37500-901</t>
  </si>
  <si>
    <t xml:space="preserve">Itamogi</t>
  </si>
  <si>
    <t xml:space="preserve">Rua Coronel Lucas Caetano Vasco, nº529</t>
  </si>
  <si>
    <t xml:space="preserve">37955-000</t>
  </si>
  <si>
    <t xml:space="preserve">Itamonte</t>
  </si>
  <si>
    <t xml:space="preserve">Rua Maria da Fé, nº 159, Vila Nova</t>
  </si>
  <si>
    <t xml:space="preserve">37466-000</t>
  </si>
  <si>
    <t xml:space="preserve">Itanhandu</t>
  </si>
  <si>
    <t xml:space="preserve">Avenida Fernando Costa, nº 403</t>
  </si>
  <si>
    <t xml:space="preserve">37464-000</t>
  </si>
  <si>
    <t xml:space="preserve">Itanhomi</t>
  </si>
  <si>
    <t xml:space="preserve">Rua Francisco de Abreu Mafra, nº 80</t>
  </si>
  <si>
    <t xml:space="preserve">35120-000</t>
  </si>
  <si>
    <t xml:space="preserve">Rua 20, nº 5401, Jardim Trivelato</t>
  </si>
  <si>
    <t xml:space="preserve">Avenida 9-A, nº 45</t>
  </si>
  <si>
    <t xml:space="preserve">38300-000</t>
  </si>
  <si>
    <t xml:space="preserve">Itumirim</t>
  </si>
  <si>
    <t xml:space="preserve">Avenida Dom Inocêncio, nº 143</t>
  </si>
  <si>
    <t xml:space="preserve">37210-000</t>
  </si>
  <si>
    <t xml:space="preserve">Avenida Benedito Valadares, nº 52</t>
  </si>
  <si>
    <t xml:space="preserve">Jacuí</t>
  </si>
  <si>
    <t xml:space="preserve">Rua Coronel Procópio Dutra, nº 519</t>
  </si>
  <si>
    <t xml:space="preserve">37965-000</t>
  </si>
  <si>
    <t xml:space="preserve">Jacutinga</t>
  </si>
  <si>
    <t xml:space="preserve">Praça Francisco Rubim, nº 130</t>
  </si>
  <si>
    <t xml:space="preserve">37590-000</t>
  </si>
  <si>
    <t xml:space="preserve">Jaíba</t>
  </si>
  <si>
    <t xml:space="preserve">Rua João Antônio de Oliveira, nº 400, Centro</t>
  </si>
  <si>
    <t xml:space="preserve">39508-000</t>
  </si>
  <si>
    <t xml:space="preserve">Janaúba</t>
  </si>
  <si>
    <t xml:space="preserve">Avenida Marechal Deodoro, nº 160, Centro</t>
  </si>
  <si>
    <t xml:space="preserve">39442-018</t>
  </si>
  <si>
    <t xml:space="preserve">Jequeri</t>
  </si>
  <si>
    <t xml:space="preserve">Avenida Santana, nº 11, Centro</t>
  </si>
  <si>
    <t xml:space="preserve">35390-000</t>
  </si>
  <si>
    <t xml:space="preserve">Jequitinhonha</t>
  </si>
  <si>
    <t xml:space="preserve">Rua Coronel Ramiro Pereira, nº 225</t>
  </si>
  <si>
    <t xml:space="preserve">39960-000</t>
  </si>
  <si>
    <t xml:space="preserve">João Monlevade </t>
  </si>
  <si>
    <t xml:space="preserve">Rua São Mateus, nº 50</t>
  </si>
  <si>
    <t xml:space="preserve">35931-398</t>
  </si>
  <si>
    <t xml:space="preserve">Juatuba</t>
  </si>
  <si>
    <t xml:space="preserve">Rua Mário Teixeira, nº 10, Centro</t>
  </si>
  <si>
    <t xml:space="preserve">30675-000</t>
  </si>
  <si>
    <t xml:space="preserve">Rua Marechal Deodoro, nº 662, Centro</t>
  </si>
  <si>
    <t xml:space="preserve">36015-900</t>
  </si>
  <si>
    <t xml:space="preserve">Rua Olegário Maciel, nº 1421, Palmeiras</t>
  </si>
  <si>
    <t xml:space="preserve">Lagoa Santa</t>
  </si>
  <si>
    <t xml:space="preserve">Alameda Drª Vilma Edelweiss Santos, nº65, Lundcéia</t>
  </si>
  <si>
    <t xml:space="preserve">33239-060</t>
  </si>
  <si>
    <t xml:space="preserve">Lajinha</t>
  </si>
  <si>
    <t xml:space="preserve">Rua Dr. Sidney Hubner França Camargo, nº104</t>
  </si>
  <si>
    <t xml:space="preserve">36980-000</t>
  </si>
  <si>
    <t xml:space="preserve">Praça Duque de Caxias, S/N</t>
  </si>
  <si>
    <t xml:space="preserve">Avenida Ernesto Matioli, nº 950, Santa Efigênia</t>
  </si>
  <si>
    <t xml:space="preserve">Leopoldina</t>
  </si>
  <si>
    <t xml:space="preserve">Rua Geraldo Campana, nº 200, Centro</t>
  </si>
  <si>
    <t xml:space="preserve">36700-000</t>
  </si>
  <si>
    <t xml:space="preserve">Lima Duarte</t>
  </si>
  <si>
    <t xml:space="preserve">Praça JK, S/N, Centro</t>
  </si>
  <si>
    <t xml:space="preserve">36140-000</t>
  </si>
  <si>
    <t xml:space="preserve">Avenida Renato Azeredo, nº 1360, Loteamento do Parque</t>
  </si>
  <si>
    <t xml:space="preserve">Avenida Centenário, nº 280, Bom Pastor</t>
  </si>
  <si>
    <t xml:space="preserve">36902-272</t>
  </si>
  <si>
    <t xml:space="preserve">Praça Rômulo Campos, S/N, Centro</t>
  </si>
  <si>
    <t xml:space="preserve">Mar de Espanha</t>
  </si>
  <si>
    <t xml:space="preserve">Avenida Bueno Brandão, nº 69</t>
  </si>
  <si>
    <t xml:space="preserve">36640-000</t>
  </si>
  <si>
    <t xml:space="preserve">Rua Adriana Aparecida Pascoal, S/N, São Cristóvão</t>
  </si>
  <si>
    <t xml:space="preserve">35425-069</t>
  </si>
  <si>
    <t xml:space="preserve">Rua Doutor Álvaro Braga, nº 44</t>
  </si>
  <si>
    <t xml:space="preserve">Medina</t>
  </si>
  <si>
    <t xml:space="preserve">Rua Francisco Figueiredo, nº 250</t>
  </si>
  <si>
    <t xml:space="preserve">39620-000</t>
  </si>
  <si>
    <t xml:space="preserve">Mercês</t>
  </si>
  <si>
    <t xml:space="preserve">Praça Bias Fortes, nº 221</t>
  </si>
  <si>
    <t xml:space="preserve">36190-000</t>
  </si>
  <si>
    <t xml:space="preserve">Mesquita</t>
  </si>
  <si>
    <t xml:space="preserve">Praça Benedito Valadares, nº 200</t>
  </si>
  <si>
    <t xml:space="preserve">35116-000</t>
  </si>
  <si>
    <t xml:space="preserve">Avenida Vicente de Paula Lima, nº 60, Albucacys de Castro</t>
  </si>
  <si>
    <t xml:space="preserve">Montalvânia</t>
  </si>
  <si>
    <t xml:space="preserve">Praça Platão, nº 399</t>
  </si>
  <si>
    <t xml:space="preserve">39495-000</t>
  </si>
  <si>
    <t xml:space="preserve">Monte Alegre de Minas</t>
  </si>
  <si>
    <t xml:space="preserve">Avenida 16 de Setembro, nº 467</t>
  </si>
  <si>
    <t xml:space="preserve">38475-000</t>
  </si>
  <si>
    <t xml:space="preserve">Alameda Antônio Oliveira Neto, nº 295</t>
  </si>
  <si>
    <t xml:space="preserve">39500-000</t>
  </si>
  <si>
    <t xml:space="preserve">Monte Belo</t>
  </si>
  <si>
    <t xml:space="preserve">Avenida Getúlio Vargas, nº 101, Centro</t>
  </si>
  <si>
    <t xml:space="preserve">37115-000</t>
  </si>
  <si>
    <t xml:space="preserve">Monte Santo de Minas</t>
  </si>
  <si>
    <t xml:space="preserve">Rua Doutor Pedro Paulino da Costa, nº193</t>
  </si>
  <si>
    <t xml:space="preserve">37958-000</t>
  </si>
  <si>
    <t xml:space="preserve">Monte Sião</t>
  </si>
  <si>
    <t xml:space="preserve">Rua Napoli, nº77 , Villaggio</t>
  </si>
  <si>
    <t xml:space="preserve">37580-000</t>
  </si>
  <si>
    <t xml:space="preserve">Morada Nova de Minas</t>
  </si>
  <si>
    <t xml:space="preserve">Avenida Coronel Sebastião Pereira Magalhães e Castro, nº1080, Centro</t>
  </si>
  <si>
    <t xml:space="preserve">35628-000</t>
  </si>
  <si>
    <t xml:space="preserve">Rua Presidente Arthur Bernardes, nº 123, Centro</t>
  </si>
  <si>
    <t xml:space="preserve">Rua Dom Cavati, nº 333</t>
  </si>
  <si>
    <t xml:space="preserve">Rua Aparecida, nº 99</t>
  </si>
  <si>
    <t xml:space="preserve">Rua Eliosino de Souza Barbeitos, nº 315, Jardim Novo Horizonte</t>
  </si>
  <si>
    <t xml:space="preserve">Natércia</t>
  </si>
  <si>
    <t xml:space="preserve">Praça Prefeito Antônio Virgínio da Silva, nº 106</t>
  </si>
  <si>
    <t xml:space="preserve">37524-000</t>
  </si>
  <si>
    <t xml:space="preserve">Nepomuceno</t>
  </si>
  <si>
    <t xml:space="preserve">Avenida Monsenhor Luiz de Gonzaga, nº22</t>
  </si>
  <si>
    <t xml:space="preserve">37250-000</t>
  </si>
  <si>
    <t xml:space="preserve">Nova Era</t>
  </si>
  <si>
    <t xml:space="preserve">Rua Levindo Pereira, nº 100, Castelo</t>
  </si>
  <si>
    <t xml:space="preserve">35920-000</t>
  </si>
  <si>
    <t xml:space="preserve">Rua Pereira de Freitas, nº 163, Centro</t>
  </si>
  <si>
    <t xml:space="preserve">34000-288</t>
  </si>
  <si>
    <t xml:space="preserve">Nova Resende</t>
  </si>
  <si>
    <t xml:space="preserve">Praça Capitão Joaquim Anacleto, nº 206</t>
  </si>
  <si>
    <t xml:space="preserve">37860-000</t>
  </si>
  <si>
    <t xml:space="preserve">Avenida Cel. Pacífico Pinto, nº 281, Fausto Pinto da Fonseca</t>
  </si>
  <si>
    <t xml:space="preserve">Ouro Branco</t>
  </si>
  <si>
    <t xml:space="preserve">Rua Olga Roberta Pereira, nº 17</t>
  </si>
  <si>
    <t xml:space="preserve">36420-000</t>
  </si>
  <si>
    <t xml:space="preserve">Ouro Fino</t>
  </si>
  <si>
    <t xml:space="preserve">Avenida Ciro Gonçalves, nº 209, Centro</t>
  </si>
  <si>
    <t xml:space="preserve">37570-000</t>
  </si>
  <si>
    <t xml:space="preserve">Rua Simão Lacerda, nº 975, Bauxita</t>
  </si>
  <si>
    <t xml:space="preserve">Palma</t>
  </si>
  <si>
    <t xml:space="preserve">Praça Getúlio Vargas, nº 52</t>
  </si>
  <si>
    <t xml:space="preserve">36750-000</t>
  </si>
  <si>
    <t xml:space="preserve">Avenida Olegário Maciel, nº 193, Centro</t>
  </si>
  <si>
    <t xml:space="preserve">38600-210</t>
  </si>
  <si>
    <t xml:space="preserve">Rua Nestor Eustáquio, nº 237</t>
  </si>
  <si>
    <t xml:space="preserve">Paraisópolis</t>
  </si>
  <si>
    <t xml:space="preserve">Praça Centenário, nº 50</t>
  </si>
  <si>
    <t xml:space="preserve">37660-000</t>
  </si>
  <si>
    <t xml:space="preserve">Paraopeba</t>
  </si>
  <si>
    <t xml:space="preserve">Avenida Helvécio Mascarenhas, nº 203, Centro</t>
  </si>
  <si>
    <t xml:space="preserve">35774-000</t>
  </si>
  <si>
    <t xml:space="preserve">Passa Quatro</t>
  </si>
  <si>
    <t xml:space="preserve">Praça Dr. Gilberto Guedes, S/N</t>
  </si>
  <si>
    <t xml:space="preserve">37460-000</t>
  </si>
  <si>
    <t xml:space="preserve">Passa Tempo</t>
  </si>
  <si>
    <t xml:space="preserve">Praça Bolivar Andrade, nº 76</t>
  </si>
  <si>
    <t xml:space="preserve">35537-000</t>
  </si>
  <si>
    <t xml:space="preserve">Avenida Arlindo Figueiredo, nº 850, Jardim Continental</t>
  </si>
  <si>
    <t xml:space="preserve">Avenida Padre Almir Neves de Medeiros, nº 1600, Guanabara</t>
  </si>
  <si>
    <t xml:space="preserve">38701-118</t>
  </si>
  <si>
    <t xml:space="preserve">Patrocínio</t>
  </si>
  <si>
    <t xml:space="preserve">Avenida João Alves do Nascimento, nº 1508, Centro</t>
  </si>
  <si>
    <t xml:space="preserve">38747-050</t>
  </si>
  <si>
    <t xml:space="preserve">Peçanha</t>
  </si>
  <si>
    <t xml:space="preserve">Avenida Dr. José Pinto da Rocha, nº 60, Centro</t>
  </si>
  <si>
    <t xml:space="preserve">39700-000</t>
  </si>
  <si>
    <t xml:space="preserve">Pedralva</t>
  </si>
  <si>
    <t xml:space="preserve">Praça Gaspar de Paiva Magalhães, nº 25</t>
  </si>
  <si>
    <t xml:space="preserve">37520-000</t>
  </si>
  <si>
    <t xml:space="preserve">Perdizes</t>
  </si>
  <si>
    <t xml:space="preserve">Avenida Gercino Coutinho, nº 500</t>
  </si>
  <si>
    <t xml:space="preserve">38170-000</t>
  </si>
  <si>
    <t xml:space="preserve">Perdões</t>
  </si>
  <si>
    <t xml:space="preserve">Rua Ciríaco Capitalucci, nº 181</t>
  </si>
  <si>
    <t xml:space="preserve">37260-000</t>
  </si>
  <si>
    <t xml:space="preserve">Rua Santa Efigênia, S/N,  Rosário</t>
  </si>
  <si>
    <t xml:space="preserve">Pirapetinga</t>
  </si>
  <si>
    <t xml:space="preserve">Rua Ramiro Messias Miguel, nº 441, Loteamento Planalto - Vitória</t>
  </si>
  <si>
    <t xml:space="preserve">36730-000</t>
  </si>
  <si>
    <t xml:space="preserve">Pompéu</t>
  </si>
  <si>
    <t xml:space="preserve">Praça Governador Valadares, nº 64</t>
  </si>
  <si>
    <t xml:space="preserve">35640-000</t>
  </si>
  <si>
    <t xml:space="preserve">Avenida Dr. Carlos Blanco, nº 245, Santa Rita II</t>
  </si>
  <si>
    <t xml:space="preserve">37558-720</t>
  </si>
  <si>
    <t xml:space="preserve">Prados</t>
  </si>
  <si>
    <t xml:space="preserve">Rua Odilon Campos Andrade, nº 8, Centro</t>
  </si>
  <si>
    <t xml:space="preserve">36320-000</t>
  </si>
  <si>
    <t xml:space="preserve">Prata</t>
  </si>
  <si>
    <t xml:space="preserve">Praça XV de Novembro, nº 273</t>
  </si>
  <si>
    <t xml:space="preserve">38140-000</t>
  </si>
  <si>
    <t xml:space="preserve">Pratápolis</t>
  </si>
  <si>
    <t xml:space="preserve">Avenida Leonidas Dias Pedroso, nº 400, Santa Bárbara III</t>
  </si>
  <si>
    <t xml:space="preserve">37970-000</t>
  </si>
  <si>
    <t xml:space="preserve">Presidente Olegário</t>
  </si>
  <si>
    <t xml:space="preserve">Praça da Bandeira, nº 10</t>
  </si>
  <si>
    <t xml:space="preserve">38750-000</t>
  </si>
  <si>
    <t xml:space="preserve">Resende Costa</t>
  </si>
  <si>
    <t xml:space="preserve">Praça Professora Rosa Penido, nº 7</t>
  </si>
  <si>
    <t xml:space="preserve">36340-000</t>
  </si>
  <si>
    <t xml:space="preserve">Rua Vera Lúcia de Oliveira Andrade, nº 85, Vila Esplanada</t>
  </si>
  <si>
    <t xml:space="preserve">33805-488</t>
  </si>
  <si>
    <t xml:space="preserve">Avenida Getúlio Vargas, nº 69</t>
  </si>
  <si>
    <t xml:space="preserve">Rio Novo</t>
  </si>
  <si>
    <t xml:space="preserve">Rua Visconde do Rio Branco, nº 157</t>
  </si>
  <si>
    <t xml:space="preserve">36150-000</t>
  </si>
  <si>
    <t xml:space="preserve">Rio Paranaíba</t>
  </si>
  <si>
    <t xml:space="preserve">Avenida Trajano José Silva, nº 485</t>
  </si>
  <si>
    <t xml:space="preserve">38810-000</t>
  </si>
  <si>
    <t xml:space="preserve">Rio Pardo de Minas</t>
  </si>
  <si>
    <t xml:space="preserve">Avenida Rafael Bastos Pereira, nº 202</t>
  </si>
  <si>
    <t xml:space="preserve">39530-000</t>
  </si>
  <si>
    <t xml:space="preserve">Rio Piracicaba</t>
  </si>
  <si>
    <t xml:space="preserve">Rua Padre Pinto, nº 13</t>
  </si>
  <si>
    <t xml:space="preserve">35940-000</t>
  </si>
  <si>
    <t xml:space="preserve">Praça Doutor Último de Carvalho, nº 234</t>
  </si>
  <si>
    <t xml:space="preserve">Rio Preto</t>
  </si>
  <si>
    <t xml:space="preserve">Rua Doutor Ramalho Pinto, nº 37</t>
  </si>
  <si>
    <t xml:space="preserve">36130-000</t>
  </si>
  <si>
    <t xml:space="preserve">Rua Alencar José de Pimenta, nº 82</t>
  </si>
  <si>
    <t xml:space="preserve">Avenida Visconde do Rio Branco, nº 227</t>
  </si>
  <si>
    <t xml:space="preserve">Avenida das Indústrias, nº 210, Vila Olga</t>
  </si>
  <si>
    <t xml:space="preserve">33030-510</t>
  </si>
  <si>
    <t xml:space="preserve">Rua Uberaba, nº 918 - Parque das Esmeraldas</t>
  </si>
  <si>
    <t xml:space="preserve">Santa Rita de Caldas</t>
  </si>
  <si>
    <t xml:space="preserve">Praça Dom Otávio, nº 22, Centro</t>
  </si>
  <si>
    <t xml:space="preserve">37775-000</t>
  </si>
  <si>
    <t xml:space="preserve">Santos Dumont</t>
  </si>
  <si>
    <t xml:space="preserve">Rua Galileu Fonseca, nº 113, Centro</t>
  </si>
  <si>
    <t xml:space="preserve">36240-000</t>
  </si>
  <si>
    <t xml:space="preserve">São Domingos do Prata</t>
  </si>
  <si>
    <t xml:space="preserve">Rua Getúlio Vargas, nº 160, Centro</t>
  </si>
  <si>
    <t xml:space="preserve">35995-000</t>
  </si>
  <si>
    <t xml:space="preserve">Avenida Presidente Vargas, nº 595, Centro</t>
  </si>
  <si>
    <t xml:space="preserve">São João do Paraíso</t>
  </si>
  <si>
    <t xml:space="preserve">Rua Dr. Osório Adrião da Rocha, nº 282, Centro</t>
  </si>
  <si>
    <t xml:space="preserve">39540-000</t>
  </si>
  <si>
    <t xml:space="preserve">São João Evangelista</t>
  </si>
  <si>
    <t xml:space="preserve">Rua Benedito Valadares, nº 77</t>
  </si>
  <si>
    <t xml:space="preserve">39705-000</t>
  </si>
  <si>
    <t xml:space="preserve">Praça do Expedicionário, nº 35, Centro</t>
  </si>
  <si>
    <t xml:space="preserve">São Romão</t>
  </si>
  <si>
    <t xml:space="preserve">Avenida Newton Gonçalves Pereira, nº1285, Morada Nova</t>
  </si>
  <si>
    <t xml:space="preserve">39290-000</t>
  </si>
  <si>
    <t xml:space="preserve">São Roque de Minas</t>
  </si>
  <si>
    <t xml:space="preserve">Avenida Padre Murilo de Almeida Conceição, nº 54</t>
  </si>
  <si>
    <t xml:space="preserve">37928-000</t>
  </si>
  <si>
    <t xml:space="preserve">Avenida Doutor José de Oliveira Brandão Filho, nº 300, Jardim Mediterranée</t>
  </si>
  <si>
    <t xml:space="preserve">Senador Firmino</t>
  </si>
  <si>
    <t xml:space="preserve">Praça Raimundo Carneiro, nº 111</t>
  </si>
  <si>
    <t xml:space="preserve">36540-000</t>
  </si>
  <si>
    <t xml:space="preserve">Serro</t>
  </si>
  <si>
    <t xml:space="preserve">Praça Floriano Peixoto, nº 66</t>
  </si>
  <si>
    <t xml:space="preserve">39150-000</t>
  </si>
  <si>
    <t xml:space="preserve">Silvianópolis</t>
  </si>
  <si>
    <t xml:space="preserve">Praça Horácio Guimarães, nº 3</t>
  </si>
  <si>
    <t xml:space="preserve">37589-000</t>
  </si>
  <si>
    <t xml:space="preserve">Taiobeiras</t>
  </si>
  <si>
    <t xml:space="preserve">Rua Conrado Rocha, nº 387, Centro</t>
  </si>
  <si>
    <t xml:space="preserve">39550-000</t>
  </si>
  <si>
    <t xml:space="preserve">Tarumirim</t>
  </si>
  <si>
    <t xml:space="preserve">Avenida Cunha, nº 40</t>
  </si>
  <si>
    <t xml:space="preserve">35140-000</t>
  </si>
  <si>
    <t xml:space="preserve">Teixeiras</t>
  </si>
  <si>
    <t xml:space="preserve">Avenida Francisco Pena, nº 80</t>
  </si>
  <si>
    <t xml:space="preserve">36580-000</t>
  </si>
  <si>
    <t xml:space="preserve">Praça Olímpica, nº 65, Funcionários</t>
  </si>
  <si>
    <t xml:space="preserve">35180-414</t>
  </si>
  <si>
    <t xml:space="preserve">Tiros</t>
  </si>
  <si>
    <t xml:space="preserve">Avenida José Ferreira Capetinga, nº 152, Centro</t>
  </si>
  <si>
    <t xml:space="preserve">38880-000</t>
  </si>
  <si>
    <t xml:space="preserve">Avenida Juvenal Batista de Almeida, S/N, Centro</t>
  </si>
  <si>
    <t xml:space="preserve">Três Marias</t>
  </si>
  <si>
    <t xml:space="preserve">Avenida Getúlio Vargas, nº 155, Parque Diadorim</t>
  </si>
  <si>
    <t xml:space="preserve">39205-000</t>
  </si>
  <si>
    <t xml:space="preserve">Travessa 25 de Dezembro, nº 30</t>
  </si>
  <si>
    <t xml:space="preserve">Turmalina</t>
  </si>
  <si>
    <t xml:space="preserve">Rua Josina Antunes, nº 26, Campo</t>
  </si>
  <si>
    <t xml:space="preserve">39660-000</t>
  </si>
  <si>
    <t xml:space="preserve">Avenida Senador Levindo Coelho, nº 735, Oséas Maranhão</t>
  </si>
  <si>
    <t xml:space="preserve">36506-130</t>
  </si>
  <si>
    <t xml:space="preserve">Avenida Maranhão, nº 1580, Mercês</t>
  </si>
  <si>
    <t xml:space="preserve">38050-470</t>
  </si>
  <si>
    <t xml:space="preserve">Rua Rondon Pacheco, nº 6130, Tibery</t>
  </si>
  <si>
    <t xml:space="preserve">38405-142</t>
  </si>
  <si>
    <t xml:space="preserve">Avenida Isaltina Moraes Braga, nº 125, Residencial Vale das Palmeiras</t>
  </si>
  <si>
    <t xml:space="preserve">37031-300</t>
  </si>
  <si>
    <t xml:space="preserve">Várzea da Palma</t>
  </si>
  <si>
    <t xml:space="preserve">Rua Cláudio Manoel da Costa, S/N</t>
  </si>
  <si>
    <t xml:space="preserve">39260-000</t>
  </si>
  <si>
    <t xml:space="preserve">Vazante</t>
  </si>
  <si>
    <t xml:space="preserve">Avenida Sibipirunas, nº 155, Nossa Senhora de Fátima</t>
  </si>
  <si>
    <t xml:space="preserve">38780-000</t>
  </si>
  <si>
    <t xml:space="preserve">Avenida Prefeito Sebastião Fernandes, nº 517, Centro</t>
  </si>
  <si>
    <t xml:space="preserve">33200-322</t>
  </si>
  <si>
    <t xml:space="preserve">Virginópolis</t>
  </si>
  <si>
    <t xml:space="preserve">Rua Padre Félix, nº 362</t>
  </si>
  <si>
    <t xml:space="preserve">39730-000</t>
  </si>
  <si>
    <t xml:space="preserve">Rua Eugênio de Melo, nº 1585, Barra dos Coutos</t>
  </si>
  <si>
    <t xml:space="preserve">APENSO II – CESSÃO DE USO</t>
  </si>
  <si>
    <t xml:space="preserve">SUPERINTENDÊNCIA DE ENGENHARIA E ARQUITETURA - SEA </t>
  </si>
  <si>
    <t xml:space="preserve">TOTAL DE CIDADES: 12</t>
  </si>
  <si>
    <t xml:space="preserve">Aiuruoca</t>
  </si>
  <si>
    <t xml:space="preserve">Cessão</t>
  </si>
  <si>
    <t xml:space="preserve">Rua Coronel Oswald, nº 157, Centro</t>
  </si>
  <si>
    <t xml:space="preserve">37450-000</t>
  </si>
  <si>
    <t xml:space="preserve">0162187</t>
  </si>
  <si>
    <t xml:space="preserve">Praça Coronel Breves, nº 89, Centro</t>
  </si>
  <si>
    <t xml:space="preserve">Rua Dom Serafim, nº 1086, Santa Tereza</t>
  </si>
  <si>
    <t xml:space="preserve">Terreno CODEMIG</t>
  </si>
  <si>
    <t xml:space="preserve">0570521</t>
  </si>
  <si>
    <t xml:space="preserve">Avenida Afonso Pena nº 2.300, Funcionários</t>
  </si>
  <si>
    <t xml:space="preserve">30130-012</t>
  </si>
  <si>
    <t xml:space="preserve">1889725</t>
  </si>
  <si>
    <t xml:space="preserve">Rua Tomaz Gonzaga, nº 686, Lourdes</t>
  </si>
  <si>
    <t xml:space="preserve">30180-143</t>
  </si>
  <si>
    <t xml:space="preserve">4779897</t>
  </si>
  <si>
    <t xml:space="preserve">Carmo do Paranaíba</t>
  </si>
  <si>
    <t xml:space="preserve">Avenida Costa Júnior, nº 306</t>
  </si>
  <si>
    <t xml:space="preserve">0038927</t>
  </si>
  <si>
    <t xml:space="preserve">Rua Raul Soares, nº 201, Centro</t>
  </si>
  <si>
    <t xml:space="preserve">3161029</t>
  </si>
  <si>
    <t xml:space="preserve">Divino</t>
  </si>
  <si>
    <t xml:space="preserve">Rua Presidente Vargas, nº 220, Centro</t>
  </si>
  <si>
    <t xml:space="preserve">Guaranésia</t>
  </si>
  <si>
    <t xml:space="preserve">Rua Júlio Tavares, nº 1410, Centro</t>
  </si>
  <si>
    <t xml:space="preserve">37810-000
</t>
  </si>
  <si>
    <t xml:space="preserve">Avenida Martins da Costa, nº 239, Pará</t>
  </si>
  <si>
    <t xml:space="preserve">35900-047</t>
  </si>
  <si>
    <t xml:space="preserve">0570585</t>
  </si>
  <si>
    <t xml:space="preserve">Praça Antônio Carlos, nº 101, Centro</t>
  </si>
  <si>
    <t xml:space="preserve"> 37750-000</t>
  </si>
  <si>
    <t xml:space="preserve">0571604</t>
  </si>
  <si>
    <t xml:space="preserve">Avenida Trajano José da Silva, nº 386, Centro</t>
  </si>
  <si>
    <t xml:space="preserve">Santa Bárbara</t>
  </si>
  <si>
    <t xml:space="preserve">Rua Desembargador Moreira dos Santos, nº 45, Centro</t>
  </si>
  <si>
    <t xml:space="preserve">35960-000</t>
  </si>
  <si>
    <t xml:space="preserve">0574969</t>
  </si>
  <si>
    <t xml:space="preserve">Avenida Celina Ferreira Otoni, nº 39, Jardim Vale dos Ipês</t>
  </si>
  <si>
    <t xml:space="preserve">37026-575</t>
  </si>
  <si>
    <t xml:space="preserve">CRITÉRIOS DE CIDADES</t>
  </si>
  <si>
    <t xml:space="preserve">SUPERINTENDÊNCIA DE ENGENHARIA E ARQUITETURA</t>
  </si>
  <si>
    <t xml:space="preserve">Área Resolução </t>
  </si>
  <si>
    <t xml:space="preserve">Planejamento TJMG</t>
  </si>
  <si>
    <t xml:space="preserve">Tipo de Sede (+)</t>
  </si>
  <si>
    <t xml:space="preserve">Tipos de Sede</t>
  </si>
  <si>
    <t xml:space="preserve">Instaladas</t>
  </si>
  <si>
    <t xml:space="preserve">Não instaladas</t>
  </si>
  <si>
    <t xml:space="preserve">Instaladas + não instaladas + ampliação</t>
  </si>
  <si>
    <t xml:space="preserve">Nº de coordenadorias</t>
  </si>
  <si>
    <t xml:space="preserve">Nº de GAECOS</t>
  </si>
  <si>
    <t xml:space="preserve">Total de coordenadorias e GAECOS</t>
  </si>
  <si>
    <t xml:space="preserve">Total de Modúlos</t>
  </si>
  <si>
    <t xml:space="preserve">Área de trabalho existente</t>
  </si>
  <si>
    <t xml:space="preserve">Área de trabalho min</t>
  </si>
  <si>
    <t xml:space="preserve">Área de trabalho max</t>
  </si>
  <si>
    <t xml:space="preserve">Situação de Ocupação</t>
  </si>
  <si>
    <t xml:space="preserve">Início Previsto</t>
  </si>
  <si>
    <t xml:space="preserve">Término Previsto</t>
  </si>
  <si>
    <t xml:space="preserve">Possui terreno?</t>
  </si>
  <si>
    <t xml:space="preserve">Nota por módulo</t>
  </si>
  <si>
    <t xml:space="preserve">Nota por tipo de sede</t>
  </si>
  <si>
    <t xml:space="preserve">Nota por situação de ocupação</t>
  </si>
  <si>
    <t xml:space="preserve">Nota final</t>
  </si>
  <si>
    <t xml:space="preserve">Proposta de atuação</t>
  </si>
  <si>
    <t xml:space="preserve">Comarca</t>
  </si>
  <si>
    <t xml:space="preserve">SL</t>
  </si>
  <si>
    <t xml:space="preserve">SP</t>
  </si>
  <si>
    <t xml:space="preserve">F</t>
  </si>
  <si>
    <t xml:space="preserve">Aiuruoca </t>
  </si>
  <si>
    <t xml:space="preserve">C</t>
  </si>
  <si>
    <t xml:space="preserve">Pça Coronel Breves, 89 (Fórum antigo)</t>
  </si>
  <si>
    <t xml:space="preserve">SP construída</t>
  </si>
  <si>
    <t xml:space="preserve">Fórum (sala de apoio)</t>
  </si>
  <si>
    <t xml:space="preserve">Sim</t>
  </si>
  <si>
    <t xml:space="preserve">SP+C</t>
  </si>
  <si>
    <t xml:space="preserve">Manutenção da situação</t>
  </si>
  <si>
    <t xml:space="preserve">Planejamento SP</t>
  </si>
  <si>
    <t xml:space="preserve">Comarca </t>
  </si>
  <si>
    <t xml:space="preserve">Fórum atual</t>
  </si>
  <si>
    <t xml:space="preserve">Olhando o fórum antigo (Cessão)</t>
  </si>
  <si>
    <t xml:space="preserve">SP+SL</t>
  </si>
  <si>
    <t xml:space="preserve">	38195-000</t>
  </si>
  <si>
    <t xml:space="preserve">Cessão temporária de espaço enquanto da reforma da SP.</t>
  </si>
  <si>
    <t xml:space="preserve">SP+F</t>
  </si>
  <si>
    <t xml:space="preserve">SP em construção</t>
  </si>
  <si>
    <t xml:space="preserve">Nova locação/arquivo</t>
  </si>
  <si>
    <t xml:space="preserve">36820-000</t>
  </si>
  <si>
    <t xml:space="preserve">Rua São Paulo, nº 335, Centro (VAGA DE GARAGEM)</t>
  </si>
  <si>
    <t xml:space="preserve">Rua São Paulo, nº 335, Centro (Sala 402)</t>
  </si>
  <si>
    <t xml:space="preserve">Nova locação </t>
  </si>
  <si>
    <t xml:space="preserve">SL+F</t>
  </si>
  <si>
    <t xml:space="preserve">	37990-000</t>
  </si>
  <si>
    <t xml:space="preserve">Igarapé</t>
  </si>
  <si>
    <t xml:space="preserve">SP+SL+F</t>
  </si>
  <si>
    <t xml:space="preserve">C+F</t>
  </si>
  <si>
    <t xml:space="preserve">Rua Martins da Costa, nº 239, Pará</t>
  </si>
  <si>
    <t xml:space="preserve">Sp construída</t>
  </si>
  <si>
    <t xml:space="preserve">Estamos no fórum novo - SP (devolvida para a prefeitura)</t>
  </si>
  <si>
    <t xml:space="preserve">Nova locação</t>
  </si>
  <si>
    <t xml:space="preserve">Rua Santo Antônio, nº 990, Centro (VAGA DE GARAGEM)</t>
  </si>
  <si>
    <t xml:space="preserve">Av. Barão do Rio Branco, nº 2.390, Centro (VAGA DE GARAGEM)</t>
  </si>
  <si>
    <t xml:space="preserve">Av. Barão do Rio Branco, nº 2390, Centro (VAGA DE GARAGEM)</t>
  </si>
  <si>
    <t xml:space="preserve">SL+C</t>
  </si>
  <si>
    <t xml:space="preserve">Praça Antônio Carlos, nº 240, salas 2 e 6. Centro</t>
  </si>
  <si>
    <t xml:space="preserve">Parte no fórum novo.</t>
  </si>
  <si>
    <t xml:space="preserve">Fórum novo apenas sala de apoio.</t>
  </si>
  <si>
    <t xml:space="preserve">Rua Francisco Sales, nº 119, Centro (VAGA DE GARAGEM)</t>
  </si>
  <si>
    <t xml:space="preserve">Vamos ficar com o fórum antigo</t>
  </si>
  <si>
    <t xml:space="preserve">Estamos com uma turma grande no fórum novo</t>
  </si>
  <si>
    <t xml:space="preserve">Vai tudo para a sede propria.</t>
  </si>
  <si>
    <t xml:space="preserve">Rua Major Gote, nº 1022, Centro (VAGA DE GARAGEM)</t>
  </si>
  <si>
    <t xml:space="preserve">Rua Farnese Maciel, nº 283, Centro (VAGA DE GARAGEM)</t>
  </si>
  <si>
    <t xml:space="preserve">Tem sede locada - apenas sala de apoio no fórum</t>
  </si>
  <si>
    <t xml:space="preserve">Rua Prefeito Chagas, nº 305, Centro (VAGA DE GARAGEM)</t>
  </si>
  <si>
    <t xml:space="preserve">Fórum novo atual.</t>
  </si>
  <si>
    <t xml:space="preserve">Avenida Trajano José da Silva, nº 386,Centro</t>
  </si>
  <si>
    <t xml:space="preserve">Avenida Trajano José Silva, nº 485, Centro</t>
  </si>
  <si>
    <t xml:space="preserve">Av. Helena Soares Viana, nº101, Novo Centro</t>
  </si>
  <si>
    <t xml:space="preserve">Ainda no fórum, mas parece que irão sair quando sede locada ficar pronta</t>
  </si>
  <si>
    <t xml:space="preserve">Avenida Raul Soares, nº 286, Centro (VAGA DE GARAGEM)</t>
  </si>
  <si>
    <t xml:space="preserve">Rua Prefeito João Costa n° 209, Centro</t>
  </si>
  <si>
    <t xml:space="preserve">SP+SL+C</t>
  </si>
  <si>
    <t xml:space="preserve">Olhar com o Flávio</t>
  </si>
  <si>
    <t xml:space="preserve">- múltiplo -</t>
  </si>
  <si>
    <t xml:space="preserve">Dados</t>
  </si>
  <si>
    <t xml:space="preserve">Tipo de Sede</t>
  </si>
  <si>
    <t xml:space="preserve">Situação Ocupacional</t>
  </si>
  <si>
    <t xml:space="preserve">Proposta de Atuação</t>
  </si>
  <si>
    <t xml:space="preserve">Nota final Sedes</t>
  </si>
  <si>
    <t xml:space="preserve">Construção Novo Fórum</t>
  </si>
  <si>
    <t xml:space="preserve">Total Resultado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</si>
</sst>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_-* #,##0.00_-;\-* #,##0.00_-;_-* \-??_-;_-@_-"/>
    <numFmt numFmtId="167" formatCode="General"/>
    <numFmt numFmtId="168" formatCode="mmm/yy"/>
    <numFmt numFmtId="169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4"/>
      <color rgb="FFFFFFFF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808080"/>
        <bgColor rgb="FF666699"/>
      </patternFill>
    </fill>
    <fill>
      <patternFill patternType="solid">
        <fgColor rgb="FF8FAADC"/>
        <bgColor rgb="FF8EA9DB"/>
      </patternFill>
    </fill>
    <fill>
      <patternFill patternType="solid">
        <fgColor rgb="FFFFFFFF"/>
        <bgColor rgb="FFF2F2F2"/>
      </patternFill>
    </fill>
    <fill>
      <patternFill patternType="solid">
        <fgColor rgb="FFA9D18E"/>
        <bgColor rgb="FFC6EFCE"/>
      </patternFill>
    </fill>
    <fill>
      <patternFill patternType="solid">
        <fgColor rgb="FFFFD966"/>
        <bgColor rgb="FFFFEB9C"/>
      </patternFill>
    </fill>
    <fill>
      <patternFill patternType="solid">
        <fgColor rgb="FF8EA9DB"/>
        <bgColor rgb="FF8FAADC"/>
      </patternFill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F8CBAD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2E75B6"/>
        <bgColor rgb="FF0066CC"/>
      </patternFill>
    </fill>
  </fills>
  <borders count="6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medium"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/>
      <top style="thin">
        <color rgb="FFFFFFFF"/>
      </top>
      <bottom style="medium"/>
      <diagonal/>
    </border>
    <border diagonalUp="false" diagonalDown="false">
      <left/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thin">
        <color rgb="FFFFFFFF"/>
      </right>
      <top/>
      <bottom style="medium"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/>
      <right style="thin">
        <color rgb="FFFFFFFF"/>
      </right>
      <top/>
      <bottom style="medium"/>
      <diagonal/>
    </border>
    <border diagonalUp="false" diagonalDown="false">
      <left style="thin">
        <color rgb="FFFFFFFF"/>
      </left>
      <right/>
      <top/>
      <bottom style="medium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thin">
        <color rgb="FFFFFFFF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5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5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2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8" borderId="3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8" borderId="2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8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8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8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3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4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3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9" fontId="9" fillId="8" borderId="2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9" fillId="8" borderId="3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10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8" borderId="4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8" borderId="3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8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2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10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3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11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4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1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1" borderId="3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8" borderId="4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8" borderId="4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4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8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3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1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1" borderId="2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9" fillId="8" borderId="3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2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0" fillId="9" borderId="2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3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3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6" xfId="2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5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6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6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a tabela dinâmica" xfId="20"/>
    <cellStyle name="Canto da tabela dinâmica" xfId="21"/>
    <cellStyle name="Categoria da tabela dinâmica" xfId="22"/>
    <cellStyle name="Resultado da tabela dinâmica" xfId="23"/>
    <cellStyle name="Título da tabela dinâmica" xfId="24"/>
    <cellStyle name="Valor da tabela dinâmica" xfId="25"/>
  </cellStyles>
  <dxfs count="29">
    <dxf>
      <fill>
        <patternFill patternType="solid">
          <fgColor rgb="FF808080"/>
        </patternFill>
      </fill>
    </dxf>
    <dxf>
      <fill>
        <patternFill patternType="solid">
          <fgColor rgb="FF8FAA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A9D18E"/>
        </patternFill>
      </fill>
    </dxf>
    <dxf>
      <fill>
        <patternFill patternType="solid">
          <fgColor rgb="FFFFD966"/>
        </patternFill>
      </fill>
    </dxf>
    <dxf>
      <fill>
        <patternFill patternType="solid">
          <fgColor rgb="FFEDEDED"/>
        </patternFill>
      </fill>
    </dxf>
    <dxf>
      <fill>
        <patternFill patternType="solid">
          <fgColor rgb="FFF8CBAD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C6EFCE"/>
        </patternFill>
      </fill>
    </dxf>
    <dxf>
      <fill>
        <patternFill patternType="solid">
          <fgColor rgb="FFFFC7CE"/>
        </patternFill>
      </fill>
    </dxf>
    <dxf>
      <fill>
        <patternFill patternType="solid">
          <fgColor rgb="FFFFEB9C"/>
        </patternFill>
      </fill>
    </dxf>
    <dxf>
      <fill>
        <patternFill patternType="solid">
          <fgColor rgb="FF006100"/>
        </patternFill>
      </fill>
    </dxf>
    <dxf>
      <fill>
        <patternFill patternType="solid">
          <fgColor rgb="FF9C0006"/>
        </patternFill>
      </fill>
    </dxf>
    <dxf>
      <fill>
        <patternFill patternType="solid">
          <fgColor rgb="FF9C57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2E75B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8EA9DB"/>
      <rgbColor rgb="FF993366"/>
      <rgbColor rgb="FFF2F2F2"/>
      <rgbColor rgb="FFEDEDED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8CBAD"/>
      <rgbColor rgb="FF2E75B6"/>
      <rgbColor rgb="FF33CCCC"/>
      <rgbColor rgb="FF99CC00"/>
      <rgbColor rgb="FFFFD966"/>
      <rgbColor rgb="FFFF9900"/>
      <rgbColor rgb="FFFF6600"/>
      <rgbColor rgb="FF666699"/>
      <rgbColor rgb="FF8FAADC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<Relationship Id="rId11" Type="http://schemas.openxmlformats.org/officeDocument/2006/relationships/pivotCacheDefinition" Target="pivotCache/pivotCacheDefinition1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57240</xdr:colOff>
      <xdr:row>0</xdr:row>
      <xdr:rowOff>152280</xdr:rowOff>
    </xdr:from>
    <xdr:to>
      <xdr:col>1</xdr:col>
      <xdr:colOff>885240</xdr:colOff>
      <xdr:row>1</xdr:row>
      <xdr:rowOff>170640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10120" y="152280"/>
          <a:ext cx="828000" cy="33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66600</xdr:colOff>
      <xdr:row>0</xdr:row>
      <xdr:rowOff>95400</xdr:rowOff>
    </xdr:from>
    <xdr:to>
      <xdr:col>1</xdr:col>
      <xdr:colOff>1065240</xdr:colOff>
      <xdr:row>1</xdr:row>
      <xdr:rowOff>190080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678600" y="95400"/>
          <a:ext cx="9986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133200</xdr:rowOff>
    </xdr:from>
    <xdr:to>
      <xdr:col>1</xdr:col>
      <xdr:colOff>998640</xdr:colOff>
      <xdr:row>1</xdr:row>
      <xdr:rowOff>227880</xdr:rowOff>
    </xdr:to>
    <xdr:pic>
      <xdr:nvPicPr>
        <xdr:cNvPr id="2" name="Imagem 2" descr=""/>
        <xdr:cNvPicPr/>
      </xdr:nvPicPr>
      <xdr:blipFill>
        <a:blip r:embed="rId1"/>
        <a:stretch/>
      </xdr:blipFill>
      <xdr:spPr>
        <a:xfrm>
          <a:off x="612000" y="133200"/>
          <a:ext cx="9986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76320</xdr:colOff>
      <xdr:row>0</xdr:row>
      <xdr:rowOff>95400</xdr:rowOff>
    </xdr:from>
    <xdr:to>
      <xdr:col>1</xdr:col>
      <xdr:colOff>1074960</xdr:colOff>
      <xdr:row>1</xdr:row>
      <xdr:rowOff>190080</xdr:rowOff>
    </xdr:to>
    <xdr:pic>
      <xdr:nvPicPr>
        <xdr:cNvPr id="3" name="Imagem 1" descr=""/>
        <xdr:cNvPicPr/>
      </xdr:nvPicPr>
      <xdr:blipFill>
        <a:blip r:embed="rId1"/>
        <a:stretch/>
      </xdr:blipFill>
      <xdr:spPr>
        <a:xfrm>
          <a:off x="688320" y="95400"/>
          <a:ext cx="9986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104760</xdr:colOff>
      <xdr:row>0</xdr:row>
      <xdr:rowOff>66600</xdr:rowOff>
    </xdr:from>
    <xdr:to>
      <xdr:col>1</xdr:col>
      <xdr:colOff>1103400</xdr:colOff>
      <xdr:row>1</xdr:row>
      <xdr:rowOff>161280</xdr:rowOff>
    </xdr:to>
    <xdr:pic>
      <xdr:nvPicPr>
        <xdr:cNvPr id="4" name="Imagem 1" descr=""/>
        <xdr:cNvPicPr/>
      </xdr:nvPicPr>
      <xdr:blipFill>
        <a:blip r:embed="rId1"/>
        <a:stretch/>
      </xdr:blipFill>
      <xdr:spPr>
        <a:xfrm>
          <a:off x="407160" y="66600"/>
          <a:ext cx="9986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438120</xdr:colOff>
      <xdr:row>0</xdr:row>
      <xdr:rowOff>57240</xdr:rowOff>
    </xdr:from>
    <xdr:to>
      <xdr:col>5</xdr:col>
      <xdr:colOff>1389960</xdr:colOff>
      <xdr:row>2</xdr:row>
      <xdr:rowOff>7200</xdr:rowOff>
    </xdr:to>
    <xdr:pic>
      <xdr:nvPicPr>
        <xdr:cNvPr id="5" name="Imagem 1" descr=""/>
        <xdr:cNvPicPr/>
      </xdr:nvPicPr>
      <xdr:blipFill>
        <a:blip r:embed="rId1"/>
        <a:stretch/>
      </xdr:blipFill>
      <xdr:spPr>
        <a:xfrm>
          <a:off x="8414280" y="57240"/>
          <a:ext cx="951840" cy="33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438120</xdr:colOff>
      <xdr:row>0</xdr:row>
      <xdr:rowOff>47520</xdr:rowOff>
    </xdr:from>
    <xdr:to>
      <xdr:col>5</xdr:col>
      <xdr:colOff>1389960</xdr:colOff>
      <xdr:row>1</xdr:row>
      <xdr:rowOff>187920</xdr:rowOff>
    </xdr:to>
    <xdr:pic>
      <xdr:nvPicPr>
        <xdr:cNvPr id="6" name="Imagem 1" descr=""/>
        <xdr:cNvPicPr/>
      </xdr:nvPicPr>
      <xdr:blipFill>
        <a:blip r:embed="rId1"/>
        <a:stretch/>
      </xdr:blipFill>
      <xdr:spPr>
        <a:xfrm>
          <a:off x="8212320" y="47520"/>
          <a:ext cx="951840" cy="33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5</xdr:col>
      <xdr:colOff>1132920</xdr:colOff>
      <xdr:row>1</xdr:row>
      <xdr:rowOff>187920</xdr:rowOff>
    </xdr:to>
    <xdr:pic>
      <xdr:nvPicPr>
        <xdr:cNvPr id="7" name="Imagem 1" descr=""/>
        <xdr:cNvPicPr/>
      </xdr:nvPicPr>
      <xdr:blipFill>
        <a:blip r:embed="rId1"/>
        <a:stretch/>
      </xdr:blipFill>
      <xdr:spPr>
        <a:xfrm>
          <a:off x="7723440" y="47520"/>
          <a:ext cx="951840" cy="330840"/>
        </a:xfrm>
        <a:prstGeom prst="rect">
          <a:avLst/>
        </a:prstGeom>
        <a:ln w="0">
          <a:noFill/>
        </a:ln>
      </xdr:spPr>
    </xdr:pic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753" createdVersion="3">
  <cacheSource type="worksheet">
    <worksheetSource ref="B5:AA758" sheet="Planilha de Critérios5"/>
  </cacheSource>
  <cacheFields count="26">
    <cacheField name="Cidade" numFmtId="0">
      <sharedItems count="298">
        <s v="Abaeté"/>
        <s v="Abre Campo"/>
        <s v="Açucena"/>
        <s v="Águas Formosas"/>
        <s v="Aimorés"/>
        <s v="Aiuruoca"/>
        <s v="Aiuruoca "/>
        <s v="Além Paraíba"/>
        <s v="Alfenas"/>
        <s v="Almenara"/>
        <s v="Alpinopolis"/>
        <s v="Alto Rio Doce"/>
        <s v="Alvinópolis"/>
        <s v="Andradas"/>
        <s v="Andrelândia"/>
        <s v="Araçuaí"/>
        <s v="Araguari"/>
        <s v="Araxá"/>
        <s v="Arcos"/>
        <s v="Areado"/>
        <s v="Arinos"/>
        <s v="Baependi"/>
        <s v="Bambuí"/>
        <s v="Barbacena"/>
        <s v="Barroso"/>
        <s v="Belo Vale"/>
        <s v="Betim"/>
        <s v="Bicas"/>
        <s v="Boa Esperança"/>
        <s v="Bocaiúva"/>
        <s v="Bom Despacho"/>
        <s v="Bom Sucesso"/>
        <s v="Bonfim"/>
        <s v="Bonfinópolis de Minas"/>
        <s v="Borda da Mata"/>
        <s v="Botelhos"/>
        <s v="Brasília de Minas"/>
        <s v="Brasília/DF"/>
        <s v="Brazópolis"/>
        <s v="Brumadinho"/>
        <s v="Bueno Brandão"/>
        <s v="Buenópolis"/>
        <s v="Buritis"/>
        <s v="Cabo Verde"/>
        <s v="Cachoeira de Minas"/>
        <s v="Caeté"/>
        <s v="Caldas"/>
        <s v="Camanducaia"/>
        <s v="Cambuí"/>
        <s v="Cambuquira"/>
        <s v="Campanha"/>
        <s v="Campestre"/>
        <s v="Campina Verde"/>
        <s v="Campo Belo"/>
        <s v="Campos Altos"/>
        <s v="Campos Gerais"/>
        <s v="Canápolis"/>
        <s v="Candeias"/>
        <s v="Capelinha"/>
        <s v="Capinópolis"/>
        <s v="Carandaí"/>
        <s v="Carangola"/>
        <s v="Caratinga"/>
        <s v="Carlos Chagas"/>
        <s v="Carmo da Mata"/>
        <s v="Carmo de Minas"/>
        <s v="Carmo do Cajuru"/>
        <s v="Carmo do Paranaíba"/>
        <s v="Carmo do Rio Claro"/>
        <s v="Carmópolis de Minas"/>
        <s v="Cássia"/>
        <s v="Cataguases"/>
        <s v="Caxambu"/>
        <s v="Cláudio"/>
        <s v="Conceição das Alagoas"/>
        <s v="Conceição do Mato Dentro"/>
        <s v="Conceição do Rio Verde"/>
        <s v="Congonhas"/>
        <s v="Conquista"/>
        <s v="Conselheiro Lafaiete"/>
        <s v="Conselheiro Pena"/>
        <s v="Contagem"/>
        <s v="Coração de Jesus"/>
        <s v="Corinto"/>
        <s v="Coromandel"/>
        <s v="Coronel Fabriciano"/>
        <s v="Cristina"/>
        <s v="Cruzília"/>
        <s v="Curvelo"/>
        <s v="Diamantina"/>
        <s v="Divino"/>
        <s v="Divinópolis"/>
        <s v="Dores do indaiá"/>
        <s v="Elói Mendes"/>
        <s v="Entre Rios de Minas"/>
        <s v="Ervália"/>
        <s v="Esmeraldas"/>
        <s v="Espera Feliz"/>
        <s v="Espinosa"/>
        <s v="Estrela do Sul"/>
        <s v="Eugenópolis"/>
        <s v="Extrema"/>
        <s v="Ferros"/>
        <s v="Formiga"/>
        <s v="Francisco Sá"/>
        <s v="Frutal"/>
        <s v="Galiléia"/>
        <s v="Governador Valadares"/>
        <s v="Grão Mogol"/>
        <s v="Guanhães"/>
        <s v="Guapé"/>
        <s v="Guaranésia"/>
        <s v="Guarani"/>
        <s v="Guaxupé"/>
        <s v="Ibiá"/>
        <s v="Ibiraci"/>
        <s v="Ibirité"/>
        <s v="Igarapé"/>
        <s v="Iguatama"/>
        <s v="Inhapim"/>
        <s v="Ipanema"/>
        <s v="Ipatinga"/>
        <s v="Itabira"/>
        <s v="Itabirito"/>
        <s v="Itaguara"/>
        <s v="Itajubá"/>
        <s v="Itamarandiba"/>
        <s v="Itambacuri"/>
        <s v="Itamogi"/>
        <s v="Itamonte"/>
        <s v="Itanhandu"/>
        <s v="Itanhomi"/>
        <s v="Itapagipe"/>
        <s v="Itapecerica"/>
        <s v="Itaúna"/>
        <s v="Ituiutaba"/>
        <s v="Itumirim"/>
        <s v="Iturama"/>
        <s v="Jaboticatubas"/>
        <s v="Jacinto"/>
        <s v="Jacuí"/>
        <s v="Jacutinga"/>
        <s v="Jaíba"/>
        <s v="Janaúba"/>
        <s v="Januária"/>
        <s v="Jequeri"/>
        <s v="Jequitinhonha"/>
        <s v="João Monlevade "/>
        <s v="João Pinheiro"/>
        <s v="Juatuba"/>
        <s v="Juiz de Fora"/>
        <s v="Lagoa da Prata"/>
        <s v="Lagoa Santa"/>
        <s v="Lajinha"/>
        <s v="Lambari"/>
        <s v="Lavras"/>
        <s v="Leopoldina"/>
        <s v="Lima Duarte"/>
        <s v="Luz"/>
        <s v="Machado"/>
        <s v="Malacacheta"/>
        <s v="Manga"/>
        <s v="Manhuaçu"/>
        <s v="Manhumirim"/>
        <s v="Mantena"/>
        <s v="Mar de Espanha"/>
        <s v="Mariana"/>
        <s v="Martinho Campos"/>
        <s v="Mateus Leme"/>
        <s v="Matias Barbosa"/>
        <s v="Matozinhos"/>
        <s v="Medina"/>
        <s v="Mercês"/>
        <s v="Mesquita"/>
        <s v="Minas Novas"/>
        <s v="Miradouro"/>
        <s v="Miraí"/>
        <s v="Montalvânia"/>
        <s v="Monte Alegre de Minas"/>
        <s v="Monte Azul"/>
        <s v="Monte Belo"/>
        <s v="Monte Carmelo"/>
        <s v="Monte Santo de Minas"/>
        <s v="Monte Sião"/>
        <s v="Montes Claros"/>
        <s v="Morada Nova de Minas"/>
        <s v="Muriaé"/>
        <s v="Mutum"/>
        <s v="Muzambinho"/>
        <s v="Nanuque"/>
        <s v="Natércia"/>
        <s v="Nepomuceno"/>
        <s v="Nova Era"/>
        <s v="Nova Lima"/>
        <s v="Nova Ponte"/>
        <s v="Nova Resende"/>
        <s v="Nova Serrana"/>
        <s v="Novo Cruzeiro"/>
        <s v="Oliveira"/>
        <s v="Ouro Branco"/>
        <s v="Ouro Fino"/>
        <s v="Ouro Preto"/>
        <s v="Palma"/>
        <s v="Pará de Minas"/>
        <s v="Paracatu"/>
        <s v="Paraguaçu"/>
        <s v="Paraisópolis"/>
        <s v="Paraopeba"/>
        <s v="Passa Quatro"/>
        <s v="Passa Tempo"/>
        <s v="Passos"/>
        <s v="Patos de Minas"/>
        <s v="Patrocínio"/>
        <s v="Peçanha"/>
        <s v="Pedra Azul"/>
        <s v="Pedralva"/>
        <s v="Pedro Leopoldo"/>
        <s v="Perdizes"/>
        <s v="Perdões"/>
        <s v="Piranga"/>
        <s v="Pirapetinga"/>
        <s v="Pirapora"/>
        <s v="Pitangui"/>
        <s v="Piumhi"/>
        <s v="Poço Fundo"/>
        <s v="Poços de Caldas"/>
        <s v="Pompéu"/>
        <s v="Ponte Nova"/>
        <s v="Porteirinha "/>
        <s v="Pouso Alegre"/>
        <s v="Prados"/>
        <s v="Prata"/>
        <s v="Pratápolis"/>
        <s v="Presidente Olegário"/>
        <s v="Raul Soares"/>
        <s v="Resende Costa"/>
        <s v="Resplendor"/>
        <s v="Ribeirão das Neves"/>
        <s v="Rio Casca"/>
        <s v="Rio Novo"/>
        <s v="Rio Paranaíba"/>
        <s v="Rio Pardo de Minas"/>
        <s v="Rio Piracicaba"/>
        <s v="Rio Pomba"/>
        <s v="Rio Preto"/>
        <s v="Rio Vermelho"/>
        <s v="Sabará"/>
        <s v="Sabinópolis"/>
        <s v="Sacramento"/>
        <s v="Salinas"/>
        <s v="Santa Bárbara"/>
        <s v="Santa Luzia"/>
        <s v="Santa Maria do Suaçuí"/>
        <s v="Santa Rita de Caldas"/>
        <s v="Santa Rita do Sapucaí"/>
        <s v="Santa Vitória"/>
        <s v="Santo Antônio do Monte"/>
        <s v="Santos Dumont"/>
        <s v="São Domingos do Prata"/>
        <s v="São Francisco"/>
        <s v="São Gonçalo do Sapucaí"/>
        <s v="São Gotardo"/>
        <s v="São João Da Ponte"/>
        <s v="São João Del Rei"/>
        <s v="São João do Paraíso"/>
        <s v="São João Evangelista"/>
        <s v="São João Nepomuceno"/>
        <s v="São Lourenço"/>
        <s v="São Romão"/>
        <s v="São Roque de Minas"/>
        <s v="São Sebastião do Paraíso"/>
        <s v="Senador Firmino"/>
        <s v="Serro"/>
        <s v="Sete Lagoas"/>
        <s v="Silvianópolis"/>
        <s v="Taiobeiras"/>
        <s v="Tarumirim"/>
        <s v="Teixeiras"/>
        <s v="Teófilo Otoni"/>
        <s v="Timóteo"/>
        <s v="Tiros"/>
        <s v="Tombos"/>
        <s v="Três Corações"/>
        <s v="Três Marias"/>
        <s v="Três Pontas"/>
        <s v="Tupaciguara"/>
        <s v="Turmalina"/>
        <s v="Ubá"/>
        <s v="Uberaba"/>
        <s v="Uberlândia"/>
        <s v="Unaí"/>
        <s v="Varginha"/>
        <s v="Várzea da Palma"/>
        <s v="Vazante"/>
        <s v="Vespasiano"/>
        <s v="Viçosa"/>
        <s v="Virginópolis"/>
        <s v="Visconde do Rio Branco"/>
      </sharedItems>
    </cacheField>
    <cacheField name="Instalação" numFmtId="0">
      <sharedItems count="7">
        <s v="Cessão"/>
        <s v="Comarca"/>
        <s v="Comarca "/>
        <s v="Fórum"/>
        <s v="Fórum (sala de apoio)"/>
        <s v="Locada"/>
        <s v="Própria"/>
      </sharedItems>
    </cacheField>
    <cacheField name="Região" numFmtId="0">
      <sharedItems containsBlank="1" count="9">
        <s v="Central"/>
        <s v="Distrito Federal"/>
        <s v="Jequitinhonha e mucuri"/>
        <s v="Leste"/>
        <s v="Metropolitana"/>
        <s v="Norte"/>
        <s v="Sul"/>
        <s v="Triângulo e alto paranaíba"/>
        <m/>
      </sharedItems>
    </cacheField>
    <cacheField name="Tipo de Sede (+)" numFmtId="0">
      <sharedItems containsBlank="1" count="9">
        <s v="C+F"/>
        <s v="SL+C"/>
        <s v="SL+F"/>
        <s v="SP+C"/>
        <s v="SP+F"/>
        <s v="SP+SL"/>
        <s v="SP+SL+C"/>
        <s v="SP+SL+F"/>
        <m/>
      </sharedItems>
    </cacheField>
    <cacheField name="Tipos de Sede" numFmtId="0">
      <sharedItems containsBlank="1" count="5">
        <s v="C"/>
        <s v="F"/>
        <s v="SL"/>
        <s v="SP"/>
        <m/>
      </sharedItems>
    </cacheField>
    <cacheField name="Endereço" numFmtId="0">
      <sharedItems containsBlank="1" count="417">
        <s v=" Praça Floriano Peixoto, nº 222, Centro"/>
        <s v="Ainda no fórum, mas parece que irão sair quando sede locada ficar pronta"/>
        <s v="Alameda Acyr Dutra, nº 45 "/>
        <s v="Alameda Antônio de Oliveira Neto, nº 79, Esplanada"/>
        <s v="Alameda Antônio Oliveira Neto, nº 295"/>
        <s v="Alameda das Rosas nºs 23 e 43, Parque das Orquídeas"/>
        <s v="Alameda Drª Vilma Edelweiss Santos, nº65, Lundcéia"/>
        <s v="Av. Almir de Souza nº 46, Funcionários"/>
        <s v="Av. Arlindo Figueiredo nº 790, São Francisco"/>
        <s v="Av. Arouca , nº 660, Centro"/>
        <s v="Av. Barão do Rio Branco, 2000, Centro"/>
        <s v="Av. Barão do Rio Branco, 2390, Centro"/>
        <s v="Av. Barão do Rio Branco, nº 2.390, Centro (VAGA DE GARAGEM)"/>
        <s v="Av. Barão do Rio Branco, nº 2390, Centro"/>
        <s v="Av. Barão do Rio Branco, nº 2390, Centro (VAGA DE GARAGEM)"/>
        <s v="Av. Barão do Rio Branco, nºs 2390 e 2396, Centro"/>
        <s v="Av. Bom Jesus nº 65, Centro"/>
        <s v="Av. Campina Verde, nº 1.395, Centro"/>
        <s v="Av. Comandante Santiago Dantas,nº 261, Centro"/>
        <s v="Av. Conrado Grossi Dangelo, Nº 950 e 950A, Morada do Sol"/>
        <s v="Av. Coronel Amâncio Bernardes, nº 321, Centro"/>
        <s v="Av. Coronel Pacífico Pinto da Fonseca, nº 170, Fausto Pinto"/>
        <s v="Av. do Carmo, nº 222, Centro"/>
        <s v="Av. Dr. Luciano Batista, nº 125, Centro"/>
        <s v="Av. Dr.Fulgêncio, nº 430, Centro"/>
        <s v="Av. Getúlio Vargas nº 10, 1ºandar, Centro"/>
        <s v="Av. Getúlio Vargas, nº 790, Centro"/>
        <s v="Av. Governador Valadares, nº 551, Centro"/>
        <s v="Av. Helena Soares Viana, nº101, Novo Centro"/>
        <s v="Av. Humberto Mauro, nº 409, Centro"/>
        <s v="Av. Japão, nº 369, Cariru"/>
        <s v="Av. Jequitinhonha nº 92A, Centro"/>
        <s v="Av. José Longuinhos de Queiroz, nº 4.930, Barbosa Soares"/>
        <s v="Av. Olegário Maciel, nº 1387, Santa Lúcia"/>
        <s v="Av. Pedro Araújo, nº 450, Amaralina"/>
        <s v="Av. Sete de Setembro, 1.227, Centro"/>
        <s v="Av. Tancredo Neves, nº 230"/>
        <s v="Av. Tancredo Neves, nº 340"/>
        <s v="Av. Waldemar César Santos, nº 172, Centro"/>
        <s v="Avenida 111, nº 465"/>
        <s v="Avenida 16 de Setembro, nº 467"/>
        <s v="Avenida 7 de Setembro, nº 1030"/>
        <s v="Avenida 8 de Dezembro, nº 849"/>
        <s v="Avenida 9-A, nº 45"/>
        <s v="Avenida Agenor Carlos Werner, nº 422 - Centro"/>
        <s v="Avenida Araújo de Brito, nº 405, Jardim Novo Horizonte"/>
        <s v="Avenida Arlindo Figueiredo, nº 850, Jardim Continental"/>
        <s v="Avenida Artur Bernardes, n.º 168, Centro"/>
        <s v="Avenida Barão do Rio Branco, nº 94, Pinheiro"/>
        <s v="Avenida Benedito Valadares, nº 171"/>
        <s v="Avenida Benedito Valadares, nº 52"/>
        <s v="Avenida Bueno Brandão, nº 69"/>
        <s v="Avenida Cel. Pacífico Pinto, nº 281, Fausto Pinto da Fonseca"/>
        <s v="Avenida Celina Ferreira Otoni, nº 39, Jardim Vale dos Ipês"/>
        <s v="Avenida Centenário, nº 280, Bom Pastor"/>
        <s v="Avenida Ciro Gonçalves, nº 209, Centro"/>
        <s v="Avenida Coronel Sebastião Pereira Magalhães e Castro, nº1080, Centro"/>
        <s v="Avenida Costa Júnior, nº 306"/>
        <s v="Avenida Cula Mangabeira, nº 345, Santo Expedito"/>
        <s v="Avenida Cula Mangabeira, nº 355, Santo Expedito"/>
        <s v="Avenida Cunha, nº 40"/>
        <s v="Avenida das Indústrias, nº 210, Vila Olga"/>
        <s v="Avenida Delegado Waldemar GomesPinto, nº 1624, Ponte Nova"/>
        <s v="Avenida Dom Inocêncio, nº 143"/>
        <s v="Avenida dos Mundins, nº 251, Centro"/>
        <s v="Avenida Doutor Carlos Barbuto, nº 1"/>
        <s v="Avenida Doutor João Luiz de Almeida, nº 454, Vila Guilhermina"/>
        <s v="Avenida Doutor José de Oliveira Brandão Filho, nº 300, Jardim Mediterranée"/>
        <s v="Avenida Doutor José de Oliveira Brandão Filho, nº 333, Jardim Mediterranée"/>
        <s v="Avenida Dr. Carlos Blanco, nº 245, Santa Rita II"/>
        <s v="Avenida Dr. José Pinto da Rocha, nº 60, Centro"/>
        <s v="Avenida Dr. Paulo de Melo Freitas, nº100, Liberdade"/>
        <s v="Avenida Ernesto Matioli, nº 950, Santa Efigênia"/>
        <s v="Avenida Ernesto Matioli, nº 960, Santa Efigênia"/>
        <s v="Avenida Fernando Costa, nº 403"/>
        <s v="Avenida Florêncio Gonçalves Fernandes, nº 585, Grande Lago"/>
        <s v="Avenida Francisco Pena, nº 80"/>
        <s v="Avenida Gercino Coutinho, nº 500"/>
        <s v="Avenida Getúlio Vargas, nº 101, Centro"/>
        <s v="Avenida Getúlio Vargas, nº 155, Parque Diadorim"/>
        <s v="Avenida Getúlio Vargas, nº 181, Centro"/>
        <s v="Avenida Getúlio Vargas, nº 69"/>
        <s v="Avenida Getúlio Vargas, nº 750, Centro"/>
        <s v="Avenida Getúlio Vargas, nº 946, Centro"/>
        <s v="Avenida Governador Valadares, nº 196"/>
        <s v="Avenida Governador Valadares, nº 40, Centro"/>
        <s v="Avenida Helvécio Mascarenhas, nº 203, Centro"/>
        <s v="Avenida Isaltina Moraes Braga, nº 125, Residencial Vale das Palmeiras"/>
        <s v="Avenida Januario Laurindo Carneiro, nº 140, Oswaldo Barbosa Pena II"/>
        <s v="Avenida Japao, nº 381, Cariru"/>
        <s v="Avenida João Alves do Nascimento, nº 1508, Centro"/>
        <s v="Avenida José Ferreira Capetinga, nº 152, Centro"/>
        <s v="Avenida Juscelino Kubistcheck, nº 737, Centro"/>
        <s v="Avenida Juvenal Batista de Almeida, S/N, Centro"/>
        <s v="Avenida Leonidas Dias Pedroso, nº 400, Santa Bárbara III"/>
        <s v="Avenida Maranhão, nº 1580, Mercês"/>
        <s v="Avenida Marechal Deodoro, nº 160, Centro"/>
        <s v="Avenida Maria Da Glória Rocha, nº 425, Centro"/>
        <s v="Avenida Maria Jorge Selim de Sales (Pça dos Três Poderes), nº 170, Centro"/>
        <s v="Avenida Mauro Ribeiro Lage, nº 894, Esplanada da Estação"/>
        <s v="Avenida Monsenhor Luiz de Gonzaga, nº22"/>
        <s v="Avenida Netércio de Almeida, nº 130, Centro"/>
        <s v="Avenida Newton Gonçalves Pereira, nº1285, Morada Nova"/>
        <s v="Avenida Olegário Maciel, nº 193, Centro"/>
        <s v="Avenida Olegário Maciel, nº 923, Centro"/>
        <s v="Avenida Ozanan Levindo Coelho, S/N, Bairro Industrial"/>
        <s v="Avenida Padre Almir Neves de Medeiros, nº 1600, Guanabara"/>
        <s v="Avenida Padre Murilo de Almeida Conceição, nº 54"/>
        <s v="Avenida Pinheiro Chagas, nº 110, Centro"/>
        <s v="Avenida Pref. Duvivier da Silva Passos, nº 26"/>
        <s v="Avenida Prefeito Anibal Ribeiro do Vale, nº 150, Vila Santo Antônio"/>
        <s v="Avenida Prefeito Sebastião Fernandes, nº 517, Centro"/>
        <s v="Avenida Presidente Vargas, nº 595, Centro"/>
        <s v="Avenida Rafael Bastos Pereira, nº 202"/>
        <s v="Avenida Raul Soares, nº 286, Centro (VAGA DE GARAGEM)"/>
        <s v="Avenida Renato Azeredo, nº 1360, Loteamento do Parque"/>
        <s v="Avenida Rio Grande Do Sul, nº 1725, Centro"/>
        <s v="Avenida Rosália Isaura de Araújo, nº 305, Guilhermina Vieira Chaer"/>
        <s v="Avenida Santana, nº 11, Centro"/>
        <s v="Avenida São José, nº 1552"/>
        <s v="Avenida Sarobá, nº 400, Maria Amália"/>
        <s v="Avenida Senador Levindo Coelho, nº 735, Oséas Maranhão"/>
        <s v="Avenida Sibipirunas, nº 155, Nossa Senhora de Fátima"/>
        <s v="Avenida Trajano José da Silva, nº 386,Centro"/>
        <s v="Avenida Trajano José Silva, nº 485, Centro"/>
        <s v="Avenida Vicente de Paula Lima, nº 60, Albucacys de Castro"/>
        <s v="Avenida Visconde do Rio Branco, nº 227"/>
        <s v="Avenida Visconde Do Rio Branco, nº 257, Centro"/>
        <s v="Casa na Rua Dom Serafim, nº 396, Centro"/>
        <s v="Casa situada na Rua 20, nº 740, Centro"/>
        <s v="Cessão temporária de espaço enquanto da reforma da SP."/>
        <s v="Ed. Três Poderes, Praça Sete de Setembro, nº 200, Centro"/>
        <s v="ED. Via esplanada, bloco D da quadra 02 do saf/sul, lote 4"/>
        <s v="Ed.Três Poderes, Praça Sete de Setembro, nº 200, Centro"/>
        <s v="Estamos com uma turma grande no fórum novo"/>
        <s v="Estamos no fórum novo - SP (devolvida para a prefeitura)"/>
        <s v="Fórum atual"/>
        <s v="Fórum novo apenas sala de apoio."/>
        <s v="Fórum novo atual."/>
        <s v="Olhando o fórum antigo (Cessão)"/>
        <s v="Olhar com o Flávio"/>
        <s v="Parte no fórum novo."/>
        <s v="Pça Coronel Breves, 89 (Fórum antigo)"/>
        <s v="Praça 19 de Março, nº 409"/>
        <s v="Praça Antônio Carlos, nº 101, Centro"/>
        <s v="Praça Antônio Carlos, nº 240, salas 2 e 6. Centro"/>
        <s v="Praca Arthur Bernardes, nº 366, Centro"/>
        <s v="Praça Arthur Bernardes, S/N, Centro"/>
        <s v="Praça Barão de Santa Cecília, nº 13"/>
        <s v="Praça Benedito Valadares, nº 200"/>
        <s v="Praça Benedito Valadares, nº 264, Centro"/>
        <s v="Praça Bias Fortes, nº 221"/>
        <s v="Praça Bolivar Andrade, nº 76"/>
        <s v="Praça Capitão Joaquim Anacleto, nº 206"/>
        <s v="Praça Centenário, nº 50"/>
        <s v="Praça Champagnat nº29 – Centro"/>
        <s v="Praça Coronel Maximiano, nº 56, Centro"/>
        <s v="Praça Coronel Tancredo França, nº 100, Centro"/>
        <s v="Praça da Bandeira, nº 10"/>
        <s v="Praça do Carmo, nº 190, Centro"/>
        <s v="Praça do Centenário, nº 237"/>
        <s v="Praça do Expedicionário, nº 35, Centro"/>
        <s v="Praça do Fórum, nº 46"/>
        <s v="Praça do Pretório, nº 180"/>
        <s v="Praca Do Rosário, nº 85, Centro"/>
        <s v="Praça Dom Otávio, nº 22, Centro"/>
        <s v="Praça Doutor Gouveia, nº 156, Centro"/>
        <s v="Praça Doutor José de Carvalho Faria, S/N, Rosário"/>
        <s v="Praça Doutor Passos Maia, nº 310"/>
        <s v="Praça Doutor Raul Sá, nº 63, Centro"/>
        <s v="Praça Dr. Augusto Glória, nº 327, Centro"/>
        <s v="Praça Dr. Gilberto Guedes, S/N"/>
        <s v="Praça Dr. João Pinheiro, nº 74, Centro"/>
        <s v="Praça Dr. Último de Carvalho,nº 20, Centro"/>
        <s v="Praça Duque de Caxias, nº 70, Centro"/>
        <s v="Praça Duque de Caxias, S/N"/>
        <s v="Praça Floriano Peixoto, nº 66"/>
        <s v="Praça Francisco Rubim, nº 130"/>
        <s v="Praça Gaspar de Paiva Magalhães, nº 25"/>
        <s v="Praça Getúlio Vargas, nº 52"/>
        <s v="Praça Getúlio Vargas, nº 87, Centro"/>
        <s v="Praça Governador Valadares, nº 64"/>
        <s v="Praça Henrique Vieira, nº 136"/>
        <s v="Praça Horácio Guimarães, nº 3"/>
        <s v="Praça JK, S/N, Centro"/>
        <s v="Praça João Pessoa, nº 40, Centro"/>
        <s v="Praça Joaquim Amarante, nº 621"/>
        <s v="Praça José Barbosa Junior, nº 185, Centro"/>
        <s v="Praça Josino de Brito, nº 234"/>
        <s v="Praça Levy Victoi de Freitas, nº 29, Centro"/>
        <s v="Praça Maria A. Guimarães, nº 123"/>
        <s v="Praça Melo Viana nº. 99, Centro"/>
        <s v="Praça Miguel Batista Vieira, nº 101, Centro"/>
        <s v="Praça Mozart Xavier Lopes, nº 91, Centro"/>
        <s v="Praça Olímpica, nº 65, Funcionários"/>
        <s v="Praça Platão, nº 399"/>
        <s v="Praça Prefeito Antônio Virgínio da Silva, nº 106"/>
        <s v="Praça Presidente Costa E Silva, nº 52, Centro"/>
        <s v="Praça Professora Rosa Penido, nº 7"/>
        <s v="Praça Raimundo Carneiro, nº 111"/>
        <s v="Praça Raimundo de Morais Lara, nº 199, Centro"/>
        <s v="Praca Reinaldo Alves De Brito, nº 68, Centro"/>
        <s v="Praça Sant'Ana, nº 120 ,Centro"/>
        <s v="Praça Santa Rita, nº 28, Centro"/>
        <s v="Praça Sete de Setembro, nº 200, Centro"/>
        <s v="Praça Toval da Costa Sampaio, nº 71"/>
        <s v="Praça Visconde de Arantes, nº 63, Centro"/>
        <s v="Praça XV de Novembro, nº 273"/>
        <s v="Rua 08, nº 399, Centro"/>
        <s v="Rua 20, nº 5401, Jardim Trivelato"/>
        <s v="Rua 25 de Março, nº 142"/>
        <s v="Rua 30, nº 262, Centro"/>
        <s v="Rua 52, nº 153, Centro"/>
        <s v="Rua 6 de Abril, nº 1280, Centro"/>
        <s v="Rua Abaeté, nº 46, Centro"/>
        <s v="Rua Abner Martins, nº 255, Bandeirantes II"/>
        <s v="Rua Adriana Aparecida Pascoal, S/N, São Cristóvão"/>
        <s v="Rua Afonso Pena, nº 479, Santo Antônio"/>
        <s v="Rua Alencar José Pimenta, 55, Centro"/>
        <s v="Rua Altidorio Amaral, nº 787, Cidade Jardim"/>
        <s v="Rua Américo Miari, nº 330, Centro"/>
        <s v="Rua Antônio Alves, nº 110, São Cristóvão"/>
        <s v="Rua Antônio Damasceno dos Reis Junior, nº 28, Porto Rico"/>
        <s v="Rua Antônio Manoel De Souza Guerra, nº 277, Vila Marchetti"/>
        <s v="Rua Antônio Miguel Cerqueira Neto, 40, Centro"/>
        <s v="Rua Antônio Ribeiro Avelar, nº149, Oliveira Moraes"/>
        <s v="Rua Antônio Simão Mauad, nº 132, Centro"/>
        <s v="Rua Arthur Couto, nº 158"/>
        <s v="Rua Aurora Ramos, nº 10"/>
        <s v="Rua Barão de São Francisco, nº 15 - Centro"/>
        <s v="Rua Barão do Rio Branco, nº 278, Centro"/>
        <s v="Rua Beline Maia, nº 85, Centro"/>
        <s v="Rua Belisário Pena, nº 456, Centro"/>
        <s v="Rua Benedito Luiz de Souza, nº 61, Loteamento Belo Horizonte"/>
        <s v="Rua Benedito Valadares, nº 77"/>
        <s v="Rua Benedito Valadares, nº188, Centro"/>
        <s v="Rua Bernardino Carvalhais, 113, Centro"/>
        <s v="Rua Boa Vista, nº 72"/>
        <s v="Rua Bolívia, nº 181, Bela Vista"/>
        <s v="Rua Cabo Leôncio, nº 108 – Centro"/>
        <s v="Rua Capitão Antônio Joaquim da Paixão, nº 285, Centro"/>
        <s v="Rua Capitão Antônio José, nº 326"/>
        <s v="Rua Capitão Domingos Pimenta, nº 20, Centro"/>
        <s v="Rua Capitão Sancho, nº 521, Centro"/>
        <s v="Rua Carlos Augusto Capelli, nº 20, Centro"/>
        <s v="Rua Carlos Augusto Capelli, nºs 26 e 22, Centro"/>
        <s v="Rua Cassiano Terra, nº 30, Centro"/>
        <s v="Rua Ceará, nº 1005, Centro"/>
        <s v="Rua Cel. Antônio Fernandes, 92, Centro"/>
        <s v="Rua Cel. José Thomáz, nº 267, Centro"/>
        <s v="Rua Ciríaco Capitalucci, nº 181"/>
        <s v="Rua Cláudio Manoel da Costa, S/N"/>
        <s v="Rua Comandante Nélio, n° 48, Jardim Floresta"/>
        <s v="Rua Conrado Rocha, nº 387, Centro"/>
        <s v="Rua Coronel Antônio Rios, nº 951, Bairro das Mercês"/>
        <s v="Rua Coronel Lindolfo Rodrigues Da Cunha, nº 130, Centro"/>
        <s v="Rua Coronel Lucas Caetano Vasco, nº529"/>
        <s v="Rua Coronel Matos, nº 100, Centro"/>
        <s v="Rua Coronel Oswald, nº 157, Centro"/>
        <s v="Rua Coronel Procópio Dutra, nº 519"/>
        <s v="Rua Coronel Ramiro Pereira, nº 225"/>
        <s v="Rua Coronel Theodoro Pereira do Valle, n° 14, esquina com Rua Miguel Gonçalves Gomes"/>
        <s v="Rua Daniel de Carvalho, nº 189, Centro"/>
        <s v="Rua Deodoro de Almeida Pinto, nº 177, Centro"/>
        <s v="Rua Deputado Aureliano Chaves, nº 172, Pinheirinho"/>
        <s v="Rua Desembargador Moreira dos Santos, nº 45, Centro"/>
        <s v="Rua Dom Carlos de Vasconcelos, 218, Centro"/>
        <s v="Rua Dom Cavati, nº 333"/>
        <s v="Rua Doutor Álvaro Braga, nº 44"/>
        <s v="Rua Doutor Antônio Alvarenga, n° 166, Centro"/>
        <s v="Rua Doutor Jose Vilella Costa Pinto,nº 45, Bairro das Mansões"/>
        <s v="Rua Doutor Pedro Paulino da Costa, nº193"/>
        <s v="Rua Doutor Ramalho Pinto, nº 37"/>
        <s v="Rua Doutor Sabino Silva, nº 58, Centro"/>
        <s v="Rua Dr. Olinto De Abreu, nº 16, Centro"/>
        <s v="Rua Dr. Osório Adrião da Rocha, nº 282, Centro"/>
        <s v="Rua Dr. Ruben Pinto Reis, nº270, Vila Pinto"/>
        <s v="Rua Dr. Sidney Hubner França Camargo, nº104"/>
        <s v="Rua Durval Passos, n° 146 – Centro"/>
        <s v="Rua Eliosino de Souza Barbeitos, nº 315, Jardim Novo Horizonte"/>
        <s v="Rua Eugênio de Melo, nº 1585, Barra dos Coutos"/>
        <s v="Rua Eugênio de Melo, nº 1740, Barra dos Coutos "/>
        <s v="Rua Farnese Maciel, nº 283, Centro (VAGA DE GARAGEM)"/>
        <s v="Rua Faustino Teixeira, nº 91"/>
        <s v="Rua Feliciano Ferraz, nº 196, Centro"/>
        <s v="Rua Fioravante Padula, nº 80"/>
        <s v="Rua Floriano, nº 402, Centro"/>
        <s v="Rua Francisco de Abreu Mafra, nº 80"/>
        <s v="Rua Francisco de Vasconcelos, nº 125"/>
        <s v="Rua Francisco Figueiredo, nº 250"/>
        <s v="Rua Francisco Sales, nº 119, Centro"/>
        <s v="Rua Francisco Sales, nº 119, Centro (VAGA DE GARAGEM)"/>
        <s v="Rua Frei Orlando, nº330, Centro"/>
        <s v="Rua Gabriel Soares Silva nº 06, Porto Rico"/>
        <s v="Rua Galileu Fonseca, nº 113, Centro"/>
        <s v="Rua Geraldo Campana, nº 200, Centro"/>
        <s v="Rua Gerônimo De Aguiar, nº 167, Centro"/>
        <s v="Rua Getúlio Vargas, nº 160, Centro"/>
        <s v="Rua Getúlio Vargas, nº 89, Centro"/>
        <s v="Rua Gomes Barbosa, nº 875, Conceição"/>
        <s v="Rua Gonçalves Torres, nº 94"/>
        <s v="Rua Governador Valadares, nº 342, Centro"/>
        <s v="Rua Guarda Mor Alkimim, nº 13, Centro"/>
        <s v="Rua Helena Antipoff, 495, 2ºpav., Centro"/>
        <s v="Rua Helena Antipoff, 495, Centro"/>
        <s v="Rua Inspetor Jaime Caldeira, nº 870, Brasiléia"/>
        <s v="Rua Irmao Mario Esdras, nº 305, Vila Pinto"/>
        <s v="Rua João Antônio de Oliveira, nº 400, Centro"/>
        <s v="Rua João Pessoa, nº 16"/>
        <s v="Rua João Pinheiro, nº 290, Centro"/>
        <s v="Rua João Soares de Souza, nº 881, Santa Terezinha"/>
        <s v="Rua Joaquim Ananias de Toledo, nº 101, Dr. Laerte Laender"/>
        <s v="Rua José Duarte Paiva, nº 795, Santa Luzia"/>
        <s v="Rua José Lúcio Junqueira, nº 43, Centro"/>
        <s v="Rua José Luiz Barbosa, nº 1220, Sagrada Família"/>
        <s v="Rua José Maria Guarnieri nº 19 (esq.Edson Souza nº86), Centro"/>
        <s v="Rua José Pedro Pereira, nº 175, São Pedro"/>
        <s v="Rua Josias Machado, nº 103, Centro"/>
        <s v="Rua Josina Antunes, nº 26, Campo"/>
        <s v="Rua Júlio Tavares, nº 1410, Centro"/>
        <s v="Rua Leocádia de Oliveira, nº 134, Bela Vista"/>
        <s v="Rua Levindo Pereira, nº 100, Castelo"/>
        <s v="Rua Luiz Antônio Bastos Cortes, nº 16, Dos Rodoviários"/>
        <s v="Rua Macau Do Meio, nº 196, Centro"/>
        <s v="Rua Major Gote, 1022, Centro"/>
        <s v="Rua Major Gote, n° 1.022, Centro"/>
        <s v="Rua Major Gote, n° 1022, Centro"/>
        <s v="Rua Major Gote, nº 1.022, Centro"/>
        <s v="Rua Major Gote, nº 1022, Centro"/>
        <s v="Rua Major Gote, nº 1022, Centro (VAGA DE GARAGEM)"/>
        <s v="Rua Major Vieira, nº 189, Centro"/>
        <s v="Rua Manuel da Costa Athaide, nº 59, Oscar Magalhães Ferreira"/>
        <s v="Rua Marcelino Rodrigues Guilherme, nº 221, Centro"/>
        <s v="Rua Marechal Deodoro, nº 662, Centro"/>
        <s v="Rua Marechal Floriano,nº 635, Centro "/>
        <s v="Rua Margarida Pereira Leite Arantes, nº177, Kennedy"/>
        <s v="Rua Maria da Fé, nº 159, Vila Nova"/>
        <s v="Rua Maria Jose Siqueira Rigotti, nº 85, Santa Rita II"/>
        <s v="Rua Maria Matos, nº 25 e Rua Duque de Caxias, nº 20, Centro"/>
        <s v="Rua Mário Teixeira, nº 10, Centro"/>
        <s v="Rua Martins da Costa, nº 239, Pará"/>
        <s v="Rua Melo Viana, nº 158, Centro"/>
        <s v="Rua Melvin Jones, nº 435, Campo Alegre"/>
        <s v="Rua Melvin Jones, nº180, Campo Alegre"/>
        <s v="Rua Monsenhor Bicalho, nº 55, Centro"/>
        <s v="Rua Monsenhor João de Deus, nº123, Centro"/>
        <s v="Rua Monsenhor Paiva Campos, nº 110, Centro"/>
        <s v="Rua Morais  de Carvalho, nº 647, Centro"/>
        <s v="Rua Nagib Mileib, nº 265,São Luiz"/>
        <s v="Rua Napoli, nº77 , Villaggio"/>
        <s v="Rua Nestor Eustáquio, nº 237"/>
        <s v="Rua Odilon Campos Andrade, nº 8, Centro"/>
        <s v="Rua Oito, n° 60, Resid. Parque das Esmeraldas"/>
        <s v="Rua Olegário Maciel, nº 1421, Palmeiras"/>
        <s v="Rua Olegário Maciel, nº 169, Centro"/>
        <s v="Rua Olegário Maciel, nº 63, Centro"/>
        <s v="Rua Olga Roberta Pereira, nº 17"/>
        <s v="Rua Otacílio Negrão de Lima, nº 8"/>
        <s v="Rua Padre Abel, n° 348, Centro"/>
        <s v="Rua Padre Abel, nº 348, Centro"/>
        <s v="Rua Padre Caramuru, nº 295, Centro"/>
        <s v="Rua Padre Félix, nº 362"/>
        <s v="Rua Padre Gregório, nº 99, Centro"/>
        <s v="Rua Padre Jacinto Ferreira, nº 134"/>
        <s v="Rua Padre José Tibúrcio, nº 127"/>
        <s v="Rua Padre Piccinini, nº 223, Centro"/>
        <s v="Rua Padre Pinto, nº 13"/>
        <s v="Rua Pereira de Freitas, nº 163, Centro"/>
        <s v="Rua Prefeito Chagas, nº 305, Centro"/>
        <s v="Rua Prefeito Chagas, nº 305, Centro (VAGA DE GARAGEM)"/>
        <s v="Rua Prefeito João Costa n° 209, Centro"/>
        <s v="Rua Presidente Arthur Bernardes, nº 123, Centro"/>
        <s v="Rua Presidente Vargas, nº 220, Centro"/>
        <s v="Rua Professor Afonso Novais Pinto, nº 32, Centro"/>
        <s v="Rua Professor Benevides, nº 436, Centro"/>
        <s v="Rua Professor Gerald Gougeon, nº 65, Shekinah"/>
        <s v="Rua Ramiro Messias Miguel, nº 441, Loteamento Planalto - Vitória"/>
        <s v="Rua Raul Soares, nº 201, Centro"/>
        <s v="Rua Rio Branco, nº 40"/>
        <s v="Rua Rodolfo Pio, nº 599, Palmeiras"/>
        <s v="Rua Rodrigo do Vale, nº 77, Centro"/>
        <s v="Rua Rondon Pacheco, nº 6130, Tibery"/>
        <s v="Rua Santa Efigênia, S/N,  Rosário"/>
        <s v="Rua Santo Antônio, 990, Centro"/>
        <s v="Rua Santo Antônio, nº 990, Centro"/>
        <s v="Rua Santo Antônio, nº 990, Centro (VAGA DE GARAGEM)"/>
        <s v="Rua Santo Antônio, nº 990, Centro e vaga 201, Rua Santo Antônio, nº 998 , Centro"/>
        <s v="Rua Santo Antônio, nºs 990 e 998, Centro"/>
        <s v="Rua Santo Antônio,nº 475, Centro"/>
        <s v="Rua São João Del Rei, nº 16, esquina Av. João Valentim Pascoal, nº 88, Centro"/>
        <s v="Rua São José, nº 651"/>
        <s v="Rua São Mateus, nº 50"/>
        <s v="Rua São Paulo, nº 335, Centro"/>
        <s v="Rua São Paulo, nº 335, Centro (Sala 402)"/>
        <s v="Rua São Paulo, nº 335, Centro (VAGA DE GARAGEM)"/>
        <s v="Rua São Paulo,nº 95, Tibery"/>
        <s v="Rua Sebastião Bezerra da Silva, nº 30, Jardins do Lago"/>
        <s v="Rua Sérgio Avelino Pinheiro, nº 60, Centro"/>
        <s v="Rua Sete de Setembro, nº 1.482, Centro"/>
        <s v="Rua Simão Lacerda, nº 975, Bauxita"/>
        <s v="Rua Tancredo Neves, nº 376, São Bento"/>
        <s v="Rua Tenente Leopoldino, nº 100, Centro"/>
        <s v="Rua Tiradentes, nº 225, Renascença"/>
        <s v="Rua Uberaba, nº 918 - Parque das Esmeraldas"/>
        <s v="Rua Valdir Cunha, nº 205, Centro"/>
        <s v="Rua Vera Lúcia de Oliveira Andrade, nº 85, Vila Esplanada"/>
        <s v="Rua Vigario Miguel Chaves, nº 17, Centro Histórico"/>
        <s v="Rua Visconde do Rio Branco, nº 157"/>
        <s v="Rua Xenofante Mercadante, nº 82, Centro"/>
        <s v="Rua Zacarias, nº 1334, Centro"/>
        <s v="Tem sede locada - apenas sala de apoio no fórum"/>
        <s v="Terreno CODEMIG"/>
        <s v="Travessa 25 de Dezembro, nº 30"/>
        <s v="Travessa Frei Paulino, nº 265, Centro"/>
        <s v="Vai tudo para a sede propria."/>
        <s v="Vamos ficar com o fórum antigo"/>
        <m/>
      </sharedItems>
    </cacheField>
    <cacheField name="CEP" numFmtId="0">
      <sharedItems containsBlank="1" count="324">
        <s v="&#9;35670-000"/>
        <s v="&#9;36800-000"/>
        <s v="&#9;37990-000"/>
        <s v="&#9;38195-000"/>
        <s v="&#9;39970-000"/>
        <s v=" 37750-000"/>
        <s v="32010-375"/>
        <s v="32041-230"/>
        <s v="32400-000"/>
        <s v="32400-206"/>
        <s v="32600-424"/>
        <s v="32900-000"/>
        <s v="33030-510"/>
        <s v="33031-020"/>
        <s v="33200-322"/>
        <s v="33200-405"/>
        <s v="33239-060"/>
        <s v="33600-000"/>
        <s v="33805-470"/>
        <s v="33805-480"/>
        <s v="33805-488"/>
        <s v="34000-288"/>
        <s v="34002-119"/>
        <s v="34505-300"/>
        <s v="34800-000"/>
        <s v="35010-140"/>
        <s v="35116-000"/>
        <s v="35120-000"/>
        <s v="35140-000"/>
        <s v="35147-000"/>
        <s v="35160-011"/>
        <s v="35160-012"/>
        <s v="35160-118"/>
        <s v="35170-041"/>
        <s v="35170-111"/>
        <s v="35180-412"/>
        <s v="35180-414"/>
        <s v="35200-00"/>
        <s v="35230-000"/>
        <s v="35240-000"/>
        <s v="35250-000"/>
        <s v="35290-000"/>
        <s v="35300-274"/>
        <s v="35330-000"/>
        <s v="35350-000"/>
        <s v="35365-000"/>
        <s v="35370-000"/>
        <s v="35390-000"/>
        <s v="35400-000"/>
        <s v="35420-000"/>
        <s v="35425-069"/>
        <s v="35430-013"/>
        <s v="35450-000"/>
        <s v="35460-000"/>
        <s v="35473-000"/>
        <s v="35490-000"/>
        <s v="35500-006"/>
        <s v="35500-041"/>
        <s v="35502-635"/>
        <s v="35514-000"/>
        <s v="35519-000"/>
        <s v="35521-000"/>
        <s v="35530-000"/>
        <s v="35534-000"/>
        <s v="35537-000"/>
        <s v="35540-000"/>
        <s v="35547-000"/>
        <s v="35550-000"/>
        <s v="35557-000"/>
        <s v="35560-000"/>
        <s v="35570-000"/>
        <s v="35588-000"/>
        <s v="35590-000"/>
        <s v="35595-000"/>
        <s v="35606-000"/>
        <s v="35610-000"/>
        <s v="35620-000"/>
        <s v="35628-000"/>
        <s v="35630-040"/>
        <s v="35640-000"/>
        <s v="35650-000"/>
        <s v="35660-017"/>
        <s v="35680-046"/>
        <s v="35700-709"/>
        <s v="35720-000"/>
        <s v="35740-000"/>
        <s v="35774-000"/>
        <s v="35790-000"/>
        <s v="35800-000"/>
        <s v="35830-000"/>
        <s v="35860-000"/>
        <s v="35900-560"/>
        <s v="35920-000"/>
        <s v="35931-398"/>
        <s v="35940-000"/>
        <s v="35950-000"/>
        <s v="35995-000"/>
        <s v="36015-900"/>
        <s v="36026-500"/>
        <s v="36120-000"/>
        <s v="36130-000"/>
        <s v="36150-000"/>
        <s v="36160-000"/>
        <s v="36180-000"/>
        <s v="36190-000"/>
        <s v="36200-012"/>
        <s v="36201-006"/>
        <s v="36212-000"/>
        <s v="36240-000"/>
        <s v="36260-000"/>
        <s v="36280-000"/>
        <s v="36307-905"/>
        <s v="36320-000"/>
        <s v="36340-000"/>
        <s v="36400-107"/>
        <s v="36410-180"/>
        <s v="36420-000"/>
        <s v="36480-000"/>
        <s v="36500-000"/>
        <s v="36506-130"/>
        <s v="36520-000"/>
        <s v="36540-000"/>
        <s v="36570-101"/>
        <s v="36570-123"/>
        <s v="36580-000"/>
        <s v="36600-000"/>
        <s v="36640-000"/>
        <s v="36680-000"/>
        <s v="36700-000"/>
        <s v="36730-000"/>
        <s v="36750-000"/>
        <s v="36770-060"/>
        <s v="36773-012"/>
        <s v="36790-000"/>
        <s v="36800-000"/>
        <s v="36820-000"/>
        <s v="36830-000"/>
        <s v="36844-000"/>
        <s v="36855-000"/>
        <s v="36880-005"/>
        <s v="36893-000"/>
        <s v="36902-030"/>
        <s v="36902-272"/>
        <s v="36950-000"/>
        <s v="36955-000"/>
        <s v="36970-000"/>
        <s v="36980-000"/>
        <s v="37002-141"/>
        <s v="37010-660"/>
        <s v="37010-740 "/>
        <s v="37031-300"/>
        <s v="37110-000"/>
        <s v="37115-000"/>
        <s v="37120-000"/>
        <s v="37130-165"/>
        <s v="37140-000"/>
        <s v="37150-000"/>
        <s v="37160-000"/>
        <s v="37170-000"/>
        <s v="37177-000"/>
        <s v="37190-000"/>
        <s v="37200-000"/>
        <s v="37206-690"/>
        <s v="37210-000"/>
        <s v="37220-000"/>
        <s v="37250-000"/>
        <s v="37260-000"/>
        <s v="37270-000"/>
        <s v="37300-000"/>
        <s v="37400-000"/>
        <s v="37410-000"/>
        <s v="37420-000"/>
        <s v="37430-000"/>
        <s v="37440-000"/>
        <s v="37443-000"/>
        <s v="37445-000"/>
        <s v="37460-000"/>
        <s v="37464-000"/>
        <s v="37466-000"/>
        <s v="37470-000"/>
        <s v="37472-000"/>
        <s v="37476-000"/>
        <s v="37480-000"/>
        <s v="37490-000"/>
        <s v="37500-190"/>
        <s v="37500-901"/>
        <s v="37520-000"/>
        <s v="37524-000"/>
        <s v="37530-000"/>
        <s v="37540-000"/>
        <s v="37545-000"/>
        <s v="37558-720"/>
        <s v="37559-535"/>
        <s v="37564-000"/>
        <s v="37570-000"/>
        <s v="37578-000"/>
        <s v="37580-000"/>
        <s v="37589-000"/>
        <s v="37590-000"/>
        <s v="37600-000"/>
        <s v="37640-000"/>
        <s v="37650-000"/>
        <s v="37660-000"/>
        <s v="37701-010"/>
        <s v="37720-000"/>
        <s v="37730-000"/>
        <s v="37750-000"/>
        <s v="37757-000"/>
        <s v="37775-000"/>
        <s v="37780-000"/>
        <s v="37795-000"/>
        <s v="37800-000"/>
        <s v="37860-000"/>
        <s v="37880-000"/>
        <s v="37890-000"/>
        <s v="37900-152"/>
        <s v="37902-026"/>
        <s v="37925-000"/>
        <s v="37928-000"/>
        <s v="37940-000"/>
        <s v="37950-000"/>
        <s v="37955-000"/>
        <s v="37958-000"/>
        <s v="37965-000"/>
        <s v="37970-000"/>
        <s v="37980-000"/>
        <s v="38050-470"/>
        <s v="38061-150"/>
        <s v="38120-000"/>
        <s v="38140-000"/>
        <s v="38160-000"/>
        <s v="38170-000"/>
        <s v="38180-802"/>
        <s v="38183-380"/>
        <s v="38190-000"/>
        <s v="38200-000"/>
        <s v="38240-000"/>
        <s v="38270-000"/>
        <s v="38280-000"/>
        <s v="38300-000"/>
        <s v="38300-074"/>
        <s v="38320-000"/>
        <s v="38360-000"/>
        <s v="38380-000"/>
        <s v="38405-027"/>
        <s v="38405-142"/>
        <s v="38440-022"/>
        <s v="38475-000"/>
        <s v="38500-000"/>
        <s v="38525-000"/>
        <s v="38550-000"/>
        <s v="38600-000"/>
        <s v="38600-210"/>
        <s v="38610-000"/>
        <s v="38650-000"/>
        <s v="38660-000"/>
        <s v="38680-000"/>
        <s v="38700-001"/>
        <s v="38700-126"/>
        <s v="38701-118"/>
        <s v="38747-050"/>
        <s v="38750-000"/>
        <s v="38770-000"/>
        <s v="38780-000"/>
        <s v="38800-000"/>
        <s v="38810-000"/>
        <s v="38880-000"/>
        <s v="38900-000"/>
        <s v="38910-000"/>
        <s v="38950-000"/>
        <s v="38970-000"/>
        <s v="39100-000"/>
        <s v="39150-000"/>
        <s v="39170-000"/>
        <s v="39200-000"/>
        <s v="39205-000"/>
        <s v="39230-000"/>
        <s v="39260-000"/>
        <s v="39270-000"/>
        <s v="39290-000"/>
        <s v="39300-000"/>
        <s v="39330-000"/>
        <s v="39340-000"/>
        <s v="39390-000"/>
        <s v="39401-696"/>
        <s v="39430-000"/>
        <s v="39442-018"/>
        <s v="39460-000"/>
        <s v="39480-000"/>
        <s v="39495-000"/>
        <s v="39500-000"/>
        <s v="39508-000"/>
        <s v="39510-000"/>
        <s v="39520-000"/>
        <s v="39530-000"/>
        <s v="39540-000"/>
        <s v="39550-000"/>
        <s v="39560-000"/>
        <s v="39570-000"/>
        <s v="39580-000"/>
        <s v="39600-000"/>
        <s v="39620-000"/>
        <s v="39650-000"/>
        <s v="39660-000"/>
        <s v="39670-000"/>
        <s v="39680-000"/>
        <s v="39690-000"/>
        <s v="39700-000"/>
        <s v="39705-000"/>
        <s v="39730-000"/>
        <s v="39740-000"/>
        <s v="39750-000"/>
        <s v="39780-000"/>
        <s v="39803-171"/>
        <s v="39820-000"/>
        <s v="39830-000"/>
        <s v="39860-000"/>
        <s v="39864-000"/>
        <s v="39880-000"/>
        <s v="39900-000"/>
        <s v="39930-000"/>
        <s v="39960-000"/>
        <s v="70070-600"/>
        <m/>
      </sharedItems>
    </cacheField>
    <cacheField name="Instaladas" numFmtId="0">
      <sharedItems containsString="0" containsBlank="1" containsNumber="1" containsInteger="1" minValue="1" maxValue="26" count="18">
        <n v="1"/>
        <n v="2"/>
        <n v="3"/>
        <n v="4"/>
        <n v="5"/>
        <n v="6"/>
        <n v="7"/>
        <n v="8"/>
        <n v="9"/>
        <n v="11"/>
        <n v="12"/>
        <n v="13"/>
        <n v="15"/>
        <n v="16"/>
        <n v="17"/>
        <n v="25"/>
        <n v="26"/>
        <m/>
      </sharedItems>
    </cacheField>
    <cacheField name="Não instaladas" numFmtId="0">
      <sharedItems containsString="0" containsBlank="1" containsNumber="1" containsInteger="1" minValue="0" maxValue="18" count="10">
        <n v="0"/>
        <n v="1"/>
        <n v="2"/>
        <n v="3"/>
        <n v="4"/>
        <n v="5"/>
        <n v="7"/>
        <n v="12"/>
        <n v="18"/>
        <m/>
      </sharedItems>
    </cacheField>
    <cacheField name="Instaladas + não instaladas + ampliação" numFmtId="0">
      <sharedItems containsString="0" containsBlank="1" containsNumber="1" containsInteger="1" minValue="0" maxValue="52" count="23">
        <n v="0"/>
        <n v="2"/>
        <n v="3"/>
        <n v="4"/>
        <n v="5"/>
        <n v="6"/>
        <n v="8"/>
        <n v="9"/>
        <n v="10"/>
        <n v="11"/>
        <n v="12"/>
        <n v="14"/>
        <n v="15"/>
        <n v="17"/>
        <n v="22"/>
        <n v="24"/>
        <n v="27"/>
        <n v="30"/>
        <n v="34"/>
        <n v="45"/>
        <n v="46"/>
        <n v="52"/>
        <m/>
      </sharedItems>
    </cacheField>
    <cacheField name="Nº de coordenadorias" numFmtId="0">
      <sharedItems containsString="0" containsBlank="1" containsNumber="1" containsInteger="1" minValue="1" maxValue="8" count="7">
        <n v="1"/>
        <n v="2"/>
        <n v="3"/>
        <n v="4"/>
        <n v="5"/>
        <n v="8"/>
        <m/>
      </sharedItems>
    </cacheField>
    <cacheField name="Nº de GAECOS" numFmtId="0">
      <sharedItems containsString="0" containsBlank="1" containsNumber="1" containsInteger="1" minValue="1" maxValue="1" count="2">
        <n v="1"/>
        <m/>
      </sharedItems>
    </cacheField>
    <cacheField name="Total de coordenadorias e GAECOS" numFmtId="0">
      <sharedItems containsString="0" containsBlank="1" containsNumber="1" containsInteger="1" minValue="0" maxValue="18" count="9">
        <n v="0"/>
        <n v="2"/>
        <n v="4"/>
        <n v="6"/>
        <n v="8"/>
        <n v="10"/>
        <n v="12"/>
        <n v="18"/>
        <m/>
      </sharedItems>
    </cacheField>
    <cacheField name="Total de Modúlos" numFmtId="0">
      <sharedItems containsString="0" containsBlank="1" containsNumber="1" containsInteger="1" minValue="0" maxValue="56" count="28">
        <n v="0"/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9"/>
        <n v="20"/>
        <n v="22"/>
        <n v="25"/>
        <n v="30"/>
        <n v="34"/>
        <n v="36"/>
        <n v="45"/>
        <n v="46"/>
        <n v="55"/>
        <n v="56"/>
        <m/>
      </sharedItems>
    </cacheField>
    <cacheField name="Área de trabalho existente" numFmtId="0">
      <sharedItems containsString="0" containsBlank="1" containsNumber="1" minValue="0" maxValue="1461.49" count="359">
        <n v="0"/>
        <n v="10.3"/>
        <n v="10.92"/>
        <n v="11.04"/>
        <n v="12"/>
        <n v="12.2"/>
        <n v="12.28"/>
        <n v="13.5"/>
        <n v="13.6"/>
        <n v="13.98"/>
        <n v="14.46"/>
        <n v="14.72"/>
        <n v="14.85"/>
        <n v="14.98"/>
        <n v="15"/>
        <n v="15.3"/>
        <n v="15.6"/>
        <n v="15.63"/>
        <n v="15.75"/>
        <n v="15.84"/>
        <n v="16"/>
        <n v="16.1"/>
        <n v="16.35"/>
        <n v="16.5"/>
        <n v="16.63"/>
        <n v="16.92"/>
        <n v="17.06"/>
        <n v="17.2"/>
        <n v="17.26"/>
        <n v="17.6"/>
        <n v="17.8"/>
        <n v="17.85"/>
        <n v="17.94"/>
        <n v="18"/>
        <n v="18.06"/>
        <n v="18.17"/>
        <n v="18.23"/>
        <n v="19"/>
        <n v="19.17"/>
        <n v="19.2"/>
        <n v="19.24"/>
        <n v="19.25"/>
        <n v="19.39"/>
        <n v="19.53"/>
        <n v="19.74"/>
        <n v="20"/>
        <n v="20.27"/>
        <n v="20.52"/>
        <n v="20.69"/>
        <n v="20.7"/>
        <n v="20.75"/>
        <n v="20.93"/>
        <n v="20.97"/>
        <n v="21"/>
        <n v="21.53"/>
        <n v="21.64"/>
        <n v="21.8"/>
        <n v="21.9"/>
        <n v="22.25"/>
        <n v="22.27"/>
        <n v="22.44"/>
        <n v="22.75"/>
        <n v="23"/>
        <n v="23.2"/>
        <n v="23.36"/>
        <n v="23.5"/>
        <n v="24.45"/>
        <n v="25"/>
        <n v="25.17"/>
        <n v="25.2"/>
        <n v="25.3"/>
        <n v="25.5"/>
        <n v="25.85"/>
        <n v="26.13"/>
        <n v="26.4"/>
        <n v="26.5"/>
        <n v="26.52"/>
        <n v="26.55"/>
        <n v="26.68"/>
        <n v="26.95"/>
        <n v="27"/>
        <n v="27.19"/>
        <n v="27.28"/>
        <n v="27.35"/>
        <n v="27.4"/>
        <n v="27.46"/>
        <n v="27.48"/>
        <n v="27.65"/>
        <n v="27.77"/>
        <n v="28.13"/>
        <n v="28.22"/>
        <n v="28.36"/>
        <n v="28.81"/>
        <n v="29"/>
        <n v="29.17"/>
        <n v="29.19"/>
        <n v="29.52"/>
        <n v="29.86"/>
        <n v="30"/>
        <n v="30.12"/>
        <n v="30.85"/>
        <n v="30.95"/>
        <n v="31.48"/>
        <n v="31.6"/>
        <n v="31.61"/>
        <n v="32.07"/>
        <n v="32.08"/>
        <n v="32.2"/>
        <n v="32.49"/>
        <n v="32.68"/>
        <n v="32.7"/>
        <n v="32.85"/>
        <n v="33.21"/>
        <n v="33.25"/>
        <n v="33.4"/>
        <n v="33.5"/>
        <n v="35"/>
        <n v="35.18"/>
        <n v="35.42"/>
        <n v="35.48"/>
        <n v="35.99"/>
        <n v="36.04"/>
        <n v="36.2"/>
        <n v="37.13"/>
        <n v="37.16"/>
        <n v="37.19"/>
        <n v="37.29"/>
        <n v="37.32"/>
        <n v="37.61"/>
        <n v="37.77"/>
        <n v="37.96"/>
        <n v="38"/>
        <n v="38.06"/>
        <n v="38.31"/>
        <n v="39.18"/>
        <n v="39.45"/>
        <n v="40"/>
        <n v="40.4"/>
        <n v="40.51"/>
        <n v="40.53"/>
        <n v="41.03"/>
        <n v="41.5"/>
        <n v="41.98"/>
        <n v="42"/>
        <n v="43"/>
        <n v="43.61"/>
        <n v="43.74"/>
        <n v="44.05"/>
        <n v="44.24"/>
        <n v="44.39"/>
        <n v="44.87"/>
        <n v="45.01"/>
        <n v="45.42"/>
        <n v="45.5"/>
        <n v="46.4"/>
        <n v="46.68"/>
        <n v="47"/>
        <n v="47.33"/>
        <n v="47.65"/>
        <n v="48"/>
        <n v="48.16"/>
        <n v="48.39"/>
        <n v="49.08"/>
        <n v="49.21"/>
        <n v="49.42"/>
        <n v="49.47"/>
        <n v="50.24"/>
        <n v="50.88"/>
        <n v="51.06"/>
        <n v="52.25"/>
        <n v="52.94"/>
        <n v="53.07"/>
        <n v="53.4"/>
        <n v="53.96"/>
        <n v="54.21"/>
        <n v="54.41"/>
        <n v="54.86"/>
        <n v="55"/>
        <n v="55.13"/>
        <n v="56.25"/>
        <n v="56.3"/>
        <n v="56.6"/>
        <n v="57.25"/>
        <n v="57.28"/>
        <n v="57.3"/>
        <n v="57.36"/>
        <n v="57.62"/>
        <n v="59.5"/>
        <n v="60"/>
        <n v="60.23"/>
        <n v="60.26"/>
        <n v="60.63"/>
        <n v="60.75"/>
        <n v="61.3"/>
        <n v="61.35"/>
        <n v="62.11"/>
        <n v="62.15"/>
        <n v="62.17"/>
        <n v="63.93"/>
        <n v="64.83"/>
        <n v="65.47"/>
        <n v="66.62"/>
        <n v="67.25"/>
        <n v="67.32"/>
        <n v="67.6"/>
        <n v="68.19"/>
        <n v="68.35"/>
        <n v="68.4"/>
        <n v="68.45"/>
        <n v="68.58"/>
        <n v="68.9"/>
        <n v="68.95"/>
        <n v="69.05"/>
        <n v="69.3"/>
        <n v="69.36"/>
        <n v="69.83"/>
        <n v="69.97"/>
        <n v="71.35"/>
        <n v="71.79"/>
        <n v="72.38"/>
        <n v="73.43"/>
        <n v="74.47"/>
        <n v="75.9"/>
        <n v="80.6"/>
        <n v="80.76"/>
        <n v="81.26"/>
        <n v="82.64"/>
        <n v="83.28"/>
        <n v="83.32"/>
        <n v="83.33"/>
        <n v="83.68"/>
        <n v="83.97"/>
        <n v="84"/>
        <n v="84.72"/>
        <n v="85.34"/>
        <n v="85.4"/>
        <n v="85.41"/>
        <n v="86.34"/>
        <n v="86.5"/>
        <n v="87"/>
        <n v="87.82"/>
        <n v="88.43"/>
        <n v="88.79"/>
        <n v="89.62"/>
        <n v="91.92"/>
        <n v="92.05"/>
        <n v="94.8"/>
        <n v="95.38"/>
        <n v="96.4"/>
        <n v="97.1"/>
        <n v="97.43"/>
        <n v="97.46"/>
        <n v="97.65"/>
        <n v="98.32"/>
        <n v="98.49"/>
        <n v="99.08"/>
        <n v="104.96"/>
        <n v="106.53"/>
        <n v="108"/>
        <n v="109.1"/>
        <n v="109.6"/>
        <n v="110.49"/>
        <n v="110.93"/>
        <n v="111.71"/>
        <n v="112.18"/>
        <n v="114.05"/>
        <n v="114.7"/>
        <n v="114.92"/>
        <n v="115.52"/>
        <n v="116.49"/>
        <n v="117"/>
        <n v="117.82"/>
        <n v="117.91"/>
        <n v="119.3"/>
        <n v="120.07"/>
        <n v="120.6"/>
        <n v="123.85"/>
        <n v="125.5"/>
        <n v="128.33"/>
        <n v="130.9"/>
        <n v="132.07"/>
        <n v="132.64"/>
        <n v="134.6"/>
        <n v="135.62"/>
        <n v="135.66"/>
        <n v="135.75"/>
        <n v="138.56"/>
        <n v="141.21"/>
        <n v="143.31"/>
        <n v="144.74"/>
        <n v="152.07"/>
        <n v="154.5"/>
        <n v="157"/>
        <n v="157.42"/>
        <n v="163.73"/>
        <n v="170.34"/>
        <n v="186.42"/>
        <n v="191.21"/>
        <n v="191.96"/>
        <n v="196.52"/>
        <n v="196.63"/>
        <n v="203.75"/>
        <n v="206.42"/>
        <n v="206.68"/>
        <n v="208.03"/>
        <n v="211.68"/>
        <n v="212.15"/>
        <n v="212.57"/>
        <n v="214.33"/>
        <n v="226.26"/>
        <n v="232.77"/>
        <n v="234.86"/>
        <n v="236.09"/>
        <n v="242.75"/>
        <n v="246.97"/>
        <n v="248.59"/>
        <n v="249.04"/>
        <n v="256.72"/>
        <n v="262.84"/>
        <n v="269.34"/>
        <n v="291.83"/>
        <n v="305.22"/>
        <n v="310.68"/>
        <n v="310.73"/>
        <n v="317.58"/>
        <n v="321.85"/>
        <n v="326.94"/>
        <n v="328.82"/>
        <n v="337.3"/>
        <n v="346.25"/>
        <n v="347.91"/>
        <n v="354.22"/>
        <n v="370.22"/>
        <n v="373.35"/>
        <n v="381.8"/>
        <n v="388.68"/>
        <n v="392.68"/>
        <n v="400.21"/>
        <n v="405.19"/>
        <n v="416.84"/>
        <n v="423.03"/>
        <n v="430.14"/>
        <n v="432.88"/>
        <n v="443.2"/>
        <n v="465.13"/>
        <n v="508.16"/>
        <n v="508.92"/>
        <n v="567.48"/>
        <n v="691.37"/>
        <n v="728.22"/>
        <n v="842.64"/>
        <n v="871.35"/>
        <n v="919"/>
        <n v="1018"/>
        <n v="1122.96"/>
        <n v="1129.27"/>
        <n v="1308.3"/>
        <n v="1461.49"/>
        <m/>
      </sharedItems>
    </cacheField>
    <cacheField name="Área de trabalho min" numFmtId="0">
      <sharedItems containsString="0" containsBlank="1" containsNumber="1" containsInteger="1" minValue="0" maxValue="930" count="22">
        <n v="0"/>
        <n v="30"/>
        <n v="60"/>
        <n v="90"/>
        <n v="120"/>
        <n v="150"/>
        <n v="180"/>
        <n v="210"/>
        <n v="240"/>
        <n v="300"/>
        <n v="330"/>
        <n v="360"/>
        <n v="390"/>
        <n v="420"/>
        <n v="450"/>
        <n v="630"/>
        <n v="660"/>
        <n v="780"/>
        <n v="810"/>
        <n v="900"/>
        <n v="930"/>
        <m/>
      </sharedItems>
    </cacheField>
    <cacheField name="Área de trabalho max" numFmtId="0">
      <sharedItems containsString="0" containsBlank="1" containsNumber="1" containsInteger="1" minValue="0" maxValue="1395" count="22">
        <n v="0"/>
        <n v="45"/>
        <n v="90"/>
        <n v="135"/>
        <n v="180"/>
        <n v="225"/>
        <n v="270"/>
        <n v="315"/>
        <n v="360"/>
        <n v="450"/>
        <n v="495"/>
        <n v="540"/>
        <n v="585"/>
        <n v="630"/>
        <n v="675"/>
        <n v="945"/>
        <n v="990"/>
        <n v="1170"/>
        <n v="1215"/>
        <n v="1350"/>
        <n v="1395"/>
        <m/>
      </sharedItems>
    </cacheField>
    <cacheField name="Situação de Ocupação" numFmtId="0">
      <sharedItems containsBlank="1" count="4">
        <s v="Adequado"/>
        <s v="Apertado"/>
        <s v="Folgado"/>
        <m/>
      </sharedItems>
    </cacheField>
    <cacheField name="Início Previsto" numFmtId="0">
      <sharedItems containsString="0" containsBlank="1" count="1">
        <m/>
      </sharedItems>
    </cacheField>
    <cacheField name="Término Previsto" numFmtId="0">
      <sharedItems containsNonDate="0" containsDate="1" containsString="0" containsBlank="1" minDate="2023-02-01T00:00:00" maxDate="2030-08-01T00:00:00" count="46">
        <d v="2023-02-01T00:00:00"/>
        <d v="2023-03-01T00:00:00"/>
        <d v="2023-05-01T00:00:00"/>
        <d v="2023-09-01T00:00:00"/>
        <d v="2023-11-01T00:00:00"/>
        <d v="2023-12-01T00:00:00"/>
        <d v="2024-01-01T00:00:00"/>
        <d v="2024-02-01T00:00:00"/>
        <d v="2024-03-01T00:00:00"/>
        <d v="2024-05-01T00:00:00"/>
        <d v="2024-08-01T00:00:00"/>
        <d v="2024-09-01T00:00:00"/>
        <d v="2024-10-01T00:00:00"/>
        <d v="2024-12-01T00:00:00"/>
        <d v="2025-04-01T00:00:00"/>
        <d v="2025-05-01T00:00:00"/>
        <d v="2025-06-01T00:00:00"/>
        <d v="2025-08-01T00:00:00"/>
        <d v="2025-09-01T00:00:00"/>
        <d v="2025-10-01T00:00:00"/>
        <d v="2025-11-01T00:00:00"/>
        <d v="2026-03-01T00:00:00"/>
        <d v="2026-09-01T00:00:00"/>
        <d v="2026-11-01T00:00:00"/>
        <d v="2026-12-01T00:00:00"/>
        <d v="2027-05-01T00:00:00"/>
        <d v="2027-06-01T00:00:00"/>
        <d v="2027-07-01T00:00:00"/>
        <d v="2027-10-01T00:00:00"/>
        <d v="2027-11-01T00:00:00"/>
        <d v="2028-01-01T00:00:00"/>
        <d v="2028-04-01T00:00:00"/>
        <d v="2028-05-01T00:00:00"/>
        <d v="2028-06-01T00:00:00"/>
        <d v="2028-07-01T00:00:00"/>
        <d v="2028-09-01T00:00:00"/>
        <d v="2028-10-01T00:00:00"/>
        <d v="2028-11-01T00:00:00"/>
        <d v="2029-04-01T00:00:00"/>
        <d v="2029-05-01T00:00:00"/>
        <d v="2029-08-01T00:00:00"/>
        <d v="2029-10-01T00:00:00"/>
        <d v="2029-12-01T00:00:00"/>
        <d v="2030-04-01T00:00:00"/>
        <d v="2030-08-01T00:00:00"/>
        <m/>
      </sharedItems>
    </cacheField>
    <cacheField name="Possui terreno?" numFmtId="0">
      <sharedItems containsBlank="1" count="2">
        <s v="Sim"/>
        <m/>
      </sharedItems>
    </cacheField>
    <cacheField name="Nota por módulo" numFmtId="0">
      <sharedItems containsString="0" containsBlank="1" containsNumber="1" containsInteger="1" minValue="0" maxValue="31" count="22">
        <n v="0"/>
        <n v="1"/>
        <n v="2"/>
        <n v="3"/>
        <n v="4"/>
        <n v="5"/>
        <n v="6"/>
        <n v="7"/>
        <n v="8"/>
        <n v="10"/>
        <n v="11"/>
        <n v="12"/>
        <n v="13"/>
        <n v="14"/>
        <n v="15"/>
        <n v="21"/>
        <n v="22"/>
        <n v="26"/>
        <n v="27"/>
        <n v="30"/>
        <n v="31"/>
        <m/>
      </sharedItems>
    </cacheField>
    <cacheField name="Nota por tipo de sede" numFmtId="0">
      <sharedItems containsBlank="1" containsMixedTypes="1" containsNumber="1" containsInteger="1" minValue="4" maxValue="28" count="7">
        <n v="4"/>
        <n v="12"/>
        <n v="28"/>
        <s v="14"/>
        <s v="2"/>
        <s v="6"/>
        <m/>
      </sharedItems>
    </cacheField>
    <cacheField name="Nota por situação de ocupação" numFmtId="0">
      <sharedItems containsBlank="1" count="4">
        <s v="2"/>
        <s v="4"/>
        <s v="6"/>
        <m/>
      </sharedItems>
    </cacheField>
    <cacheField name="Nota final" numFmtId="0">
      <sharedItems containsString="0" containsBlank="1" containsNumber="1" containsInteger="1" minValue="5" maxValue="48" count="29"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9"/>
        <n v="34"/>
        <n v="35"/>
        <n v="37"/>
        <n v="39"/>
        <n v="48"/>
        <m/>
      </sharedItems>
    </cacheField>
    <cacheField name="Proposta de atuação" numFmtId="0">
      <sharedItems containsBlank="1" count="8">
        <s v="Manutenção da situação"/>
        <s v="Nova locação"/>
        <s v="Nova locação "/>
        <s v="Nova locação/arquivo"/>
        <s v="Planejamento SP"/>
        <s v="SP construída"/>
        <s v="SP em construção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3">
  <r>
    <x v="0"/>
    <x v="1"/>
    <x v="0"/>
    <x v="8"/>
    <x v="2"/>
    <x v="416"/>
    <x v="76"/>
    <x v="0"/>
    <x v="1"/>
    <x v="2"/>
    <x v="6"/>
    <x v="1"/>
    <x v="0"/>
    <x v="2"/>
    <x v="155"/>
    <x v="1"/>
    <x v="1"/>
    <x v="2"/>
    <x v="0"/>
    <x v="45"/>
    <x v="1"/>
    <x v="1"/>
    <x v="5"/>
    <x v="0"/>
    <x v="4"/>
    <x v="7"/>
  </r>
  <r>
    <x v="0"/>
    <x v="5"/>
    <x v="0"/>
    <x v="8"/>
    <x v="4"/>
    <x v="292"/>
    <x v="323"/>
    <x v="17"/>
    <x v="9"/>
    <x v="0"/>
    <x v="6"/>
    <x v="1"/>
    <x v="0"/>
    <x v="0"/>
    <x v="155"/>
    <x v="21"/>
    <x v="21"/>
    <x v="3"/>
    <x v="0"/>
    <x v="45"/>
    <x v="1"/>
    <x v="21"/>
    <x v="6"/>
    <x v="3"/>
    <x v="28"/>
    <x v="7"/>
  </r>
  <r>
    <x v="1"/>
    <x v="1"/>
    <x v="8"/>
    <x v="8"/>
    <x v="3"/>
    <x v="416"/>
    <x v="323"/>
    <x v="1"/>
    <x v="0"/>
    <x v="2"/>
    <x v="6"/>
    <x v="1"/>
    <x v="0"/>
    <x v="2"/>
    <x v="187"/>
    <x v="2"/>
    <x v="2"/>
    <x v="1"/>
    <x v="0"/>
    <x v="6"/>
    <x v="1"/>
    <x v="2"/>
    <x v="4"/>
    <x v="2"/>
    <x v="5"/>
    <x v="7"/>
  </r>
  <r>
    <x v="1"/>
    <x v="6"/>
    <x v="3"/>
    <x v="8"/>
    <x v="4"/>
    <x v="274"/>
    <x v="45"/>
    <x v="17"/>
    <x v="9"/>
    <x v="0"/>
    <x v="6"/>
    <x v="1"/>
    <x v="0"/>
    <x v="0"/>
    <x v="187"/>
    <x v="21"/>
    <x v="21"/>
    <x v="3"/>
    <x v="0"/>
    <x v="45"/>
    <x v="1"/>
    <x v="21"/>
    <x v="6"/>
    <x v="3"/>
    <x v="28"/>
    <x v="7"/>
  </r>
  <r>
    <x v="2"/>
    <x v="1"/>
    <x v="8"/>
    <x v="8"/>
    <x v="1"/>
    <x v="416"/>
    <x v="323"/>
    <x v="0"/>
    <x v="0"/>
    <x v="1"/>
    <x v="6"/>
    <x v="1"/>
    <x v="0"/>
    <x v="1"/>
    <x v="81"/>
    <x v="1"/>
    <x v="1"/>
    <x v="1"/>
    <x v="0"/>
    <x v="45"/>
    <x v="1"/>
    <x v="1"/>
    <x v="3"/>
    <x v="2"/>
    <x v="16"/>
    <x v="7"/>
  </r>
  <r>
    <x v="2"/>
    <x v="3"/>
    <x v="3"/>
    <x v="8"/>
    <x v="4"/>
    <x v="298"/>
    <x v="29"/>
    <x v="17"/>
    <x v="9"/>
    <x v="0"/>
    <x v="6"/>
    <x v="1"/>
    <x v="0"/>
    <x v="0"/>
    <x v="81"/>
    <x v="21"/>
    <x v="21"/>
    <x v="3"/>
    <x v="0"/>
    <x v="45"/>
    <x v="1"/>
    <x v="21"/>
    <x v="6"/>
    <x v="3"/>
    <x v="28"/>
    <x v="7"/>
  </r>
  <r>
    <x v="3"/>
    <x v="1"/>
    <x v="8"/>
    <x v="8"/>
    <x v="2"/>
    <x v="416"/>
    <x v="323"/>
    <x v="0"/>
    <x v="0"/>
    <x v="1"/>
    <x v="6"/>
    <x v="1"/>
    <x v="0"/>
    <x v="1"/>
    <x v="150"/>
    <x v="1"/>
    <x v="1"/>
    <x v="0"/>
    <x v="0"/>
    <x v="45"/>
    <x v="1"/>
    <x v="1"/>
    <x v="5"/>
    <x v="1"/>
    <x v="6"/>
    <x v="7"/>
  </r>
  <r>
    <x v="3"/>
    <x v="5"/>
    <x v="2"/>
    <x v="8"/>
    <x v="4"/>
    <x v="263"/>
    <x v="318"/>
    <x v="17"/>
    <x v="9"/>
    <x v="0"/>
    <x v="6"/>
    <x v="1"/>
    <x v="0"/>
    <x v="0"/>
    <x v="150"/>
    <x v="21"/>
    <x v="21"/>
    <x v="3"/>
    <x v="0"/>
    <x v="45"/>
    <x v="1"/>
    <x v="21"/>
    <x v="6"/>
    <x v="3"/>
    <x v="28"/>
    <x v="7"/>
  </r>
  <r>
    <x v="4"/>
    <x v="1"/>
    <x v="8"/>
    <x v="8"/>
    <x v="2"/>
    <x v="416"/>
    <x v="323"/>
    <x v="0"/>
    <x v="0"/>
    <x v="1"/>
    <x v="6"/>
    <x v="1"/>
    <x v="0"/>
    <x v="1"/>
    <x v="142"/>
    <x v="1"/>
    <x v="1"/>
    <x v="0"/>
    <x v="0"/>
    <x v="45"/>
    <x v="1"/>
    <x v="1"/>
    <x v="5"/>
    <x v="1"/>
    <x v="6"/>
    <x v="7"/>
  </r>
  <r>
    <x v="4"/>
    <x v="5"/>
    <x v="3"/>
    <x v="8"/>
    <x v="4"/>
    <x v="355"/>
    <x v="37"/>
    <x v="17"/>
    <x v="9"/>
    <x v="0"/>
    <x v="6"/>
    <x v="1"/>
    <x v="0"/>
    <x v="0"/>
    <x v="142"/>
    <x v="21"/>
    <x v="21"/>
    <x v="3"/>
    <x v="0"/>
    <x v="45"/>
    <x v="1"/>
    <x v="21"/>
    <x v="6"/>
    <x v="3"/>
    <x v="28"/>
    <x v="7"/>
  </r>
  <r>
    <x v="5"/>
    <x v="0"/>
    <x v="6"/>
    <x v="8"/>
    <x v="4"/>
    <x v="258"/>
    <x v="323"/>
    <x v="17"/>
    <x v="9"/>
    <x v="0"/>
    <x v="6"/>
    <x v="1"/>
    <x v="0"/>
    <x v="0"/>
    <x v="199"/>
    <x v="21"/>
    <x v="21"/>
    <x v="3"/>
    <x v="0"/>
    <x v="45"/>
    <x v="1"/>
    <x v="21"/>
    <x v="6"/>
    <x v="3"/>
    <x v="28"/>
    <x v="7"/>
  </r>
  <r>
    <x v="6"/>
    <x v="1"/>
    <x v="8"/>
    <x v="8"/>
    <x v="0"/>
    <x v="416"/>
    <x v="323"/>
    <x v="0"/>
    <x v="1"/>
    <x v="2"/>
    <x v="6"/>
    <x v="1"/>
    <x v="0"/>
    <x v="2"/>
    <x v="278"/>
    <x v="1"/>
    <x v="1"/>
    <x v="2"/>
    <x v="0"/>
    <x v="34"/>
    <x v="1"/>
    <x v="1"/>
    <x v="4"/>
    <x v="0"/>
    <x v="0"/>
    <x v="7"/>
  </r>
  <r>
    <x v="7"/>
    <x v="1"/>
    <x v="8"/>
    <x v="8"/>
    <x v="0"/>
    <x v="416"/>
    <x v="323"/>
    <x v="2"/>
    <x v="0"/>
    <x v="3"/>
    <x v="6"/>
    <x v="1"/>
    <x v="0"/>
    <x v="3"/>
    <x v="278"/>
    <x v="3"/>
    <x v="3"/>
    <x v="0"/>
    <x v="0"/>
    <x v="45"/>
    <x v="1"/>
    <x v="3"/>
    <x v="4"/>
    <x v="1"/>
    <x v="4"/>
    <x v="7"/>
  </r>
  <r>
    <x v="7"/>
    <x v="0"/>
    <x v="8"/>
    <x v="8"/>
    <x v="4"/>
    <x v="142"/>
    <x v="323"/>
    <x v="17"/>
    <x v="9"/>
    <x v="22"/>
    <x v="6"/>
    <x v="1"/>
    <x v="8"/>
    <x v="27"/>
    <x v="278"/>
    <x v="21"/>
    <x v="21"/>
    <x v="3"/>
    <x v="0"/>
    <x v="45"/>
    <x v="1"/>
    <x v="21"/>
    <x v="6"/>
    <x v="3"/>
    <x v="28"/>
    <x v="7"/>
  </r>
  <r>
    <x v="8"/>
    <x v="1"/>
    <x v="8"/>
    <x v="8"/>
    <x v="3"/>
    <x v="416"/>
    <x v="323"/>
    <x v="5"/>
    <x v="2"/>
    <x v="8"/>
    <x v="0"/>
    <x v="1"/>
    <x v="1"/>
    <x v="11"/>
    <x v="346"/>
    <x v="7"/>
    <x v="7"/>
    <x v="2"/>
    <x v="0"/>
    <x v="45"/>
    <x v="1"/>
    <x v="7"/>
    <x v="4"/>
    <x v="0"/>
    <x v="6"/>
    <x v="5"/>
  </r>
  <r>
    <x v="8"/>
    <x v="6"/>
    <x v="6"/>
    <x v="8"/>
    <x v="4"/>
    <x v="119"/>
    <x v="154"/>
    <x v="17"/>
    <x v="9"/>
    <x v="0"/>
    <x v="6"/>
    <x v="1"/>
    <x v="0"/>
    <x v="0"/>
    <x v="346"/>
    <x v="21"/>
    <x v="21"/>
    <x v="3"/>
    <x v="0"/>
    <x v="45"/>
    <x v="1"/>
    <x v="21"/>
    <x v="6"/>
    <x v="3"/>
    <x v="28"/>
    <x v="7"/>
  </r>
  <r>
    <x v="9"/>
    <x v="1"/>
    <x v="8"/>
    <x v="8"/>
    <x v="3"/>
    <x v="416"/>
    <x v="323"/>
    <x v="2"/>
    <x v="1"/>
    <x v="4"/>
    <x v="6"/>
    <x v="1"/>
    <x v="0"/>
    <x v="4"/>
    <x v="272"/>
    <x v="3"/>
    <x v="3"/>
    <x v="0"/>
    <x v="0"/>
    <x v="29"/>
    <x v="1"/>
    <x v="3"/>
    <x v="4"/>
    <x v="1"/>
    <x v="4"/>
    <x v="7"/>
  </r>
  <r>
    <x v="9"/>
    <x v="6"/>
    <x v="2"/>
    <x v="8"/>
    <x v="4"/>
    <x v="273"/>
    <x v="319"/>
    <x v="17"/>
    <x v="9"/>
    <x v="0"/>
    <x v="6"/>
    <x v="1"/>
    <x v="0"/>
    <x v="0"/>
    <x v="272"/>
    <x v="21"/>
    <x v="21"/>
    <x v="3"/>
    <x v="0"/>
    <x v="45"/>
    <x v="1"/>
    <x v="21"/>
    <x v="6"/>
    <x v="3"/>
    <x v="28"/>
    <x v="7"/>
  </r>
  <r>
    <x v="10"/>
    <x v="1"/>
    <x v="8"/>
    <x v="8"/>
    <x v="2"/>
    <x v="416"/>
    <x v="323"/>
    <x v="0"/>
    <x v="1"/>
    <x v="2"/>
    <x v="6"/>
    <x v="1"/>
    <x v="0"/>
    <x v="2"/>
    <x v="205"/>
    <x v="1"/>
    <x v="1"/>
    <x v="2"/>
    <x v="0"/>
    <x v="45"/>
    <x v="1"/>
    <x v="1"/>
    <x v="5"/>
    <x v="0"/>
    <x v="4"/>
    <x v="7"/>
  </r>
  <r>
    <x v="10"/>
    <x v="5"/>
    <x v="6"/>
    <x v="8"/>
    <x v="4"/>
    <x v="27"/>
    <x v="219"/>
    <x v="17"/>
    <x v="9"/>
    <x v="0"/>
    <x v="6"/>
    <x v="1"/>
    <x v="0"/>
    <x v="0"/>
    <x v="205"/>
    <x v="21"/>
    <x v="21"/>
    <x v="3"/>
    <x v="0"/>
    <x v="45"/>
    <x v="1"/>
    <x v="21"/>
    <x v="6"/>
    <x v="3"/>
    <x v="28"/>
    <x v="7"/>
  </r>
  <r>
    <x v="10"/>
    <x v="4"/>
    <x v="6"/>
    <x v="8"/>
    <x v="4"/>
    <x v="167"/>
    <x v="219"/>
    <x v="17"/>
    <x v="9"/>
    <x v="0"/>
    <x v="6"/>
    <x v="1"/>
    <x v="0"/>
    <x v="0"/>
    <x v="70"/>
    <x v="21"/>
    <x v="21"/>
    <x v="3"/>
    <x v="0"/>
    <x v="45"/>
    <x v="1"/>
    <x v="21"/>
    <x v="6"/>
    <x v="3"/>
    <x v="28"/>
    <x v="7"/>
  </r>
  <r>
    <x v="11"/>
    <x v="1"/>
    <x v="8"/>
    <x v="8"/>
    <x v="1"/>
    <x v="416"/>
    <x v="323"/>
    <x v="0"/>
    <x v="0"/>
    <x v="1"/>
    <x v="6"/>
    <x v="1"/>
    <x v="0"/>
    <x v="1"/>
    <x v="2"/>
    <x v="1"/>
    <x v="1"/>
    <x v="1"/>
    <x v="0"/>
    <x v="45"/>
    <x v="1"/>
    <x v="1"/>
    <x v="3"/>
    <x v="2"/>
    <x v="16"/>
    <x v="7"/>
  </r>
  <r>
    <x v="11"/>
    <x v="3"/>
    <x v="3"/>
    <x v="8"/>
    <x v="4"/>
    <x v="192"/>
    <x v="109"/>
    <x v="17"/>
    <x v="9"/>
    <x v="0"/>
    <x v="6"/>
    <x v="1"/>
    <x v="0"/>
    <x v="0"/>
    <x v="2"/>
    <x v="21"/>
    <x v="21"/>
    <x v="3"/>
    <x v="0"/>
    <x v="45"/>
    <x v="1"/>
    <x v="21"/>
    <x v="6"/>
    <x v="3"/>
    <x v="28"/>
    <x v="7"/>
  </r>
  <r>
    <x v="12"/>
    <x v="1"/>
    <x v="8"/>
    <x v="8"/>
    <x v="1"/>
    <x v="416"/>
    <x v="323"/>
    <x v="0"/>
    <x v="0"/>
    <x v="1"/>
    <x v="6"/>
    <x v="1"/>
    <x v="0"/>
    <x v="1"/>
    <x v="15"/>
    <x v="1"/>
    <x v="1"/>
    <x v="1"/>
    <x v="0"/>
    <x v="45"/>
    <x v="1"/>
    <x v="1"/>
    <x v="3"/>
    <x v="2"/>
    <x v="16"/>
    <x v="7"/>
  </r>
  <r>
    <x v="12"/>
    <x v="3"/>
    <x v="3"/>
    <x v="8"/>
    <x v="4"/>
    <x v="344"/>
    <x v="95"/>
    <x v="17"/>
    <x v="9"/>
    <x v="0"/>
    <x v="6"/>
    <x v="1"/>
    <x v="0"/>
    <x v="0"/>
    <x v="15"/>
    <x v="21"/>
    <x v="21"/>
    <x v="3"/>
    <x v="0"/>
    <x v="45"/>
    <x v="1"/>
    <x v="21"/>
    <x v="6"/>
    <x v="3"/>
    <x v="28"/>
    <x v="7"/>
  </r>
  <r>
    <x v="13"/>
    <x v="1"/>
    <x v="8"/>
    <x v="8"/>
    <x v="2"/>
    <x v="416"/>
    <x v="323"/>
    <x v="1"/>
    <x v="1"/>
    <x v="3"/>
    <x v="6"/>
    <x v="1"/>
    <x v="0"/>
    <x v="3"/>
    <x v="262"/>
    <x v="2"/>
    <x v="2"/>
    <x v="2"/>
    <x v="0"/>
    <x v="45"/>
    <x v="1"/>
    <x v="2"/>
    <x v="5"/>
    <x v="0"/>
    <x v="5"/>
    <x v="7"/>
  </r>
  <r>
    <x v="13"/>
    <x v="5"/>
    <x v="6"/>
    <x v="8"/>
    <x v="4"/>
    <x v="332"/>
    <x v="210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4"/>
    <x v="1"/>
    <x v="8"/>
    <x v="8"/>
    <x v="2"/>
    <x v="416"/>
    <x v="323"/>
    <x v="0"/>
    <x v="0"/>
    <x v="1"/>
    <x v="6"/>
    <x v="1"/>
    <x v="0"/>
    <x v="1"/>
    <x v="233"/>
    <x v="1"/>
    <x v="1"/>
    <x v="2"/>
    <x v="0"/>
    <x v="45"/>
    <x v="1"/>
    <x v="1"/>
    <x v="5"/>
    <x v="0"/>
    <x v="4"/>
    <x v="7"/>
  </r>
  <r>
    <x v="14"/>
    <x v="5"/>
    <x v="3"/>
    <x v="8"/>
    <x v="4"/>
    <x v="206"/>
    <x v="168"/>
    <x v="17"/>
    <x v="9"/>
    <x v="0"/>
    <x v="6"/>
    <x v="1"/>
    <x v="0"/>
    <x v="0"/>
    <x v="233"/>
    <x v="21"/>
    <x v="21"/>
    <x v="3"/>
    <x v="0"/>
    <x v="45"/>
    <x v="1"/>
    <x v="21"/>
    <x v="6"/>
    <x v="3"/>
    <x v="28"/>
    <x v="7"/>
  </r>
  <r>
    <x v="15"/>
    <x v="1"/>
    <x v="8"/>
    <x v="8"/>
    <x v="2"/>
    <x v="416"/>
    <x v="323"/>
    <x v="1"/>
    <x v="0"/>
    <x v="2"/>
    <x v="0"/>
    <x v="1"/>
    <x v="1"/>
    <x v="4"/>
    <x v="227"/>
    <x v="3"/>
    <x v="3"/>
    <x v="1"/>
    <x v="0"/>
    <x v="45"/>
    <x v="1"/>
    <x v="3"/>
    <x v="5"/>
    <x v="2"/>
    <x v="10"/>
    <x v="7"/>
  </r>
  <r>
    <x v="15"/>
    <x v="5"/>
    <x v="7"/>
    <x v="8"/>
    <x v="4"/>
    <x v="128"/>
    <x v="300"/>
    <x v="17"/>
    <x v="9"/>
    <x v="0"/>
    <x v="6"/>
    <x v="1"/>
    <x v="0"/>
    <x v="0"/>
    <x v="227"/>
    <x v="21"/>
    <x v="21"/>
    <x v="3"/>
    <x v="0"/>
    <x v="45"/>
    <x v="1"/>
    <x v="21"/>
    <x v="6"/>
    <x v="3"/>
    <x v="28"/>
    <x v="7"/>
  </r>
  <r>
    <x v="16"/>
    <x v="1"/>
    <x v="8"/>
    <x v="8"/>
    <x v="3"/>
    <x v="416"/>
    <x v="323"/>
    <x v="6"/>
    <x v="6"/>
    <x v="13"/>
    <x v="6"/>
    <x v="1"/>
    <x v="0"/>
    <x v="15"/>
    <x v="331"/>
    <x v="7"/>
    <x v="7"/>
    <x v="2"/>
    <x v="0"/>
    <x v="45"/>
    <x v="0"/>
    <x v="7"/>
    <x v="4"/>
    <x v="0"/>
    <x v="6"/>
    <x v="5"/>
  </r>
  <r>
    <x v="16"/>
    <x v="6"/>
    <x v="7"/>
    <x v="8"/>
    <x v="4"/>
    <x v="255"/>
    <x v="246"/>
    <x v="17"/>
    <x v="9"/>
    <x v="0"/>
    <x v="6"/>
    <x v="1"/>
    <x v="0"/>
    <x v="0"/>
    <x v="331"/>
    <x v="21"/>
    <x v="21"/>
    <x v="3"/>
    <x v="0"/>
    <x v="45"/>
    <x v="1"/>
    <x v="21"/>
    <x v="6"/>
    <x v="3"/>
    <x v="28"/>
    <x v="7"/>
  </r>
  <r>
    <x v="17"/>
    <x v="1"/>
    <x v="8"/>
    <x v="3"/>
    <x v="3"/>
    <x v="416"/>
    <x v="323"/>
    <x v="5"/>
    <x v="2"/>
    <x v="8"/>
    <x v="6"/>
    <x v="1"/>
    <x v="0"/>
    <x v="9"/>
    <x v="319"/>
    <x v="6"/>
    <x v="6"/>
    <x v="0"/>
    <x v="0"/>
    <x v="45"/>
    <x v="1"/>
    <x v="6"/>
    <x v="0"/>
    <x v="1"/>
    <x v="9"/>
    <x v="0"/>
  </r>
  <r>
    <x v="17"/>
    <x v="6"/>
    <x v="7"/>
    <x v="8"/>
    <x v="4"/>
    <x v="36"/>
    <x v="23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7"/>
    <x v="6"/>
    <x v="7"/>
    <x v="8"/>
    <x v="4"/>
    <x v="37"/>
    <x v="233"/>
    <x v="17"/>
    <x v="9"/>
    <x v="0"/>
    <x v="6"/>
    <x v="1"/>
    <x v="0"/>
    <x v="0"/>
    <x v="319"/>
    <x v="21"/>
    <x v="21"/>
    <x v="3"/>
    <x v="0"/>
    <x v="45"/>
    <x v="1"/>
    <x v="21"/>
    <x v="6"/>
    <x v="3"/>
    <x v="28"/>
    <x v="7"/>
  </r>
  <r>
    <x v="17"/>
    <x v="4"/>
    <x v="7"/>
    <x v="8"/>
    <x v="4"/>
    <x v="117"/>
    <x v="232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17"/>
    <x v="0"/>
    <x v="7"/>
    <x v="8"/>
    <x v="4"/>
    <x v="411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8"/>
    <x v="1"/>
    <x v="8"/>
    <x v="8"/>
    <x v="2"/>
    <x v="416"/>
    <x v="323"/>
    <x v="1"/>
    <x v="0"/>
    <x v="2"/>
    <x v="6"/>
    <x v="1"/>
    <x v="0"/>
    <x v="2"/>
    <x v="263"/>
    <x v="2"/>
    <x v="2"/>
    <x v="2"/>
    <x v="0"/>
    <x v="45"/>
    <x v="1"/>
    <x v="2"/>
    <x v="5"/>
    <x v="0"/>
    <x v="5"/>
    <x v="7"/>
  </r>
  <r>
    <x v="18"/>
    <x v="5"/>
    <x v="0"/>
    <x v="8"/>
    <x v="4"/>
    <x v="0"/>
    <x v="71"/>
    <x v="17"/>
    <x v="9"/>
    <x v="0"/>
    <x v="6"/>
    <x v="1"/>
    <x v="0"/>
    <x v="0"/>
    <x v="263"/>
    <x v="21"/>
    <x v="21"/>
    <x v="3"/>
    <x v="0"/>
    <x v="45"/>
    <x v="1"/>
    <x v="21"/>
    <x v="6"/>
    <x v="3"/>
    <x v="28"/>
    <x v="7"/>
  </r>
  <r>
    <x v="19"/>
    <x v="1"/>
    <x v="8"/>
    <x v="8"/>
    <x v="1"/>
    <x v="416"/>
    <x v="323"/>
    <x v="0"/>
    <x v="0"/>
    <x v="1"/>
    <x v="6"/>
    <x v="1"/>
    <x v="0"/>
    <x v="1"/>
    <x v="53"/>
    <x v="1"/>
    <x v="1"/>
    <x v="1"/>
    <x v="0"/>
    <x v="10"/>
    <x v="0"/>
    <x v="1"/>
    <x v="3"/>
    <x v="2"/>
    <x v="16"/>
    <x v="7"/>
  </r>
  <r>
    <x v="19"/>
    <x v="3"/>
    <x v="6"/>
    <x v="8"/>
    <x v="4"/>
    <x v="182"/>
    <x v="155"/>
    <x v="17"/>
    <x v="9"/>
    <x v="0"/>
    <x v="6"/>
    <x v="1"/>
    <x v="0"/>
    <x v="0"/>
    <x v="53"/>
    <x v="21"/>
    <x v="21"/>
    <x v="3"/>
    <x v="0"/>
    <x v="45"/>
    <x v="1"/>
    <x v="21"/>
    <x v="6"/>
    <x v="3"/>
    <x v="28"/>
    <x v="7"/>
  </r>
  <r>
    <x v="20"/>
    <x v="1"/>
    <x v="8"/>
    <x v="8"/>
    <x v="2"/>
    <x v="416"/>
    <x v="323"/>
    <x v="0"/>
    <x v="1"/>
    <x v="2"/>
    <x v="6"/>
    <x v="1"/>
    <x v="0"/>
    <x v="2"/>
    <x v="140"/>
    <x v="1"/>
    <x v="1"/>
    <x v="0"/>
    <x v="0"/>
    <x v="45"/>
    <x v="1"/>
    <x v="1"/>
    <x v="5"/>
    <x v="1"/>
    <x v="6"/>
    <x v="7"/>
  </r>
  <r>
    <x v="20"/>
    <x v="5"/>
    <x v="7"/>
    <x v="8"/>
    <x v="4"/>
    <x v="374"/>
    <x v="256"/>
    <x v="17"/>
    <x v="9"/>
    <x v="0"/>
    <x v="6"/>
    <x v="1"/>
    <x v="0"/>
    <x v="0"/>
    <x v="140"/>
    <x v="21"/>
    <x v="21"/>
    <x v="3"/>
    <x v="0"/>
    <x v="45"/>
    <x v="1"/>
    <x v="21"/>
    <x v="6"/>
    <x v="3"/>
    <x v="28"/>
    <x v="7"/>
  </r>
  <r>
    <x v="21"/>
    <x v="1"/>
    <x v="8"/>
    <x v="8"/>
    <x v="1"/>
    <x v="416"/>
    <x v="323"/>
    <x v="0"/>
    <x v="1"/>
    <x v="2"/>
    <x v="6"/>
    <x v="1"/>
    <x v="0"/>
    <x v="2"/>
    <x v="56"/>
    <x v="1"/>
    <x v="1"/>
    <x v="1"/>
    <x v="0"/>
    <x v="45"/>
    <x v="1"/>
    <x v="1"/>
    <x v="3"/>
    <x v="2"/>
    <x v="16"/>
    <x v="7"/>
  </r>
  <r>
    <x v="21"/>
    <x v="3"/>
    <x v="6"/>
    <x v="8"/>
    <x v="4"/>
    <x v="169"/>
    <x v="174"/>
    <x v="17"/>
    <x v="9"/>
    <x v="0"/>
    <x v="6"/>
    <x v="1"/>
    <x v="0"/>
    <x v="0"/>
    <x v="56"/>
    <x v="21"/>
    <x v="21"/>
    <x v="3"/>
    <x v="0"/>
    <x v="45"/>
    <x v="1"/>
    <x v="21"/>
    <x v="6"/>
    <x v="3"/>
    <x v="28"/>
    <x v="7"/>
  </r>
  <r>
    <x v="22"/>
    <x v="1"/>
    <x v="8"/>
    <x v="8"/>
    <x v="1"/>
    <x v="416"/>
    <x v="323"/>
    <x v="0"/>
    <x v="0"/>
    <x v="1"/>
    <x v="6"/>
    <x v="1"/>
    <x v="0"/>
    <x v="1"/>
    <x v="111"/>
    <x v="1"/>
    <x v="1"/>
    <x v="0"/>
    <x v="0"/>
    <x v="45"/>
    <x v="1"/>
    <x v="1"/>
    <x v="3"/>
    <x v="1"/>
    <x v="14"/>
    <x v="7"/>
  </r>
  <r>
    <x v="22"/>
    <x v="3"/>
    <x v="0"/>
    <x v="8"/>
    <x v="4"/>
    <x v="364"/>
    <x v="267"/>
    <x v="17"/>
    <x v="9"/>
    <x v="0"/>
    <x v="6"/>
    <x v="1"/>
    <x v="0"/>
    <x v="0"/>
    <x v="111"/>
    <x v="21"/>
    <x v="21"/>
    <x v="3"/>
    <x v="0"/>
    <x v="45"/>
    <x v="1"/>
    <x v="21"/>
    <x v="6"/>
    <x v="3"/>
    <x v="28"/>
    <x v="7"/>
  </r>
  <r>
    <x v="23"/>
    <x v="1"/>
    <x v="8"/>
    <x v="8"/>
    <x v="3"/>
    <x v="416"/>
    <x v="323"/>
    <x v="8"/>
    <x v="1"/>
    <x v="10"/>
    <x v="0"/>
    <x v="1"/>
    <x v="1"/>
    <x v="12"/>
    <x v="324"/>
    <x v="9"/>
    <x v="9"/>
    <x v="0"/>
    <x v="0"/>
    <x v="5"/>
    <x v="1"/>
    <x v="9"/>
    <x v="4"/>
    <x v="1"/>
    <x v="11"/>
    <x v="5"/>
  </r>
  <r>
    <x v="23"/>
    <x v="6"/>
    <x v="3"/>
    <x v="8"/>
    <x v="4"/>
    <x v="270"/>
    <x v="106"/>
    <x v="17"/>
    <x v="9"/>
    <x v="0"/>
    <x v="6"/>
    <x v="1"/>
    <x v="0"/>
    <x v="0"/>
    <x v="324"/>
    <x v="21"/>
    <x v="21"/>
    <x v="3"/>
    <x v="0"/>
    <x v="45"/>
    <x v="1"/>
    <x v="21"/>
    <x v="6"/>
    <x v="3"/>
    <x v="28"/>
    <x v="7"/>
  </r>
  <r>
    <x v="23"/>
    <x v="4"/>
    <x v="3"/>
    <x v="8"/>
    <x v="4"/>
    <x v="232"/>
    <x v="105"/>
    <x v="17"/>
    <x v="9"/>
    <x v="0"/>
    <x v="6"/>
    <x v="1"/>
    <x v="0"/>
    <x v="0"/>
    <x v="61"/>
    <x v="21"/>
    <x v="21"/>
    <x v="3"/>
    <x v="0"/>
    <x v="45"/>
    <x v="1"/>
    <x v="21"/>
    <x v="6"/>
    <x v="3"/>
    <x v="28"/>
    <x v="7"/>
  </r>
  <r>
    <x v="24"/>
    <x v="1"/>
    <x v="8"/>
    <x v="8"/>
    <x v="1"/>
    <x v="416"/>
    <x v="323"/>
    <x v="0"/>
    <x v="0"/>
    <x v="1"/>
    <x v="6"/>
    <x v="1"/>
    <x v="0"/>
    <x v="1"/>
    <x v="156"/>
    <x v="1"/>
    <x v="1"/>
    <x v="2"/>
    <x v="0"/>
    <x v="45"/>
    <x v="1"/>
    <x v="1"/>
    <x v="3"/>
    <x v="0"/>
    <x v="12"/>
    <x v="7"/>
  </r>
  <r>
    <x v="24"/>
    <x v="3"/>
    <x v="3"/>
    <x v="8"/>
    <x v="4"/>
    <x v="202"/>
    <x v="107"/>
    <x v="17"/>
    <x v="9"/>
    <x v="0"/>
    <x v="6"/>
    <x v="1"/>
    <x v="0"/>
    <x v="0"/>
    <x v="156"/>
    <x v="21"/>
    <x v="21"/>
    <x v="3"/>
    <x v="0"/>
    <x v="45"/>
    <x v="1"/>
    <x v="21"/>
    <x v="6"/>
    <x v="3"/>
    <x v="28"/>
    <x v="7"/>
  </r>
  <r>
    <x v="25"/>
    <x v="1"/>
    <x v="8"/>
    <x v="8"/>
    <x v="1"/>
    <x v="416"/>
    <x v="323"/>
    <x v="0"/>
    <x v="0"/>
    <x v="1"/>
    <x v="6"/>
    <x v="1"/>
    <x v="0"/>
    <x v="1"/>
    <x v="40"/>
    <x v="1"/>
    <x v="1"/>
    <x v="1"/>
    <x v="0"/>
    <x v="28"/>
    <x v="1"/>
    <x v="1"/>
    <x v="3"/>
    <x v="2"/>
    <x v="16"/>
    <x v="7"/>
  </r>
  <r>
    <x v="25"/>
    <x v="3"/>
    <x v="0"/>
    <x v="8"/>
    <x v="4"/>
    <x v="363"/>
    <x v="54"/>
    <x v="17"/>
    <x v="9"/>
    <x v="0"/>
    <x v="6"/>
    <x v="1"/>
    <x v="0"/>
    <x v="0"/>
    <x v="40"/>
    <x v="21"/>
    <x v="21"/>
    <x v="3"/>
    <x v="0"/>
    <x v="45"/>
    <x v="1"/>
    <x v="21"/>
    <x v="6"/>
    <x v="3"/>
    <x v="28"/>
    <x v="7"/>
  </r>
  <r>
    <x v="26"/>
    <x v="1"/>
    <x v="8"/>
    <x v="8"/>
    <x v="2"/>
    <x v="416"/>
    <x v="323"/>
    <x v="11"/>
    <x v="7"/>
    <x v="17"/>
    <x v="6"/>
    <x v="1"/>
    <x v="0"/>
    <x v="20"/>
    <x v="348"/>
    <x v="12"/>
    <x v="12"/>
    <x v="2"/>
    <x v="0"/>
    <x v="14"/>
    <x v="1"/>
    <x v="12"/>
    <x v="5"/>
    <x v="0"/>
    <x v="16"/>
    <x v="4"/>
  </r>
  <r>
    <x v="26"/>
    <x v="5"/>
    <x v="0"/>
    <x v="8"/>
    <x v="4"/>
    <x v="305"/>
    <x v="10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7"/>
    <x v="1"/>
    <x v="8"/>
    <x v="8"/>
    <x v="2"/>
    <x v="416"/>
    <x v="323"/>
    <x v="0"/>
    <x v="0"/>
    <x v="1"/>
    <x v="6"/>
    <x v="1"/>
    <x v="0"/>
    <x v="1"/>
    <x v="126"/>
    <x v="1"/>
    <x v="1"/>
    <x v="0"/>
    <x v="0"/>
    <x v="45"/>
    <x v="1"/>
    <x v="1"/>
    <x v="5"/>
    <x v="1"/>
    <x v="6"/>
    <x v="7"/>
  </r>
  <r>
    <x v="27"/>
    <x v="5"/>
    <x v="3"/>
    <x v="8"/>
    <x v="4"/>
    <x v="315"/>
    <x v="125"/>
    <x v="17"/>
    <x v="9"/>
    <x v="0"/>
    <x v="6"/>
    <x v="1"/>
    <x v="0"/>
    <x v="0"/>
    <x v="126"/>
    <x v="21"/>
    <x v="21"/>
    <x v="3"/>
    <x v="0"/>
    <x v="45"/>
    <x v="1"/>
    <x v="21"/>
    <x v="6"/>
    <x v="3"/>
    <x v="28"/>
    <x v="7"/>
  </r>
  <r>
    <x v="28"/>
    <x v="1"/>
    <x v="8"/>
    <x v="8"/>
    <x v="2"/>
    <x v="416"/>
    <x v="323"/>
    <x v="1"/>
    <x v="1"/>
    <x v="3"/>
    <x v="6"/>
    <x v="1"/>
    <x v="0"/>
    <x v="3"/>
    <x v="230"/>
    <x v="2"/>
    <x v="2"/>
    <x v="0"/>
    <x v="0"/>
    <x v="45"/>
    <x v="1"/>
    <x v="2"/>
    <x v="5"/>
    <x v="1"/>
    <x v="7"/>
    <x v="7"/>
  </r>
  <r>
    <x v="28"/>
    <x v="5"/>
    <x v="6"/>
    <x v="8"/>
    <x v="4"/>
    <x v="231"/>
    <x v="158"/>
    <x v="17"/>
    <x v="9"/>
    <x v="0"/>
    <x v="6"/>
    <x v="1"/>
    <x v="0"/>
    <x v="0"/>
    <x v="230"/>
    <x v="21"/>
    <x v="21"/>
    <x v="3"/>
    <x v="0"/>
    <x v="45"/>
    <x v="1"/>
    <x v="21"/>
    <x v="6"/>
    <x v="3"/>
    <x v="28"/>
    <x v="7"/>
  </r>
  <r>
    <x v="29"/>
    <x v="1"/>
    <x v="8"/>
    <x v="8"/>
    <x v="2"/>
    <x v="416"/>
    <x v="323"/>
    <x v="2"/>
    <x v="0"/>
    <x v="3"/>
    <x v="6"/>
    <x v="1"/>
    <x v="0"/>
    <x v="3"/>
    <x v="285"/>
    <x v="3"/>
    <x v="3"/>
    <x v="2"/>
    <x v="0"/>
    <x v="45"/>
    <x v="1"/>
    <x v="3"/>
    <x v="5"/>
    <x v="0"/>
    <x v="6"/>
    <x v="7"/>
  </r>
  <r>
    <x v="29"/>
    <x v="5"/>
    <x v="5"/>
    <x v="8"/>
    <x v="4"/>
    <x v="302"/>
    <x v="283"/>
    <x v="17"/>
    <x v="9"/>
    <x v="0"/>
    <x v="6"/>
    <x v="1"/>
    <x v="0"/>
    <x v="0"/>
    <x v="285"/>
    <x v="21"/>
    <x v="21"/>
    <x v="3"/>
    <x v="0"/>
    <x v="45"/>
    <x v="1"/>
    <x v="21"/>
    <x v="6"/>
    <x v="3"/>
    <x v="28"/>
    <x v="7"/>
  </r>
  <r>
    <x v="30"/>
    <x v="1"/>
    <x v="8"/>
    <x v="8"/>
    <x v="1"/>
    <x v="416"/>
    <x v="323"/>
    <x v="1"/>
    <x v="0"/>
    <x v="2"/>
    <x v="6"/>
    <x v="1"/>
    <x v="0"/>
    <x v="2"/>
    <x v="174"/>
    <x v="2"/>
    <x v="2"/>
    <x v="1"/>
    <x v="0"/>
    <x v="7"/>
    <x v="1"/>
    <x v="2"/>
    <x v="3"/>
    <x v="2"/>
    <x v="17"/>
    <x v="7"/>
  </r>
  <r>
    <x v="30"/>
    <x v="3"/>
    <x v="0"/>
    <x v="8"/>
    <x v="4"/>
    <x v="283"/>
    <x v="78"/>
    <x v="17"/>
    <x v="9"/>
    <x v="0"/>
    <x v="6"/>
    <x v="1"/>
    <x v="0"/>
    <x v="0"/>
    <x v="174"/>
    <x v="21"/>
    <x v="21"/>
    <x v="3"/>
    <x v="0"/>
    <x v="45"/>
    <x v="1"/>
    <x v="21"/>
    <x v="6"/>
    <x v="3"/>
    <x v="28"/>
    <x v="7"/>
  </r>
  <r>
    <x v="31"/>
    <x v="1"/>
    <x v="8"/>
    <x v="8"/>
    <x v="1"/>
    <x v="416"/>
    <x v="323"/>
    <x v="0"/>
    <x v="0"/>
    <x v="1"/>
    <x v="6"/>
    <x v="1"/>
    <x v="0"/>
    <x v="1"/>
    <x v="90"/>
    <x v="1"/>
    <x v="1"/>
    <x v="1"/>
    <x v="0"/>
    <x v="13"/>
    <x v="1"/>
    <x v="1"/>
    <x v="3"/>
    <x v="2"/>
    <x v="16"/>
    <x v="7"/>
  </r>
  <r>
    <x v="31"/>
    <x v="3"/>
    <x v="0"/>
    <x v="8"/>
    <x v="4"/>
    <x v="190"/>
    <x v="164"/>
    <x v="17"/>
    <x v="9"/>
    <x v="0"/>
    <x v="6"/>
    <x v="1"/>
    <x v="0"/>
    <x v="0"/>
    <x v="90"/>
    <x v="21"/>
    <x v="21"/>
    <x v="3"/>
    <x v="0"/>
    <x v="45"/>
    <x v="1"/>
    <x v="21"/>
    <x v="6"/>
    <x v="3"/>
    <x v="28"/>
    <x v="7"/>
  </r>
  <r>
    <x v="32"/>
    <x v="1"/>
    <x v="8"/>
    <x v="8"/>
    <x v="1"/>
    <x v="416"/>
    <x v="323"/>
    <x v="0"/>
    <x v="0"/>
    <x v="1"/>
    <x v="6"/>
    <x v="1"/>
    <x v="0"/>
    <x v="1"/>
    <x v="48"/>
    <x v="1"/>
    <x v="1"/>
    <x v="1"/>
    <x v="0"/>
    <x v="45"/>
    <x v="1"/>
    <x v="1"/>
    <x v="3"/>
    <x v="2"/>
    <x v="16"/>
    <x v="7"/>
  </r>
  <r>
    <x v="32"/>
    <x v="3"/>
    <x v="0"/>
    <x v="8"/>
    <x v="4"/>
    <x v="84"/>
    <x v="61"/>
    <x v="17"/>
    <x v="9"/>
    <x v="0"/>
    <x v="6"/>
    <x v="1"/>
    <x v="0"/>
    <x v="0"/>
    <x v="48"/>
    <x v="21"/>
    <x v="21"/>
    <x v="3"/>
    <x v="0"/>
    <x v="45"/>
    <x v="1"/>
    <x v="21"/>
    <x v="6"/>
    <x v="3"/>
    <x v="28"/>
    <x v="7"/>
  </r>
  <r>
    <x v="33"/>
    <x v="1"/>
    <x v="8"/>
    <x v="8"/>
    <x v="1"/>
    <x v="416"/>
    <x v="323"/>
    <x v="0"/>
    <x v="0"/>
    <x v="1"/>
    <x v="6"/>
    <x v="1"/>
    <x v="0"/>
    <x v="1"/>
    <x v="46"/>
    <x v="1"/>
    <x v="1"/>
    <x v="1"/>
    <x v="0"/>
    <x v="45"/>
    <x v="1"/>
    <x v="1"/>
    <x v="3"/>
    <x v="2"/>
    <x v="16"/>
    <x v="7"/>
  </r>
  <r>
    <x v="33"/>
    <x v="3"/>
    <x v="7"/>
    <x v="8"/>
    <x v="4"/>
    <x v="390"/>
    <x v="254"/>
    <x v="17"/>
    <x v="9"/>
    <x v="0"/>
    <x v="6"/>
    <x v="1"/>
    <x v="0"/>
    <x v="0"/>
    <x v="46"/>
    <x v="21"/>
    <x v="21"/>
    <x v="3"/>
    <x v="0"/>
    <x v="45"/>
    <x v="1"/>
    <x v="21"/>
    <x v="6"/>
    <x v="3"/>
    <x v="28"/>
    <x v="7"/>
  </r>
  <r>
    <x v="34"/>
    <x v="1"/>
    <x v="8"/>
    <x v="8"/>
    <x v="1"/>
    <x v="416"/>
    <x v="323"/>
    <x v="0"/>
    <x v="0"/>
    <x v="1"/>
    <x v="6"/>
    <x v="1"/>
    <x v="0"/>
    <x v="1"/>
    <x v="188"/>
    <x v="1"/>
    <x v="1"/>
    <x v="2"/>
    <x v="0"/>
    <x v="45"/>
    <x v="1"/>
    <x v="1"/>
    <x v="3"/>
    <x v="0"/>
    <x v="12"/>
    <x v="7"/>
  </r>
  <r>
    <x v="34"/>
    <x v="3"/>
    <x v="6"/>
    <x v="8"/>
    <x v="4"/>
    <x v="378"/>
    <x v="193"/>
    <x v="17"/>
    <x v="9"/>
    <x v="0"/>
    <x v="6"/>
    <x v="1"/>
    <x v="0"/>
    <x v="0"/>
    <x v="188"/>
    <x v="21"/>
    <x v="21"/>
    <x v="3"/>
    <x v="0"/>
    <x v="45"/>
    <x v="1"/>
    <x v="21"/>
    <x v="6"/>
    <x v="3"/>
    <x v="28"/>
    <x v="7"/>
  </r>
  <r>
    <x v="35"/>
    <x v="1"/>
    <x v="8"/>
    <x v="8"/>
    <x v="1"/>
    <x v="416"/>
    <x v="323"/>
    <x v="0"/>
    <x v="0"/>
    <x v="1"/>
    <x v="6"/>
    <x v="1"/>
    <x v="0"/>
    <x v="1"/>
    <x v="135"/>
    <x v="1"/>
    <x v="1"/>
    <x v="0"/>
    <x v="0"/>
    <x v="41"/>
    <x v="1"/>
    <x v="1"/>
    <x v="3"/>
    <x v="1"/>
    <x v="14"/>
    <x v="7"/>
  </r>
  <r>
    <x v="35"/>
    <x v="3"/>
    <x v="6"/>
    <x v="8"/>
    <x v="4"/>
    <x v="193"/>
    <x v="204"/>
    <x v="17"/>
    <x v="9"/>
    <x v="0"/>
    <x v="6"/>
    <x v="1"/>
    <x v="0"/>
    <x v="0"/>
    <x v="135"/>
    <x v="21"/>
    <x v="21"/>
    <x v="3"/>
    <x v="0"/>
    <x v="45"/>
    <x v="1"/>
    <x v="21"/>
    <x v="6"/>
    <x v="3"/>
    <x v="28"/>
    <x v="7"/>
  </r>
  <r>
    <x v="36"/>
    <x v="1"/>
    <x v="8"/>
    <x v="8"/>
    <x v="2"/>
    <x v="416"/>
    <x v="323"/>
    <x v="1"/>
    <x v="0"/>
    <x v="2"/>
    <x v="6"/>
    <x v="1"/>
    <x v="0"/>
    <x v="2"/>
    <x v="231"/>
    <x v="2"/>
    <x v="2"/>
    <x v="0"/>
    <x v="0"/>
    <x v="45"/>
    <x v="1"/>
    <x v="2"/>
    <x v="5"/>
    <x v="1"/>
    <x v="7"/>
    <x v="7"/>
  </r>
  <r>
    <x v="36"/>
    <x v="5"/>
    <x v="5"/>
    <x v="8"/>
    <x v="4"/>
    <x v="278"/>
    <x v="281"/>
    <x v="17"/>
    <x v="9"/>
    <x v="0"/>
    <x v="6"/>
    <x v="1"/>
    <x v="0"/>
    <x v="0"/>
    <x v="231"/>
    <x v="21"/>
    <x v="21"/>
    <x v="3"/>
    <x v="0"/>
    <x v="45"/>
    <x v="1"/>
    <x v="21"/>
    <x v="6"/>
    <x v="3"/>
    <x v="28"/>
    <x v="7"/>
  </r>
  <r>
    <x v="37"/>
    <x v="1"/>
    <x v="8"/>
    <x v="8"/>
    <x v="2"/>
    <x v="416"/>
    <x v="323"/>
    <x v="17"/>
    <x v="9"/>
    <x v="0"/>
    <x v="6"/>
    <x v="1"/>
    <x v="0"/>
    <x v="0"/>
    <x v="358"/>
    <x v="0"/>
    <x v="0"/>
    <x v="0"/>
    <x v="0"/>
    <x v="45"/>
    <x v="1"/>
    <x v="0"/>
    <x v="5"/>
    <x v="1"/>
    <x v="5"/>
    <x v="7"/>
  </r>
  <r>
    <x v="37"/>
    <x v="5"/>
    <x v="1"/>
    <x v="8"/>
    <x v="4"/>
    <x v="132"/>
    <x v="322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38"/>
    <x v="1"/>
    <x v="8"/>
    <x v="8"/>
    <x v="1"/>
    <x v="416"/>
    <x v="323"/>
    <x v="0"/>
    <x v="0"/>
    <x v="1"/>
    <x v="6"/>
    <x v="1"/>
    <x v="0"/>
    <x v="1"/>
    <x v="93"/>
    <x v="1"/>
    <x v="1"/>
    <x v="1"/>
    <x v="0"/>
    <x v="45"/>
    <x v="1"/>
    <x v="1"/>
    <x v="3"/>
    <x v="2"/>
    <x v="16"/>
    <x v="7"/>
  </r>
  <r>
    <x v="38"/>
    <x v="3"/>
    <x v="6"/>
    <x v="8"/>
    <x v="4"/>
    <x v="300"/>
    <x v="188"/>
    <x v="17"/>
    <x v="9"/>
    <x v="0"/>
    <x v="6"/>
    <x v="1"/>
    <x v="0"/>
    <x v="0"/>
    <x v="93"/>
    <x v="21"/>
    <x v="21"/>
    <x v="3"/>
    <x v="0"/>
    <x v="45"/>
    <x v="1"/>
    <x v="21"/>
    <x v="6"/>
    <x v="3"/>
    <x v="28"/>
    <x v="7"/>
  </r>
  <r>
    <x v="39"/>
    <x v="1"/>
    <x v="8"/>
    <x v="8"/>
    <x v="2"/>
    <x v="416"/>
    <x v="323"/>
    <x v="1"/>
    <x v="0"/>
    <x v="2"/>
    <x v="6"/>
    <x v="1"/>
    <x v="0"/>
    <x v="2"/>
    <x v="217"/>
    <x v="2"/>
    <x v="2"/>
    <x v="0"/>
    <x v="0"/>
    <x v="45"/>
    <x v="1"/>
    <x v="2"/>
    <x v="5"/>
    <x v="1"/>
    <x v="7"/>
    <x v="7"/>
  </r>
  <r>
    <x v="39"/>
    <x v="5"/>
    <x v="0"/>
    <x v="8"/>
    <x v="4"/>
    <x v="301"/>
    <x v="53"/>
    <x v="17"/>
    <x v="9"/>
    <x v="0"/>
    <x v="6"/>
    <x v="1"/>
    <x v="0"/>
    <x v="0"/>
    <x v="217"/>
    <x v="21"/>
    <x v="21"/>
    <x v="3"/>
    <x v="0"/>
    <x v="45"/>
    <x v="1"/>
    <x v="21"/>
    <x v="6"/>
    <x v="3"/>
    <x v="28"/>
    <x v="7"/>
  </r>
  <r>
    <x v="40"/>
    <x v="1"/>
    <x v="8"/>
    <x v="8"/>
    <x v="2"/>
    <x v="416"/>
    <x v="323"/>
    <x v="0"/>
    <x v="0"/>
    <x v="1"/>
    <x v="6"/>
    <x v="1"/>
    <x v="0"/>
    <x v="1"/>
    <x v="224"/>
    <x v="1"/>
    <x v="1"/>
    <x v="2"/>
    <x v="0"/>
    <x v="45"/>
    <x v="1"/>
    <x v="1"/>
    <x v="5"/>
    <x v="0"/>
    <x v="4"/>
    <x v="7"/>
  </r>
  <r>
    <x v="40"/>
    <x v="5"/>
    <x v="6"/>
    <x v="8"/>
    <x v="4"/>
    <x v="16"/>
    <x v="195"/>
    <x v="17"/>
    <x v="9"/>
    <x v="0"/>
    <x v="6"/>
    <x v="1"/>
    <x v="0"/>
    <x v="0"/>
    <x v="224"/>
    <x v="21"/>
    <x v="21"/>
    <x v="3"/>
    <x v="0"/>
    <x v="45"/>
    <x v="1"/>
    <x v="21"/>
    <x v="6"/>
    <x v="3"/>
    <x v="28"/>
    <x v="7"/>
  </r>
  <r>
    <x v="41"/>
    <x v="1"/>
    <x v="8"/>
    <x v="8"/>
    <x v="1"/>
    <x v="416"/>
    <x v="323"/>
    <x v="0"/>
    <x v="0"/>
    <x v="1"/>
    <x v="6"/>
    <x v="1"/>
    <x v="0"/>
    <x v="1"/>
    <x v="23"/>
    <x v="1"/>
    <x v="1"/>
    <x v="1"/>
    <x v="0"/>
    <x v="45"/>
    <x v="1"/>
    <x v="1"/>
    <x v="3"/>
    <x v="2"/>
    <x v="16"/>
    <x v="7"/>
  </r>
  <r>
    <x v="41"/>
    <x v="3"/>
    <x v="0"/>
    <x v="8"/>
    <x v="4"/>
    <x v="205"/>
    <x v="276"/>
    <x v="17"/>
    <x v="9"/>
    <x v="0"/>
    <x v="6"/>
    <x v="1"/>
    <x v="0"/>
    <x v="0"/>
    <x v="23"/>
    <x v="21"/>
    <x v="21"/>
    <x v="3"/>
    <x v="0"/>
    <x v="45"/>
    <x v="1"/>
    <x v="21"/>
    <x v="6"/>
    <x v="3"/>
    <x v="28"/>
    <x v="7"/>
  </r>
  <r>
    <x v="42"/>
    <x v="1"/>
    <x v="8"/>
    <x v="8"/>
    <x v="2"/>
    <x v="416"/>
    <x v="323"/>
    <x v="0"/>
    <x v="1"/>
    <x v="2"/>
    <x v="6"/>
    <x v="1"/>
    <x v="0"/>
    <x v="2"/>
    <x v="129"/>
    <x v="1"/>
    <x v="1"/>
    <x v="0"/>
    <x v="0"/>
    <x v="45"/>
    <x v="1"/>
    <x v="1"/>
    <x v="5"/>
    <x v="1"/>
    <x v="6"/>
    <x v="7"/>
  </r>
  <r>
    <x v="42"/>
    <x v="5"/>
    <x v="7"/>
    <x v="8"/>
    <x v="4"/>
    <x v="247"/>
    <x v="255"/>
    <x v="17"/>
    <x v="9"/>
    <x v="0"/>
    <x v="6"/>
    <x v="1"/>
    <x v="0"/>
    <x v="0"/>
    <x v="129"/>
    <x v="21"/>
    <x v="21"/>
    <x v="3"/>
    <x v="0"/>
    <x v="45"/>
    <x v="1"/>
    <x v="21"/>
    <x v="6"/>
    <x v="3"/>
    <x v="28"/>
    <x v="7"/>
  </r>
  <r>
    <x v="43"/>
    <x v="1"/>
    <x v="8"/>
    <x v="8"/>
    <x v="1"/>
    <x v="416"/>
    <x v="323"/>
    <x v="0"/>
    <x v="0"/>
    <x v="1"/>
    <x v="6"/>
    <x v="1"/>
    <x v="0"/>
    <x v="1"/>
    <x v="112"/>
    <x v="1"/>
    <x v="1"/>
    <x v="0"/>
    <x v="0"/>
    <x v="45"/>
    <x v="1"/>
    <x v="1"/>
    <x v="3"/>
    <x v="1"/>
    <x v="14"/>
    <x v="7"/>
  </r>
  <r>
    <x v="43"/>
    <x v="3"/>
    <x v="6"/>
    <x v="8"/>
    <x v="4"/>
    <x v="109"/>
    <x v="213"/>
    <x v="17"/>
    <x v="9"/>
    <x v="0"/>
    <x v="6"/>
    <x v="1"/>
    <x v="0"/>
    <x v="0"/>
    <x v="112"/>
    <x v="21"/>
    <x v="21"/>
    <x v="3"/>
    <x v="0"/>
    <x v="45"/>
    <x v="1"/>
    <x v="21"/>
    <x v="6"/>
    <x v="3"/>
    <x v="28"/>
    <x v="7"/>
  </r>
  <r>
    <x v="44"/>
    <x v="1"/>
    <x v="8"/>
    <x v="8"/>
    <x v="2"/>
    <x v="416"/>
    <x v="323"/>
    <x v="0"/>
    <x v="0"/>
    <x v="1"/>
    <x v="6"/>
    <x v="1"/>
    <x v="0"/>
    <x v="1"/>
    <x v="141"/>
    <x v="1"/>
    <x v="1"/>
    <x v="0"/>
    <x v="0"/>
    <x v="45"/>
    <x v="1"/>
    <x v="1"/>
    <x v="5"/>
    <x v="1"/>
    <x v="6"/>
    <x v="7"/>
  </r>
  <r>
    <x v="44"/>
    <x v="5"/>
    <x v="6"/>
    <x v="8"/>
    <x v="4"/>
    <x v="362"/>
    <x v="190"/>
    <x v="17"/>
    <x v="9"/>
    <x v="0"/>
    <x v="6"/>
    <x v="1"/>
    <x v="0"/>
    <x v="0"/>
    <x v="141"/>
    <x v="21"/>
    <x v="21"/>
    <x v="3"/>
    <x v="0"/>
    <x v="45"/>
    <x v="1"/>
    <x v="21"/>
    <x v="6"/>
    <x v="3"/>
    <x v="28"/>
    <x v="7"/>
  </r>
  <r>
    <x v="45"/>
    <x v="2"/>
    <x v="8"/>
    <x v="8"/>
    <x v="3"/>
    <x v="416"/>
    <x v="323"/>
    <x v="1"/>
    <x v="1"/>
    <x v="3"/>
    <x v="6"/>
    <x v="1"/>
    <x v="0"/>
    <x v="3"/>
    <x v="314"/>
    <x v="2"/>
    <x v="2"/>
    <x v="2"/>
    <x v="0"/>
    <x v="45"/>
    <x v="1"/>
    <x v="2"/>
    <x v="4"/>
    <x v="0"/>
    <x v="1"/>
    <x v="7"/>
  </r>
  <r>
    <x v="45"/>
    <x v="6"/>
    <x v="4"/>
    <x v="8"/>
    <x v="4"/>
    <x v="172"/>
    <x v="24"/>
    <x v="17"/>
    <x v="9"/>
    <x v="0"/>
    <x v="6"/>
    <x v="1"/>
    <x v="0"/>
    <x v="0"/>
    <x v="314"/>
    <x v="21"/>
    <x v="21"/>
    <x v="3"/>
    <x v="0"/>
    <x v="45"/>
    <x v="1"/>
    <x v="21"/>
    <x v="6"/>
    <x v="3"/>
    <x v="28"/>
    <x v="7"/>
  </r>
  <r>
    <x v="46"/>
    <x v="1"/>
    <x v="8"/>
    <x v="8"/>
    <x v="1"/>
    <x v="416"/>
    <x v="323"/>
    <x v="0"/>
    <x v="0"/>
    <x v="1"/>
    <x v="6"/>
    <x v="1"/>
    <x v="0"/>
    <x v="1"/>
    <x v="132"/>
    <x v="1"/>
    <x v="1"/>
    <x v="0"/>
    <x v="0"/>
    <x v="19"/>
    <x v="1"/>
    <x v="1"/>
    <x v="3"/>
    <x v="1"/>
    <x v="14"/>
    <x v="7"/>
  </r>
  <r>
    <x v="46"/>
    <x v="3"/>
    <x v="6"/>
    <x v="8"/>
    <x v="4"/>
    <x v="186"/>
    <x v="209"/>
    <x v="17"/>
    <x v="9"/>
    <x v="0"/>
    <x v="6"/>
    <x v="1"/>
    <x v="0"/>
    <x v="0"/>
    <x v="132"/>
    <x v="21"/>
    <x v="21"/>
    <x v="3"/>
    <x v="0"/>
    <x v="45"/>
    <x v="1"/>
    <x v="21"/>
    <x v="6"/>
    <x v="3"/>
    <x v="28"/>
    <x v="7"/>
  </r>
  <r>
    <x v="47"/>
    <x v="1"/>
    <x v="8"/>
    <x v="8"/>
    <x v="1"/>
    <x v="416"/>
    <x v="323"/>
    <x v="0"/>
    <x v="1"/>
    <x v="2"/>
    <x v="6"/>
    <x v="1"/>
    <x v="0"/>
    <x v="2"/>
    <x v="187"/>
    <x v="1"/>
    <x v="1"/>
    <x v="2"/>
    <x v="0"/>
    <x v="18"/>
    <x v="1"/>
    <x v="1"/>
    <x v="3"/>
    <x v="0"/>
    <x v="12"/>
    <x v="7"/>
  </r>
  <r>
    <x v="47"/>
    <x v="3"/>
    <x v="6"/>
    <x v="8"/>
    <x v="4"/>
    <x v="160"/>
    <x v="201"/>
    <x v="17"/>
    <x v="9"/>
    <x v="0"/>
    <x v="6"/>
    <x v="1"/>
    <x v="0"/>
    <x v="0"/>
    <x v="187"/>
    <x v="21"/>
    <x v="21"/>
    <x v="3"/>
    <x v="0"/>
    <x v="45"/>
    <x v="1"/>
    <x v="21"/>
    <x v="6"/>
    <x v="3"/>
    <x v="28"/>
    <x v="7"/>
  </r>
  <r>
    <x v="48"/>
    <x v="1"/>
    <x v="8"/>
    <x v="8"/>
    <x v="2"/>
    <x v="416"/>
    <x v="323"/>
    <x v="1"/>
    <x v="2"/>
    <x v="4"/>
    <x v="6"/>
    <x v="1"/>
    <x v="0"/>
    <x v="4"/>
    <x v="213"/>
    <x v="2"/>
    <x v="2"/>
    <x v="0"/>
    <x v="0"/>
    <x v="45"/>
    <x v="1"/>
    <x v="2"/>
    <x v="5"/>
    <x v="1"/>
    <x v="7"/>
    <x v="7"/>
  </r>
  <r>
    <x v="48"/>
    <x v="5"/>
    <x v="6"/>
    <x v="8"/>
    <x v="4"/>
    <x v="22"/>
    <x v="199"/>
    <x v="17"/>
    <x v="9"/>
    <x v="0"/>
    <x v="6"/>
    <x v="1"/>
    <x v="0"/>
    <x v="0"/>
    <x v="213"/>
    <x v="21"/>
    <x v="21"/>
    <x v="3"/>
    <x v="0"/>
    <x v="45"/>
    <x v="1"/>
    <x v="21"/>
    <x v="6"/>
    <x v="3"/>
    <x v="28"/>
    <x v="7"/>
  </r>
  <r>
    <x v="48"/>
    <x v="5"/>
    <x v="6"/>
    <x v="8"/>
    <x v="4"/>
    <x v="360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48"/>
    <x v="4"/>
    <x v="6"/>
    <x v="8"/>
    <x v="4"/>
    <x v="233"/>
    <x v="199"/>
    <x v="17"/>
    <x v="9"/>
    <x v="0"/>
    <x v="6"/>
    <x v="1"/>
    <x v="0"/>
    <x v="0"/>
    <x v="43"/>
    <x v="21"/>
    <x v="21"/>
    <x v="3"/>
    <x v="0"/>
    <x v="45"/>
    <x v="1"/>
    <x v="21"/>
    <x v="6"/>
    <x v="3"/>
    <x v="28"/>
    <x v="7"/>
  </r>
  <r>
    <x v="49"/>
    <x v="1"/>
    <x v="8"/>
    <x v="8"/>
    <x v="1"/>
    <x v="416"/>
    <x v="323"/>
    <x v="0"/>
    <x v="0"/>
    <x v="1"/>
    <x v="6"/>
    <x v="1"/>
    <x v="0"/>
    <x v="1"/>
    <x v="83"/>
    <x v="1"/>
    <x v="1"/>
    <x v="1"/>
    <x v="0"/>
    <x v="45"/>
    <x v="1"/>
    <x v="1"/>
    <x v="3"/>
    <x v="2"/>
    <x v="16"/>
    <x v="7"/>
  </r>
  <r>
    <x v="49"/>
    <x v="3"/>
    <x v="6"/>
    <x v="8"/>
    <x v="4"/>
    <x v="162"/>
    <x v="171"/>
    <x v="17"/>
    <x v="9"/>
    <x v="0"/>
    <x v="6"/>
    <x v="1"/>
    <x v="0"/>
    <x v="0"/>
    <x v="83"/>
    <x v="21"/>
    <x v="21"/>
    <x v="3"/>
    <x v="0"/>
    <x v="45"/>
    <x v="1"/>
    <x v="21"/>
    <x v="6"/>
    <x v="3"/>
    <x v="28"/>
    <x v="7"/>
  </r>
  <r>
    <x v="50"/>
    <x v="1"/>
    <x v="8"/>
    <x v="8"/>
    <x v="1"/>
    <x v="136"/>
    <x v="323"/>
    <x v="0"/>
    <x v="0"/>
    <x v="1"/>
    <x v="6"/>
    <x v="1"/>
    <x v="0"/>
    <x v="1"/>
    <x v="154"/>
    <x v="1"/>
    <x v="1"/>
    <x v="2"/>
    <x v="0"/>
    <x v="45"/>
    <x v="1"/>
    <x v="1"/>
    <x v="3"/>
    <x v="0"/>
    <x v="12"/>
    <x v="7"/>
  </r>
  <r>
    <x v="50"/>
    <x v="3"/>
    <x v="6"/>
    <x v="8"/>
    <x v="4"/>
    <x v="375"/>
    <x v="169"/>
    <x v="17"/>
    <x v="9"/>
    <x v="0"/>
    <x v="6"/>
    <x v="1"/>
    <x v="0"/>
    <x v="0"/>
    <x v="154"/>
    <x v="21"/>
    <x v="21"/>
    <x v="3"/>
    <x v="0"/>
    <x v="45"/>
    <x v="1"/>
    <x v="21"/>
    <x v="6"/>
    <x v="3"/>
    <x v="28"/>
    <x v="7"/>
  </r>
  <r>
    <x v="51"/>
    <x v="1"/>
    <x v="8"/>
    <x v="8"/>
    <x v="1"/>
    <x v="416"/>
    <x v="323"/>
    <x v="0"/>
    <x v="0"/>
    <x v="1"/>
    <x v="6"/>
    <x v="1"/>
    <x v="0"/>
    <x v="1"/>
    <x v="103"/>
    <x v="1"/>
    <x v="1"/>
    <x v="0"/>
    <x v="0"/>
    <x v="45"/>
    <x v="1"/>
    <x v="1"/>
    <x v="3"/>
    <x v="1"/>
    <x v="14"/>
    <x v="7"/>
  </r>
  <r>
    <x v="51"/>
    <x v="3"/>
    <x v="6"/>
    <x v="8"/>
    <x v="4"/>
    <x v="228"/>
    <x v="205"/>
    <x v="17"/>
    <x v="9"/>
    <x v="0"/>
    <x v="6"/>
    <x v="1"/>
    <x v="0"/>
    <x v="0"/>
    <x v="103"/>
    <x v="21"/>
    <x v="21"/>
    <x v="3"/>
    <x v="0"/>
    <x v="45"/>
    <x v="1"/>
    <x v="21"/>
    <x v="6"/>
    <x v="3"/>
    <x v="28"/>
    <x v="7"/>
  </r>
  <r>
    <x v="52"/>
    <x v="1"/>
    <x v="8"/>
    <x v="8"/>
    <x v="1"/>
    <x v="416"/>
    <x v="323"/>
    <x v="0"/>
    <x v="0"/>
    <x v="1"/>
    <x v="6"/>
    <x v="1"/>
    <x v="0"/>
    <x v="1"/>
    <x v="63"/>
    <x v="1"/>
    <x v="1"/>
    <x v="1"/>
    <x v="0"/>
    <x v="14"/>
    <x v="1"/>
    <x v="1"/>
    <x v="3"/>
    <x v="2"/>
    <x v="16"/>
    <x v="7"/>
  </r>
  <r>
    <x v="52"/>
    <x v="3"/>
    <x v="7"/>
    <x v="8"/>
    <x v="4"/>
    <x v="211"/>
    <x v="237"/>
    <x v="17"/>
    <x v="9"/>
    <x v="0"/>
    <x v="6"/>
    <x v="1"/>
    <x v="0"/>
    <x v="0"/>
    <x v="63"/>
    <x v="21"/>
    <x v="21"/>
    <x v="3"/>
    <x v="0"/>
    <x v="45"/>
    <x v="1"/>
    <x v="21"/>
    <x v="6"/>
    <x v="3"/>
    <x v="28"/>
    <x v="7"/>
  </r>
  <r>
    <x v="53"/>
    <x v="1"/>
    <x v="8"/>
    <x v="8"/>
    <x v="2"/>
    <x v="416"/>
    <x v="323"/>
    <x v="3"/>
    <x v="2"/>
    <x v="6"/>
    <x v="6"/>
    <x v="1"/>
    <x v="0"/>
    <x v="7"/>
    <x v="338"/>
    <x v="4"/>
    <x v="4"/>
    <x v="2"/>
    <x v="0"/>
    <x v="45"/>
    <x v="1"/>
    <x v="4"/>
    <x v="5"/>
    <x v="0"/>
    <x v="7"/>
    <x v="0"/>
  </r>
  <r>
    <x v="53"/>
    <x v="5"/>
    <x v="0"/>
    <x v="8"/>
    <x v="4"/>
    <x v="309"/>
    <x v="167"/>
    <x v="17"/>
    <x v="9"/>
    <x v="0"/>
    <x v="6"/>
    <x v="1"/>
    <x v="0"/>
    <x v="0"/>
    <x v="338"/>
    <x v="21"/>
    <x v="21"/>
    <x v="3"/>
    <x v="0"/>
    <x v="45"/>
    <x v="1"/>
    <x v="21"/>
    <x v="6"/>
    <x v="3"/>
    <x v="28"/>
    <x v="7"/>
  </r>
  <r>
    <x v="54"/>
    <x v="1"/>
    <x v="8"/>
    <x v="8"/>
    <x v="1"/>
    <x v="139"/>
    <x v="323"/>
    <x v="0"/>
    <x v="0"/>
    <x v="1"/>
    <x v="6"/>
    <x v="1"/>
    <x v="0"/>
    <x v="1"/>
    <x v="17"/>
    <x v="1"/>
    <x v="1"/>
    <x v="1"/>
    <x v="0"/>
    <x v="45"/>
    <x v="1"/>
    <x v="1"/>
    <x v="3"/>
    <x v="2"/>
    <x v="16"/>
    <x v="7"/>
  </r>
  <r>
    <x v="54"/>
    <x v="3"/>
    <x v="7"/>
    <x v="8"/>
    <x v="4"/>
    <x v="310"/>
    <x v="270"/>
    <x v="17"/>
    <x v="9"/>
    <x v="0"/>
    <x v="6"/>
    <x v="1"/>
    <x v="0"/>
    <x v="0"/>
    <x v="17"/>
    <x v="21"/>
    <x v="21"/>
    <x v="3"/>
    <x v="0"/>
    <x v="45"/>
    <x v="1"/>
    <x v="21"/>
    <x v="6"/>
    <x v="3"/>
    <x v="28"/>
    <x v="7"/>
  </r>
  <r>
    <x v="55"/>
    <x v="1"/>
    <x v="8"/>
    <x v="8"/>
    <x v="1"/>
    <x v="416"/>
    <x v="323"/>
    <x v="0"/>
    <x v="1"/>
    <x v="2"/>
    <x v="6"/>
    <x v="1"/>
    <x v="0"/>
    <x v="2"/>
    <x v="58"/>
    <x v="1"/>
    <x v="1"/>
    <x v="1"/>
    <x v="0"/>
    <x v="45"/>
    <x v="1"/>
    <x v="1"/>
    <x v="3"/>
    <x v="2"/>
    <x v="16"/>
    <x v="7"/>
  </r>
  <r>
    <x v="55"/>
    <x v="3"/>
    <x v="6"/>
    <x v="8"/>
    <x v="4"/>
    <x v="188"/>
    <x v="157"/>
    <x v="17"/>
    <x v="9"/>
    <x v="0"/>
    <x v="6"/>
    <x v="1"/>
    <x v="0"/>
    <x v="0"/>
    <x v="58"/>
    <x v="21"/>
    <x v="21"/>
    <x v="3"/>
    <x v="0"/>
    <x v="45"/>
    <x v="1"/>
    <x v="21"/>
    <x v="6"/>
    <x v="3"/>
    <x v="28"/>
    <x v="7"/>
  </r>
  <r>
    <x v="56"/>
    <x v="1"/>
    <x v="8"/>
    <x v="8"/>
    <x v="2"/>
    <x v="416"/>
    <x v="323"/>
    <x v="0"/>
    <x v="0"/>
    <x v="1"/>
    <x v="6"/>
    <x v="1"/>
    <x v="0"/>
    <x v="1"/>
    <x v="120"/>
    <x v="1"/>
    <x v="1"/>
    <x v="0"/>
    <x v="0"/>
    <x v="45"/>
    <x v="1"/>
    <x v="1"/>
    <x v="5"/>
    <x v="1"/>
    <x v="6"/>
    <x v="7"/>
  </r>
  <r>
    <x v="56"/>
    <x v="5"/>
    <x v="7"/>
    <x v="8"/>
    <x v="4"/>
    <x v="208"/>
    <x v="243"/>
    <x v="17"/>
    <x v="9"/>
    <x v="0"/>
    <x v="6"/>
    <x v="1"/>
    <x v="0"/>
    <x v="0"/>
    <x v="120"/>
    <x v="21"/>
    <x v="21"/>
    <x v="3"/>
    <x v="0"/>
    <x v="45"/>
    <x v="1"/>
    <x v="21"/>
    <x v="6"/>
    <x v="3"/>
    <x v="28"/>
    <x v="7"/>
  </r>
  <r>
    <x v="56"/>
    <x v="4"/>
    <x v="7"/>
    <x v="8"/>
    <x v="4"/>
    <x v="143"/>
    <x v="243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57"/>
    <x v="1"/>
    <x v="8"/>
    <x v="8"/>
    <x v="3"/>
    <x v="416"/>
    <x v="323"/>
    <x v="0"/>
    <x v="0"/>
    <x v="22"/>
    <x v="6"/>
    <x v="1"/>
    <x v="8"/>
    <x v="27"/>
    <x v="151"/>
    <x v="1"/>
    <x v="1"/>
    <x v="2"/>
    <x v="0"/>
    <x v="45"/>
    <x v="1"/>
    <x v="1"/>
    <x v="4"/>
    <x v="0"/>
    <x v="0"/>
    <x v="7"/>
  </r>
  <r>
    <x v="57"/>
    <x v="6"/>
    <x v="8"/>
    <x v="8"/>
    <x v="4"/>
    <x v="105"/>
    <x v="323"/>
    <x v="17"/>
    <x v="9"/>
    <x v="22"/>
    <x v="6"/>
    <x v="1"/>
    <x v="8"/>
    <x v="27"/>
    <x v="151"/>
    <x v="21"/>
    <x v="21"/>
    <x v="3"/>
    <x v="0"/>
    <x v="45"/>
    <x v="1"/>
    <x v="21"/>
    <x v="6"/>
    <x v="3"/>
    <x v="28"/>
    <x v="7"/>
  </r>
  <r>
    <x v="58"/>
    <x v="2"/>
    <x v="8"/>
    <x v="8"/>
    <x v="2"/>
    <x v="416"/>
    <x v="323"/>
    <x v="1"/>
    <x v="0"/>
    <x v="2"/>
    <x v="6"/>
    <x v="1"/>
    <x v="0"/>
    <x v="2"/>
    <x v="246"/>
    <x v="2"/>
    <x v="2"/>
    <x v="2"/>
    <x v="0"/>
    <x v="45"/>
    <x v="1"/>
    <x v="2"/>
    <x v="5"/>
    <x v="0"/>
    <x v="5"/>
    <x v="7"/>
  </r>
  <r>
    <x v="58"/>
    <x v="5"/>
    <x v="2"/>
    <x v="8"/>
    <x v="4"/>
    <x v="242"/>
    <x v="305"/>
    <x v="17"/>
    <x v="9"/>
    <x v="0"/>
    <x v="6"/>
    <x v="1"/>
    <x v="0"/>
    <x v="0"/>
    <x v="246"/>
    <x v="21"/>
    <x v="21"/>
    <x v="3"/>
    <x v="0"/>
    <x v="45"/>
    <x v="1"/>
    <x v="21"/>
    <x v="6"/>
    <x v="3"/>
    <x v="28"/>
    <x v="7"/>
  </r>
  <r>
    <x v="59"/>
    <x v="1"/>
    <x v="8"/>
    <x v="8"/>
    <x v="1"/>
    <x v="416"/>
    <x v="323"/>
    <x v="0"/>
    <x v="0"/>
    <x v="1"/>
    <x v="6"/>
    <x v="1"/>
    <x v="0"/>
    <x v="1"/>
    <x v="190"/>
    <x v="1"/>
    <x v="1"/>
    <x v="2"/>
    <x v="0"/>
    <x v="45"/>
    <x v="1"/>
    <x v="1"/>
    <x v="3"/>
    <x v="0"/>
    <x v="12"/>
    <x v="7"/>
  </r>
  <r>
    <x v="59"/>
    <x v="3"/>
    <x v="7"/>
    <x v="8"/>
    <x v="4"/>
    <x v="39"/>
    <x v="242"/>
    <x v="17"/>
    <x v="9"/>
    <x v="0"/>
    <x v="6"/>
    <x v="1"/>
    <x v="0"/>
    <x v="0"/>
    <x v="190"/>
    <x v="21"/>
    <x v="21"/>
    <x v="3"/>
    <x v="0"/>
    <x v="45"/>
    <x v="1"/>
    <x v="21"/>
    <x v="6"/>
    <x v="3"/>
    <x v="28"/>
    <x v="7"/>
  </r>
  <r>
    <x v="60"/>
    <x v="1"/>
    <x v="8"/>
    <x v="8"/>
    <x v="1"/>
    <x v="416"/>
    <x v="323"/>
    <x v="0"/>
    <x v="0"/>
    <x v="1"/>
    <x v="6"/>
    <x v="1"/>
    <x v="0"/>
    <x v="1"/>
    <x v="109"/>
    <x v="1"/>
    <x v="1"/>
    <x v="0"/>
    <x v="0"/>
    <x v="45"/>
    <x v="1"/>
    <x v="1"/>
    <x v="3"/>
    <x v="1"/>
    <x v="14"/>
    <x v="7"/>
  </r>
  <r>
    <x v="60"/>
    <x v="3"/>
    <x v="3"/>
    <x v="8"/>
    <x v="4"/>
    <x v="148"/>
    <x v="110"/>
    <x v="17"/>
    <x v="9"/>
    <x v="0"/>
    <x v="6"/>
    <x v="1"/>
    <x v="0"/>
    <x v="0"/>
    <x v="109"/>
    <x v="21"/>
    <x v="21"/>
    <x v="3"/>
    <x v="0"/>
    <x v="45"/>
    <x v="1"/>
    <x v="21"/>
    <x v="6"/>
    <x v="3"/>
    <x v="28"/>
    <x v="7"/>
  </r>
  <r>
    <x v="61"/>
    <x v="1"/>
    <x v="8"/>
    <x v="5"/>
    <x v="3"/>
    <x v="416"/>
    <x v="323"/>
    <x v="2"/>
    <x v="0"/>
    <x v="3"/>
    <x v="6"/>
    <x v="1"/>
    <x v="0"/>
    <x v="3"/>
    <x v="358"/>
    <x v="3"/>
    <x v="3"/>
    <x v="1"/>
    <x v="0"/>
    <x v="26"/>
    <x v="1"/>
    <x v="3"/>
    <x v="0"/>
    <x v="2"/>
    <x v="8"/>
    <x v="7"/>
  </r>
  <r>
    <x v="61"/>
    <x v="6"/>
    <x v="3"/>
    <x v="8"/>
    <x v="4"/>
    <x v="408"/>
    <x v="1"/>
    <x v="17"/>
    <x v="9"/>
    <x v="0"/>
    <x v="6"/>
    <x v="1"/>
    <x v="0"/>
    <x v="0"/>
    <x v="0"/>
    <x v="21"/>
    <x v="21"/>
    <x v="3"/>
    <x v="0"/>
    <x v="45"/>
    <x v="1"/>
    <x v="21"/>
    <x v="6"/>
    <x v="3"/>
    <x v="28"/>
    <x v="7"/>
  </r>
  <r>
    <x v="61"/>
    <x v="5"/>
    <x v="3"/>
    <x v="8"/>
    <x v="4"/>
    <x v="229"/>
    <x v="1"/>
    <x v="17"/>
    <x v="9"/>
    <x v="0"/>
    <x v="6"/>
    <x v="1"/>
    <x v="0"/>
    <x v="0"/>
    <x v="250"/>
    <x v="21"/>
    <x v="21"/>
    <x v="3"/>
    <x v="0"/>
    <x v="45"/>
    <x v="1"/>
    <x v="21"/>
    <x v="6"/>
    <x v="3"/>
    <x v="28"/>
    <x v="7"/>
  </r>
  <r>
    <x v="61"/>
    <x v="5"/>
    <x v="3"/>
    <x v="8"/>
    <x v="4"/>
    <x v="229"/>
    <x v="134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61"/>
    <x v="4"/>
    <x v="3"/>
    <x v="8"/>
    <x v="4"/>
    <x v="156"/>
    <x v="134"/>
    <x v="17"/>
    <x v="9"/>
    <x v="0"/>
    <x v="6"/>
    <x v="1"/>
    <x v="0"/>
    <x v="0"/>
    <x v="88"/>
    <x v="21"/>
    <x v="21"/>
    <x v="3"/>
    <x v="0"/>
    <x v="45"/>
    <x v="1"/>
    <x v="21"/>
    <x v="6"/>
    <x v="3"/>
    <x v="28"/>
    <x v="7"/>
  </r>
  <r>
    <x v="62"/>
    <x v="2"/>
    <x v="8"/>
    <x v="8"/>
    <x v="1"/>
    <x v="416"/>
    <x v="323"/>
    <x v="6"/>
    <x v="0"/>
    <x v="7"/>
    <x v="6"/>
    <x v="1"/>
    <x v="0"/>
    <x v="8"/>
    <x v="309"/>
    <x v="7"/>
    <x v="7"/>
    <x v="0"/>
    <x v="0"/>
    <x v="45"/>
    <x v="1"/>
    <x v="7"/>
    <x v="3"/>
    <x v="1"/>
    <x v="20"/>
    <x v="0"/>
  </r>
  <r>
    <x v="62"/>
    <x v="3"/>
    <x v="3"/>
    <x v="8"/>
    <x v="4"/>
    <x v="322"/>
    <x v="42"/>
    <x v="17"/>
    <x v="9"/>
    <x v="0"/>
    <x v="6"/>
    <x v="1"/>
    <x v="0"/>
    <x v="0"/>
    <x v="327"/>
    <x v="21"/>
    <x v="21"/>
    <x v="3"/>
    <x v="0"/>
    <x v="45"/>
    <x v="1"/>
    <x v="21"/>
    <x v="6"/>
    <x v="3"/>
    <x v="28"/>
    <x v="7"/>
  </r>
  <r>
    <x v="63"/>
    <x v="1"/>
    <x v="8"/>
    <x v="8"/>
    <x v="2"/>
    <x v="416"/>
    <x v="323"/>
    <x v="0"/>
    <x v="0"/>
    <x v="1"/>
    <x v="6"/>
    <x v="1"/>
    <x v="0"/>
    <x v="1"/>
    <x v="155"/>
    <x v="1"/>
    <x v="1"/>
    <x v="2"/>
    <x v="0"/>
    <x v="45"/>
    <x v="1"/>
    <x v="1"/>
    <x v="5"/>
    <x v="0"/>
    <x v="4"/>
    <x v="7"/>
  </r>
  <r>
    <x v="63"/>
    <x v="5"/>
    <x v="2"/>
    <x v="8"/>
    <x v="4"/>
    <x v="25"/>
    <x v="317"/>
    <x v="17"/>
    <x v="9"/>
    <x v="0"/>
    <x v="6"/>
    <x v="1"/>
    <x v="0"/>
    <x v="0"/>
    <x v="155"/>
    <x v="21"/>
    <x v="21"/>
    <x v="3"/>
    <x v="0"/>
    <x v="45"/>
    <x v="1"/>
    <x v="21"/>
    <x v="6"/>
    <x v="3"/>
    <x v="28"/>
    <x v="7"/>
  </r>
  <r>
    <x v="64"/>
    <x v="2"/>
    <x v="8"/>
    <x v="8"/>
    <x v="1"/>
    <x v="416"/>
    <x v="323"/>
    <x v="0"/>
    <x v="0"/>
    <x v="1"/>
    <x v="6"/>
    <x v="1"/>
    <x v="0"/>
    <x v="1"/>
    <x v="134"/>
    <x v="1"/>
    <x v="1"/>
    <x v="0"/>
    <x v="0"/>
    <x v="45"/>
    <x v="1"/>
    <x v="1"/>
    <x v="3"/>
    <x v="1"/>
    <x v="14"/>
    <x v="7"/>
  </r>
  <r>
    <x v="64"/>
    <x v="3"/>
    <x v="0"/>
    <x v="8"/>
    <x v="4"/>
    <x v="257"/>
    <x v="66"/>
    <x v="17"/>
    <x v="9"/>
    <x v="0"/>
    <x v="6"/>
    <x v="1"/>
    <x v="0"/>
    <x v="0"/>
    <x v="134"/>
    <x v="21"/>
    <x v="21"/>
    <x v="3"/>
    <x v="0"/>
    <x v="45"/>
    <x v="1"/>
    <x v="21"/>
    <x v="6"/>
    <x v="3"/>
    <x v="28"/>
    <x v="7"/>
  </r>
  <r>
    <x v="65"/>
    <x v="2"/>
    <x v="8"/>
    <x v="8"/>
    <x v="1"/>
    <x v="416"/>
    <x v="323"/>
    <x v="0"/>
    <x v="0"/>
    <x v="1"/>
    <x v="6"/>
    <x v="1"/>
    <x v="0"/>
    <x v="1"/>
    <x v="66"/>
    <x v="1"/>
    <x v="1"/>
    <x v="1"/>
    <x v="0"/>
    <x v="45"/>
    <x v="1"/>
    <x v="1"/>
    <x v="3"/>
    <x v="2"/>
    <x v="16"/>
    <x v="7"/>
  </r>
  <r>
    <x v="65"/>
    <x v="3"/>
    <x v="6"/>
    <x v="8"/>
    <x v="4"/>
    <x v="241"/>
    <x v="180"/>
    <x v="17"/>
    <x v="9"/>
    <x v="0"/>
    <x v="6"/>
    <x v="1"/>
    <x v="0"/>
    <x v="0"/>
    <x v="66"/>
    <x v="21"/>
    <x v="21"/>
    <x v="3"/>
    <x v="0"/>
    <x v="45"/>
    <x v="1"/>
    <x v="21"/>
    <x v="6"/>
    <x v="3"/>
    <x v="28"/>
    <x v="7"/>
  </r>
  <r>
    <x v="66"/>
    <x v="1"/>
    <x v="8"/>
    <x v="8"/>
    <x v="1"/>
    <x v="416"/>
    <x v="323"/>
    <x v="0"/>
    <x v="0"/>
    <x v="1"/>
    <x v="6"/>
    <x v="1"/>
    <x v="0"/>
    <x v="1"/>
    <x v="159"/>
    <x v="1"/>
    <x v="1"/>
    <x v="2"/>
    <x v="0"/>
    <x v="45"/>
    <x v="1"/>
    <x v="1"/>
    <x v="3"/>
    <x v="0"/>
    <x v="12"/>
    <x v="7"/>
  </r>
  <r>
    <x v="66"/>
    <x v="3"/>
    <x v="0"/>
    <x v="8"/>
    <x v="4"/>
    <x v="348"/>
    <x v="68"/>
    <x v="17"/>
    <x v="9"/>
    <x v="0"/>
    <x v="6"/>
    <x v="1"/>
    <x v="0"/>
    <x v="0"/>
    <x v="159"/>
    <x v="21"/>
    <x v="21"/>
    <x v="3"/>
    <x v="0"/>
    <x v="45"/>
    <x v="1"/>
    <x v="21"/>
    <x v="6"/>
    <x v="3"/>
    <x v="28"/>
    <x v="7"/>
  </r>
  <r>
    <x v="67"/>
    <x v="1"/>
    <x v="8"/>
    <x v="8"/>
    <x v="0"/>
    <x v="416"/>
    <x v="323"/>
    <x v="1"/>
    <x v="0"/>
    <x v="2"/>
    <x v="6"/>
    <x v="1"/>
    <x v="0"/>
    <x v="2"/>
    <x v="294"/>
    <x v="2"/>
    <x v="2"/>
    <x v="2"/>
    <x v="0"/>
    <x v="45"/>
    <x v="1"/>
    <x v="2"/>
    <x v="4"/>
    <x v="0"/>
    <x v="1"/>
    <x v="7"/>
  </r>
  <r>
    <x v="67"/>
    <x v="0"/>
    <x v="7"/>
    <x v="8"/>
    <x v="4"/>
    <x v="57"/>
    <x v="323"/>
    <x v="17"/>
    <x v="9"/>
    <x v="0"/>
    <x v="6"/>
    <x v="1"/>
    <x v="0"/>
    <x v="0"/>
    <x v="294"/>
    <x v="21"/>
    <x v="21"/>
    <x v="3"/>
    <x v="0"/>
    <x v="45"/>
    <x v="1"/>
    <x v="21"/>
    <x v="6"/>
    <x v="3"/>
    <x v="28"/>
    <x v="7"/>
  </r>
  <r>
    <x v="68"/>
    <x v="1"/>
    <x v="8"/>
    <x v="8"/>
    <x v="2"/>
    <x v="416"/>
    <x v="323"/>
    <x v="0"/>
    <x v="1"/>
    <x v="2"/>
    <x v="6"/>
    <x v="1"/>
    <x v="0"/>
    <x v="2"/>
    <x v="122"/>
    <x v="1"/>
    <x v="1"/>
    <x v="0"/>
    <x v="0"/>
    <x v="45"/>
    <x v="1"/>
    <x v="1"/>
    <x v="5"/>
    <x v="1"/>
    <x v="6"/>
    <x v="7"/>
  </r>
  <r>
    <x v="68"/>
    <x v="5"/>
    <x v="6"/>
    <x v="8"/>
    <x v="4"/>
    <x v="293"/>
    <x v="156"/>
    <x v="17"/>
    <x v="9"/>
    <x v="0"/>
    <x v="6"/>
    <x v="1"/>
    <x v="0"/>
    <x v="0"/>
    <x v="122"/>
    <x v="21"/>
    <x v="21"/>
    <x v="3"/>
    <x v="0"/>
    <x v="45"/>
    <x v="1"/>
    <x v="21"/>
    <x v="6"/>
    <x v="3"/>
    <x v="28"/>
    <x v="7"/>
  </r>
  <r>
    <x v="68"/>
    <x v="4"/>
    <x v="6"/>
    <x v="8"/>
    <x v="4"/>
    <x v="222"/>
    <x v="156"/>
    <x v="17"/>
    <x v="9"/>
    <x v="0"/>
    <x v="6"/>
    <x v="1"/>
    <x v="0"/>
    <x v="0"/>
    <x v="38"/>
    <x v="21"/>
    <x v="21"/>
    <x v="3"/>
    <x v="0"/>
    <x v="45"/>
    <x v="1"/>
    <x v="21"/>
    <x v="6"/>
    <x v="3"/>
    <x v="28"/>
    <x v="7"/>
  </r>
  <r>
    <x v="69"/>
    <x v="2"/>
    <x v="8"/>
    <x v="8"/>
    <x v="1"/>
    <x v="416"/>
    <x v="323"/>
    <x v="0"/>
    <x v="0"/>
    <x v="1"/>
    <x v="6"/>
    <x v="1"/>
    <x v="0"/>
    <x v="1"/>
    <x v="207"/>
    <x v="1"/>
    <x v="1"/>
    <x v="2"/>
    <x v="0"/>
    <x v="35"/>
    <x v="1"/>
    <x v="1"/>
    <x v="3"/>
    <x v="0"/>
    <x v="12"/>
    <x v="7"/>
  </r>
  <r>
    <x v="69"/>
    <x v="3"/>
    <x v="0"/>
    <x v="8"/>
    <x v="4"/>
    <x v="159"/>
    <x v="63"/>
    <x v="17"/>
    <x v="9"/>
    <x v="0"/>
    <x v="6"/>
    <x v="1"/>
    <x v="0"/>
    <x v="0"/>
    <x v="207"/>
    <x v="21"/>
    <x v="21"/>
    <x v="3"/>
    <x v="0"/>
    <x v="45"/>
    <x v="1"/>
    <x v="21"/>
    <x v="6"/>
    <x v="3"/>
    <x v="28"/>
    <x v="7"/>
  </r>
  <r>
    <x v="70"/>
    <x v="2"/>
    <x v="8"/>
    <x v="8"/>
    <x v="2"/>
    <x v="416"/>
    <x v="323"/>
    <x v="1"/>
    <x v="0"/>
    <x v="2"/>
    <x v="6"/>
    <x v="1"/>
    <x v="0"/>
    <x v="2"/>
    <x v="201"/>
    <x v="2"/>
    <x v="2"/>
    <x v="0"/>
    <x v="0"/>
    <x v="45"/>
    <x v="1"/>
    <x v="2"/>
    <x v="5"/>
    <x v="1"/>
    <x v="7"/>
    <x v="7"/>
  </r>
  <r>
    <x v="70"/>
    <x v="5"/>
    <x v="6"/>
    <x v="8"/>
    <x v="4"/>
    <x v="23"/>
    <x v="225"/>
    <x v="17"/>
    <x v="9"/>
    <x v="0"/>
    <x v="6"/>
    <x v="1"/>
    <x v="0"/>
    <x v="0"/>
    <x v="201"/>
    <x v="21"/>
    <x v="21"/>
    <x v="3"/>
    <x v="0"/>
    <x v="45"/>
    <x v="1"/>
    <x v="21"/>
    <x v="6"/>
    <x v="3"/>
    <x v="28"/>
    <x v="7"/>
  </r>
  <r>
    <x v="70"/>
    <x v="4"/>
    <x v="6"/>
    <x v="8"/>
    <x v="4"/>
    <x v="238"/>
    <x v="225"/>
    <x v="17"/>
    <x v="9"/>
    <x v="0"/>
    <x v="6"/>
    <x v="1"/>
    <x v="0"/>
    <x v="0"/>
    <x v="41"/>
    <x v="21"/>
    <x v="21"/>
    <x v="3"/>
    <x v="0"/>
    <x v="45"/>
    <x v="1"/>
    <x v="21"/>
    <x v="6"/>
    <x v="3"/>
    <x v="28"/>
    <x v="7"/>
  </r>
  <r>
    <x v="71"/>
    <x v="1"/>
    <x v="8"/>
    <x v="8"/>
    <x v="2"/>
    <x v="416"/>
    <x v="323"/>
    <x v="4"/>
    <x v="3"/>
    <x v="8"/>
    <x v="6"/>
    <x v="1"/>
    <x v="0"/>
    <x v="9"/>
    <x v="292"/>
    <x v="5"/>
    <x v="5"/>
    <x v="0"/>
    <x v="0"/>
    <x v="36"/>
    <x v="1"/>
    <x v="5"/>
    <x v="5"/>
    <x v="1"/>
    <x v="10"/>
    <x v="4"/>
  </r>
  <r>
    <x v="71"/>
    <x v="5"/>
    <x v="3"/>
    <x v="8"/>
    <x v="4"/>
    <x v="330"/>
    <x v="131"/>
    <x v="17"/>
    <x v="9"/>
    <x v="0"/>
    <x v="6"/>
    <x v="1"/>
    <x v="0"/>
    <x v="0"/>
    <x v="138"/>
    <x v="21"/>
    <x v="21"/>
    <x v="3"/>
    <x v="0"/>
    <x v="45"/>
    <x v="1"/>
    <x v="21"/>
    <x v="6"/>
    <x v="3"/>
    <x v="28"/>
    <x v="7"/>
  </r>
  <r>
    <x v="71"/>
    <x v="5"/>
    <x v="3"/>
    <x v="8"/>
    <x v="4"/>
    <x v="29"/>
    <x v="132"/>
    <x v="17"/>
    <x v="9"/>
    <x v="0"/>
    <x v="6"/>
    <x v="1"/>
    <x v="0"/>
    <x v="0"/>
    <x v="269"/>
    <x v="21"/>
    <x v="21"/>
    <x v="3"/>
    <x v="0"/>
    <x v="45"/>
    <x v="1"/>
    <x v="21"/>
    <x v="6"/>
    <x v="3"/>
    <x v="28"/>
    <x v="7"/>
  </r>
  <r>
    <x v="72"/>
    <x v="1"/>
    <x v="8"/>
    <x v="8"/>
    <x v="2"/>
    <x v="416"/>
    <x v="323"/>
    <x v="0"/>
    <x v="1"/>
    <x v="2"/>
    <x v="6"/>
    <x v="1"/>
    <x v="0"/>
    <x v="2"/>
    <x v="168"/>
    <x v="1"/>
    <x v="1"/>
    <x v="2"/>
    <x v="0"/>
    <x v="45"/>
    <x v="1"/>
    <x v="1"/>
    <x v="5"/>
    <x v="0"/>
    <x v="4"/>
    <x v="7"/>
  </r>
  <r>
    <x v="72"/>
    <x v="5"/>
    <x v="6"/>
    <x v="8"/>
    <x v="4"/>
    <x v="345"/>
    <x v="173"/>
    <x v="17"/>
    <x v="9"/>
    <x v="0"/>
    <x v="6"/>
    <x v="1"/>
    <x v="0"/>
    <x v="0"/>
    <x v="168"/>
    <x v="21"/>
    <x v="21"/>
    <x v="3"/>
    <x v="0"/>
    <x v="45"/>
    <x v="1"/>
    <x v="21"/>
    <x v="6"/>
    <x v="3"/>
    <x v="28"/>
    <x v="7"/>
  </r>
  <r>
    <x v="73"/>
    <x v="1"/>
    <x v="8"/>
    <x v="8"/>
    <x v="2"/>
    <x v="416"/>
    <x v="323"/>
    <x v="0"/>
    <x v="1"/>
    <x v="2"/>
    <x v="6"/>
    <x v="1"/>
    <x v="0"/>
    <x v="2"/>
    <x v="196"/>
    <x v="1"/>
    <x v="1"/>
    <x v="2"/>
    <x v="0"/>
    <x v="45"/>
    <x v="1"/>
    <x v="1"/>
    <x v="5"/>
    <x v="0"/>
    <x v="4"/>
    <x v="7"/>
  </r>
  <r>
    <x v="73"/>
    <x v="5"/>
    <x v="0"/>
    <x v="8"/>
    <x v="4"/>
    <x v="189"/>
    <x v="62"/>
    <x v="17"/>
    <x v="9"/>
    <x v="0"/>
    <x v="6"/>
    <x v="1"/>
    <x v="0"/>
    <x v="0"/>
    <x v="196"/>
    <x v="21"/>
    <x v="21"/>
    <x v="3"/>
    <x v="0"/>
    <x v="45"/>
    <x v="1"/>
    <x v="21"/>
    <x v="6"/>
    <x v="3"/>
    <x v="28"/>
    <x v="7"/>
  </r>
  <r>
    <x v="74"/>
    <x v="1"/>
    <x v="8"/>
    <x v="8"/>
    <x v="2"/>
    <x v="416"/>
    <x v="323"/>
    <x v="1"/>
    <x v="0"/>
    <x v="2"/>
    <x v="6"/>
    <x v="1"/>
    <x v="0"/>
    <x v="2"/>
    <x v="260"/>
    <x v="2"/>
    <x v="2"/>
    <x v="2"/>
    <x v="0"/>
    <x v="45"/>
    <x v="0"/>
    <x v="2"/>
    <x v="5"/>
    <x v="0"/>
    <x v="5"/>
    <x v="7"/>
  </r>
  <r>
    <x v="74"/>
    <x v="5"/>
    <x v="7"/>
    <x v="8"/>
    <x v="4"/>
    <x v="286"/>
    <x v="228"/>
    <x v="17"/>
    <x v="9"/>
    <x v="0"/>
    <x v="6"/>
    <x v="1"/>
    <x v="0"/>
    <x v="0"/>
    <x v="260"/>
    <x v="21"/>
    <x v="21"/>
    <x v="3"/>
    <x v="0"/>
    <x v="45"/>
    <x v="1"/>
    <x v="21"/>
    <x v="6"/>
    <x v="3"/>
    <x v="28"/>
    <x v="7"/>
  </r>
  <r>
    <x v="75"/>
    <x v="1"/>
    <x v="8"/>
    <x v="8"/>
    <x v="1"/>
    <x v="416"/>
    <x v="323"/>
    <x v="0"/>
    <x v="0"/>
    <x v="1"/>
    <x v="6"/>
    <x v="1"/>
    <x v="0"/>
    <x v="1"/>
    <x v="131"/>
    <x v="1"/>
    <x v="1"/>
    <x v="0"/>
    <x v="0"/>
    <x v="45"/>
    <x v="1"/>
    <x v="1"/>
    <x v="3"/>
    <x v="1"/>
    <x v="14"/>
    <x v="7"/>
  </r>
  <r>
    <x v="75"/>
    <x v="0"/>
    <x v="8"/>
    <x v="8"/>
    <x v="0"/>
    <x v="377"/>
    <x v="323"/>
    <x v="17"/>
    <x v="9"/>
    <x v="22"/>
    <x v="6"/>
    <x v="1"/>
    <x v="8"/>
    <x v="27"/>
    <x v="358"/>
    <x v="21"/>
    <x v="21"/>
    <x v="3"/>
    <x v="0"/>
    <x v="45"/>
    <x v="1"/>
    <x v="21"/>
    <x v="6"/>
    <x v="3"/>
    <x v="28"/>
    <x v="7"/>
  </r>
  <r>
    <x v="75"/>
    <x v="3"/>
    <x v="0"/>
    <x v="8"/>
    <x v="4"/>
    <x v="262"/>
    <x v="90"/>
    <x v="17"/>
    <x v="9"/>
    <x v="0"/>
    <x v="6"/>
    <x v="1"/>
    <x v="0"/>
    <x v="0"/>
    <x v="131"/>
    <x v="21"/>
    <x v="21"/>
    <x v="3"/>
    <x v="0"/>
    <x v="45"/>
    <x v="1"/>
    <x v="21"/>
    <x v="6"/>
    <x v="3"/>
    <x v="28"/>
    <x v="7"/>
  </r>
  <r>
    <x v="76"/>
    <x v="1"/>
    <x v="8"/>
    <x v="8"/>
    <x v="1"/>
    <x v="416"/>
    <x v="323"/>
    <x v="0"/>
    <x v="0"/>
    <x v="1"/>
    <x v="6"/>
    <x v="1"/>
    <x v="0"/>
    <x v="1"/>
    <x v="69"/>
    <x v="1"/>
    <x v="1"/>
    <x v="1"/>
    <x v="0"/>
    <x v="45"/>
    <x v="1"/>
    <x v="1"/>
    <x v="3"/>
    <x v="2"/>
    <x v="16"/>
    <x v="7"/>
  </r>
  <r>
    <x v="76"/>
    <x v="3"/>
    <x v="6"/>
    <x v="8"/>
    <x v="4"/>
    <x v="313"/>
    <x v="172"/>
    <x v="17"/>
    <x v="9"/>
    <x v="0"/>
    <x v="6"/>
    <x v="1"/>
    <x v="0"/>
    <x v="0"/>
    <x v="69"/>
    <x v="21"/>
    <x v="21"/>
    <x v="3"/>
    <x v="0"/>
    <x v="45"/>
    <x v="1"/>
    <x v="21"/>
    <x v="6"/>
    <x v="3"/>
    <x v="28"/>
    <x v="7"/>
  </r>
  <r>
    <x v="77"/>
    <x v="1"/>
    <x v="8"/>
    <x v="8"/>
    <x v="3"/>
    <x v="416"/>
    <x v="323"/>
    <x v="1"/>
    <x v="0"/>
    <x v="2"/>
    <x v="6"/>
    <x v="1"/>
    <x v="0"/>
    <x v="2"/>
    <x v="261"/>
    <x v="2"/>
    <x v="2"/>
    <x v="2"/>
    <x v="0"/>
    <x v="23"/>
    <x v="1"/>
    <x v="2"/>
    <x v="4"/>
    <x v="0"/>
    <x v="1"/>
    <x v="7"/>
  </r>
  <r>
    <x v="77"/>
    <x v="6"/>
    <x v="3"/>
    <x v="8"/>
    <x v="4"/>
    <x v="404"/>
    <x v="115"/>
    <x v="17"/>
    <x v="9"/>
    <x v="0"/>
    <x v="6"/>
    <x v="1"/>
    <x v="0"/>
    <x v="0"/>
    <x v="261"/>
    <x v="21"/>
    <x v="21"/>
    <x v="3"/>
    <x v="0"/>
    <x v="45"/>
    <x v="1"/>
    <x v="21"/>
    <x v="6"/>
    <x v="3"/>
    <x v="28"/>
    <x v="7"/>
  </r>
  <r>
    <x v="78"/>
    <x v="1"/>
    <x v="8"/>
    <x v="8"/>
    <x v="3"/>
    <x v="416"/>
    <x v="323"/>
    <x v="0"/>
    <x v="0"/>
    <x v="1"/>
    <x v="6"/>
    <x v="1"/>
    <x v="0"/>
    <x v="1"/>
    <x v="80"/>
    <x v="1"/>
    <x v="1"/>
    <x v="1"/>
    <x v="0"/>
    <x v="22"/>
    <x v="1"/>
    <x v="1"/>
    <x v="4"/>
    <x v="2"/>
    <x v="4"/>
    <x v="7"/>
  </r>
  <r>
    <x v="78"/>
    <x v="6"/>
    <x v="7"/>
    <x v="8"/>
    <x v="4"/>
    <x v="157"/>
    <x v="3"/>
    <x v="17"/>
    <x v="9"/>
    <x v="0"/>
    <x v="6"/>
    <x v="1"/>
    <x v="0"/>
    <x v="0"/>
    <x v="80"/>
    <x v="21"/>
    <x v="21"/>
    <x v="3"/>
    <x v="0"/>
    <x v="45"/>
    <x v="1"/>
    <x v="21"/>
    <x v="6"/>
    <x v="3"/>
    <x v="28"/>
    <x v="7"/>
  </r>
  <r>
    <x v="79"/>
    <x v="1"/>
    <x v="8"/>
    <x v="8"/>
    <x v="3"/>
    <x v="130"/>
    <x v="323"/>
    <x v="7"/>
    <x v="3"/>
    <x v="11"/>
    <x v="6"/>
    <x v="1"/>
    <x v="0"/>
    <x v="12"/>
    <x v="318"/>
    <x v="8"/>
    <x v="8"/>
    <x v="0"/>
    <x v="0"/>
    <x v="45"/>
    <x v="1"/>
    <x v="8"/>
    <x v="4"/>
    <x v="1"/>
    <x v="9"/>
    <x v="5"/>
  </r>
  <r>
    <x v="79"/>
    <x v="6"/>
    <x v="3"/>
    <x v="8"/>
    <x v="4"/>
    <x v="343"/>
    <x v="114"/>
    <x v="17"/>
    <x v="9"/>
    <x v="0"/>
    <x v="6"/>
    <x v="1"/>
    <x v="0"/>
    <x v="0"/>
    <x v="318"/>
    <x v="21"/>
    <x v="21"/>
    <x v="3"/>
    <x v="0"/>
    <x v="45"/>
    <x v="1"/>
    <x v="21"/>
    <x v="6"/>
    <x v="3"/>
    <x v="28"/>
    <x v="7"/>
  </r>
  <r>
    <x v="79"/>
    <x v="4"/>
    <x v="3"/>
    <x v="8"/>
    <x v="4"/>
    <x v="342"/>
    <x v="114"/>
    <x v="17"/>
    <x v="9"/>
    <x v="0"/>
    <x v="6"/>
    <x v="1"/>
    <x v="0"/>
    <x v="0"/>
    <x v="95"/>
    <x v="21"/>
    <x v="21"/>
    <x v="3"/>
    <x v="0"/>
    <x v="45"/>
    <x v="1"/>
    <x v="21"/>
    <x v="6"/>
    <x v="3"/>
    <x v="28"/>
    <x v="7"/>
  </r>
  <r>
    <x v="80"/>
    <x v="1"/>
    <x v="8"/>
    <x v="8"/>
    <x v="2"/>
    <x v="416"/>
    <x v="323"/>
    <x v="1"/>
    <x v="0"/>
    <x v="2"/>
    <x v="6"/>
    <x v="1"/>
    <x v="0"/>
    <x v="2"/>
    <x v="171"/>
    <x v="2"/>
    <x v="2"/>
    <x v="1"/>
    <x v="0"/>
    <x v="45"/>
    <x v="1"/>
    <x v="2"/>
    <x v="5"/>
    <x v="2"/>
    <x v="9"/>
    <x v="7"/>
  </r>
  <r>
    <x v="80"/>
    <x v="5"/>
    <x v="3"/>
    <x v="8"/>
    <x v="4"/>
    <x v="284"/>
    <x v="39"/>
    <x v="17"/>
    <x v="9"/>
    <x v="0"/>
    <x v="6"/>
    <x v="1"/>
    <x v="0"/>
    <x v="0"/>
    <x v="171"/>
    <x v="21"/>
    <x v="21"/>
    <x v="3"/>
    <x v="0"/>
    <x v="45"/>
    <x v="1"/>
    <x v="21"/>
    <x v="6"/>
    <x v="3"/>
    <x v="28"/>
    <x v="7"/>
  </r>
  <r>
    <x v="81"/>
    <x v="1"/>
    <x v="8"/>
    <x v="4"/>
    <x v="3"/>
    <x v="416"/>
    <x v="323"/>
    <x v="15"/>
    <x v="8"/>
    <x v="21"/>
    <x v="1"/>
    <x v="1"/>
    <x v="2"/>
    <x v="26"/>
    <x v="354"/>
    <x v="18"/>
    <x v="18"/>
    <x v="0"/>
    <x v="0"/>
    <x v="45"/>
    <x v="1"/>
    <x v="18"/>
    <x v="0"/>
    <x v="1"/>
    <x v="24"/>
    <x v="5"/>
  </r>
  <r>
    <x v="81"/>
    <x v="6"/>
    <x v="4"/>
    <x v="8"/>
    <x v="4"/>
    <x v="240"/>
    <x v="7"/>
    <x v="17"/>
    <x v="9"/>
    <x v="0"/>
    <x v="6"/>
    <x v="1"/>
    <x v="0"/>
    <x v="0"/>
    <x v="353"/>
    <x v="21"/>
    <x v="21"/>
    <x v="3"/>
    <x v="0"/>
    <x v="45"/>
    <x v="1"/>
    <x v="21"/>
    <x v="6"/>
    <x v="3"/>
    <x v="28"/>
    <x v="7"/>
  </r>
  <r>
    <x v="81"/>
    <x v="3"/>
    <x v="4"/>
    <x v="8"/>
    <x v="4"/>
    <x v="97"/>
    <x v="6"/>
    <x v="17"/>
    <x v="9"/>
    <x v="0"/>
    <x v="6"/>
    <x v="1"/>
    <x v="0"/>
    <x v="0"/>
    <x v="256"/>
    <x v="21"/>
    <x v="21"/>
    <x v="3"/>
    <x v="0"/>
    <x v="45"/>
    <x v="1"/>
    <x v="21"/>
    <x v="6"/>
    <x v="3"/>
    <x v="28"/>
    <x v="7"/>
  </r>
  <r>
    <x v="82"/>
    <x v="1"/>
    <x v="8"/>
    <x v="8"/>
    <x v="2"/>
    <x v="416"/>
    <x v="323"/>
    <x v="0"/>
    <x v="0"/>
    <x v="1"/>
    <x v="6"/>
    <x v="1"/>
    <x v="0"/>
    <x v="1"/>
    <x v="198"/>
    <x v="1"/>
    <x v="1"/>
    <x v="2"/>
    <x v="0"/>
    <x v="11"/>
    <x v="1"/>
    <x v="1"/>
    <x v="5"/>
    <x v="0"/>
    <x v="4"/>
    <x v="7"/>
  </r>
  <r>
    <x v="82"/>
    <x v="5"/>
    <x v="5"/>
    <x v="8"/>
    <x v="4"/>
    <x v="314"/>
    <x v="282"/>
    <x v="17"/>
    <x v="9"/>
    <x v="0"/>
    <x v="6"/>
    <x v="1"/>
    <x v="0"/>
    <x v="0"/>
    <x v="198"/>
    <x v="21"/>
    <x v="21"/>
    <x v="3"/>
    <x v="0"/>
    <x v="45"/>
    <x v="1"/>
    <x v="21"/>
    <x v="6"/>
    <x v="3"/>
    <x v="28"/>
    <x v="7"/>
  </r>
  <r>
    <x v="83"/>
    <x v="1"/>
    <x v="8"/>
    <x v="8"/>
    <x v="2"/>
    <x v="416"/>
    <x v="323"/>
    <x v="0"/>
    <x v="1"/>
    <x v="2"/>
    <x v="6"/>
    <x v="1"/>
    <x v="0"/>
    <x v="2"/>
    <x v="177"/>
    <x v="1"/>
    <x v="1"/>
    <x v="2"/>
    <x v="0"/>
    <x v="31"/>
    <x v="1"/>
    <x v="1"/>
    <x v="5"/>
    <x v="0"/>
    <x v="4"/>
    <x v="7"/>
  </r>
  <r>
    <x v="83"/>
    <x v="5"/>
    <x v="0"/>
    <x v="8"/>
    <x v="4"/>
    <x v="269"/>
    <x v="274"/>
    <x v="17"/>
    <x v="9"/>
    <x v="0"/>
    <x v="6"/>
    <x v="1"/>
    <x v="0"/>
    <x v="0"/>
    <x v="177"/>
    <x v="21"/>
    <x v="21"/>
    <x v="3"/>
    <x v="0"/>
    <x v="45"/>
    <x v="1"/>
    <x v="21"/>
    <x v="6"/>
    <x v="3"/>
    <x v="28"/>
    <x v="7"/>
  </r>
  <r>
    <x v="84"/>
    <x v="1"/>
    <x v="8"/>
    <x v="8"/>
    <x v="2"/>
    <x v="416"/>
    <x v="323"/>
    <x v="0"/>
    <x v="1"/>
    <x v="2"/>
    <x v="6"/>
    <x v="1"/>
    <x v="0"/>
    <x v="2"/>
    <x v="275"/>
    <x v="1"/>
    <x v="1"/>
    <x v="2"/>
    <x v="0"/>
    <x v="45"/>
    <x v="0"/>
    <x v="1"/>
    <x v="5"/>
    <x v="0"/>
    <x v="4"/>
    <x v="7"/>
  </r>
  <r>
    <x v="84"/>
    <x v="5"/>
    <x v="7"/>
    <x v="8"/>
    <x v="4"/>
    <x v="354"/>
    <x v="250"/>
    <x v="17"/>
    <x v="9"/>
    <x v="0"/>
    <x v="6"/>
    <x v="1"/>
    <x v="0"/>
    <x v="0"/>
    <x v="275"/>
    <x v="21"/>
    <x v="21"/>
    <x v="3"/>
    <x v="0"/>
    <x v="45"/>
    <x v="1"/>
    <x v="21"/>
    <x v="6"/>
    <x v="3"/>
    <x v="28"/>
    <x v="7"/>
  </r>
  <r>
    <x v="85"/>
    <x v="1"/>
    <x v="8"/>
    <x v="8"/>
    <x v="2"/>
    <x v="416"/>
    <x v="323"/>
    <x v="4"/>
    <x v="1"/>
    <x v="6"/>
    <x v="6"/>
    <x v="1"/>
    <x v="0"/>
    <x v="7"/>
    <x v="300"/>
    <x v="5"/>
    <x v="5"/>
    <x v="0"/>
    <x v="0"/>
    <x v="45"/>
    <x v="1"/>
    <x v="5"/>
    <x v="5"/>
    <x v="1"/>
    <x v="10"/>
    <x v="0"/>
  </r>
  <r>
    <x v="85"/>
    <x v="5"/>
    <x v="3"/>
    <x v="8"/>
    <x v="4"/>
    <x v="338"/>
    <x v="34"/>
    <x v="17"/>
    <x v="9"/>
    <x v="0"/>
    <x v="6"/>
    <x v="1"/>
    <x v="0"/>
    <x v="0"/>
    <x v="300"/>
    <x v="21"/>
    <x v="21"/>
    <x v="3"/>
    <x v="0"/>
    <x v="45"/>
    <x v="1"/>
    <x v="21"/>
    <x v="6"/>
    <x v="3"/>
    <x v="28"/>
    <x v="7"/>
  </r>
  <r>
    <x v="85"/>
    <x v="4"/>
    <x v="3"/>
    <x v="8"/>
    <x v="4"/>
    <x v="237"/>
    <x v="33"/>
    <x v="17"/>
    <x v="9"/>
    <x v="0"/>
    <x v="6"/>
    <x v="1"/>
    <x v="0"/>
    <x v="0"/>
    <x v="8"/>
    <x v="21"/>
    <x v="21"/>
    <x v="3"/>
    <x v="0"/>
    <x v="45"/>
    <x v="1"/>
    <x v="21"/>
    <x v="6"/>
    <x v="3"/>
    <x v="28"/>
    <x v="7"/>
  </r>
  <r>
    <x v="86"/>
    <x v="1"/>
    <x v="8"/>
    <x v="8"/>
    <x v="1"/>
    <x v="416"/>
    <x v="323"/>
    <x v="0"/>
    <x v="0"/>
    <x v="1"/>
    <x v="6"/>
    <x v="1"/>
    <x v="0"/>
    <x v="1"/>
    <x v="33"/>
    <x v="1"/>
    <x v="1"/>
    <x v="1"/>
    <x v="0"/>
    <x v="45"/>
    <x v="1"/>
    <x v="1"/>
    <x v="3"/>
    <x v="2"/>
    <x v="16"/>
    <x v="7"/>
  </r>
  <r>
    <x v="86"/>
    <x v="3"/>
    <x v="6"/>
    <x v="8"/>
    <x v="4"/>
    <x v="308"/>
    <x v="181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87"/>
    <x v="1"/>
    <x v="8"/>
    <x v="8"/>
    <x v="1"/>
    <x v="416"/>
    <x v="323"/>
    <x v="0"/>
    <x v="0"/>
    <x v="1"/>
    <x v="6"/>
    <x v="1"/>
    <x v="0"/>
    <x v="1"/>
    <x v="27"/>
    <x v="1"/>
    <x v="1"/>
    <x v="1"/>
    <x v="0"/>
    <x v="45"/>
    <x v="1"/>
    <x v="1"/>
    <x v="3"/>
    <x v="2"/>
    <x v="16"/>
    <x v="7"/>
  </r>
  <r>
    <x v="87"/>
    <x v="3"/>
    <x v="6"/>
    <x v="8"/>
    <x v="4"/>
    <x v="335"/>
    <x v="175"/>
    <x v="17"/>
    <x v="9"/>
    <x v="0"/>
    <x v="6"/>
    <x v="1"/>
    <x v="0"/>
    <x v="0"/>
    <x v="27"/>
    <x v="21"/>
    <x v="21"/>
    <x v="3"/>
    <x v="0"/>
    <x v="45"/>
    <x v="1"/>
    <x v="21"/>
    <x v="6"/>
    <x v="3"/>
    <x v="28"/>
    <x v="7"/>
  </r>
  <r>
    <x v="88"/>
    <x v="1"/>
    <x v="8"/>
    <x v="4"/>
    <x v="1"/>
    <x v="416"/>
    <x v="323"/>
    <x v="4"/>
    <x v="1"/>
    <x v="6"/>
    <x v="6"/>
    <x v="1"/>
    <x v="0"/>
    <x v="7"/>
    <x v="288"/>
    <x v="5"/>
    <x v="5"/>
    <x v="1"/>
    <x v="0"/>
    <x v="45"/>
    <x v="0"/>
    <x v="5"/>
    <x v="2"/>
    <x v="2"/>
    <x v="26"/>
    <x v="6"/>
  </r>
  <r>
    <x v="88"/>
    <x v="6"/>
    <x v="8"/>
    <x v="8"/>
    <x v="4"/>
    <x v="416"/>
    <x v="323"/>
    <x v="17"/>
    <x v="9"/>
    <x v="22"/>
    <x v="6"/>
    <x v="1"/>
    <x v="8"/>
    <x v="27"/>
    <x v="358"/>
    <x v="21"/>
    <x v="21"/>
    <x v="3"/>
    <x v="0"/>
    <x v="45"/>
    <x v="1"/>
    <x v="21"/>
    <x v="6"/>
    <x v="3"/>
    <x v="28"/>
    <x v="7"/>
  </r>
  <r>
    <x v="88"/>
    <x v="3"/>
    <x v="0"/>
    <x v="8"/>
    <x v="4"/>
    <x v="120"/>
    <x v="87"/>
    <x v="17"/>
    <x v="9"/>
    <x v="0"/>
    <x v="6"/>
    <x v="1"/>
    <x v="0"/>
    <x v="0"/>
    <x v="288"/>
    <x v="21"/>
    <x v="21"/>
    <x v="3"/>
    <x v="0"/>
    <x v="45"/>
    <x v="1"/>
    <x v="21"/>
    <x v="6"/>
    <x v="3"/>
    <x v="28"/>
    <x v="7"/>
  </r>
  <r>
    <x v="89"/>
    <x v="2"/>
    <x v="8"/>
    <x v="8"/>
    <x v="3"/>
    <x v="416"/>
    <x v="323"/>
    <x v="2"/>
    <x v="1"/>
    <x v="4"/>
    <x v="1"/>
    <x v="1"/>
    <x v="2"/>
    <x v="8"/>
    <x v="249"/>
    <x v="5"/>
    <x v="5"/>
    <x v="1"/>
    <x v="0"/>
    <x v="45"/>
    <x v="1"/>
    <x v="5"/>
    <x v="4"/>
    <x v="2"/>
    <x v="8"/>
    <x v="3"/>
  </r>
  <r>
    <x v="89"/>
    <x v="6"/>
    <x v="2"/>
    <x v="8"/>
    <x v="4"/>
    <x v="323"/>
    <x v="271"/>
    <x v="17"/>
    <x v="9"/>
    <x v="0"/>
    <x v="6"/>
    <x v="1"/>
    <x v="0"/>
    <x v="0"/>
    <x v="249"/>
    <x v="21"/>
    <x v="21"/>
    <x v="3"/>
    <x v="0"/>
    <x v="45"/>
    <x v="1"/>
    <x v="21"/>
    <x v="6"/>
    <x v="3"/>
    <x v="28"/>
    <x v="7"/>
  </r>
  <r>
    <x v="90"/>
    <x v="1"/>
    <x v="8"/>
    <x v="8"/>
    <x v="0"/>
    <x v="416"/>
    <x v="323"/>
    <x v="0"/>
    <x v="0"/>
    <x v="1"/>
    <x v="6"/>
    <x v="1"/>
    <x v="0"/>
    <x v="1"/>
    <x v="117"/>
    <x v="1"/>
    <x v="1"/>
    <x v="0"/>
    <x v="0"/>
    <x v="45"/>
    <x v="1"/>
    <x v="1"/>
    <x v="4"/>
    <x v="1"/>
    <x v="2"/>
    <x v="7"/>
  </r>
  <r>
    <x v="90"/>
    <x v="0"/>
    <x v="3"/>
    <x v="8"/>
    <x v="4"/>
    <x v="372"/>
    <x v="135"/>
    <x v="17"/>
    <x v="9"/>
    <x v="0"/>
    <x v="6"/>
    <x v="1"/>
    <x v="0"/>
    <x v="0"/>
    <x v="117"/>
    <x v="21"/>
    <x v="21"/>
    <x v="3"/>
    <x v="0"/>
    <x v="45"/>
    <x v="1"/>
    <x v="21"/>
    <x v="6"/>
    <x v="3"/>
    <x v="28"/>
    <x v="7"/>
  </r>
  <r>
    <x v="91"/>
    <x v="1"/>
    <x v="8"/>
    <x v="5"/>
    <x v="3"/>
    <x v="416"/>
    <x v="323"/>
    <x v="12"/>
    <x v="3"/>
    <x v="14"/>
    <x v="4"/>
    <x v="0"/>
    <x v="6"/>
    <x v="21"/>
    <x v="352"/>
    <x v="15"/>
    <x v="15"/>
    <x v="0"/>
    <x v="0"/>
    <x v="45"/>
    <x v="1"/>
    <x v="15"/>
    <x v="0"/>
    <x v="1"/>
    <x v="22"/>
    <x v="4"/>
  </r>
  <r>
    <x v="91"/>
    <x v="6"/>
    <x v="0"/>
    <x v="8"/>
    <x v="4"/>
    <x v="388"/>
    <x v="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4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1"/>
    <x v="21"/>
    <x v="21"/>
    <x v="3"/>
    <x v="0"/>
    <x v="45"/>
    <x v="1"/>
    <x v="21"/>
    <x v="6"/>
    <x v="3"/>
    <x v="28"/>
    <x v="7"/>
  </r>
  <r>
    <x v="91"/>
    <x v="5"/>
    <x v="0"/>
    <x v="8"/>
    <x v="4"/>
    <x v="393"/>
    <x v="56"/>
    <x v="17"/>
    <x v="9"/>
    <x v="0"/>
    <x v="6"/>
    <x v="1"/>
    <x v="0"/>
    <x v="0"/>
    <x v="1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5"/>
    <x v="0"/>
    <x v="8"/>
    <x v="4"/>
    <x v="392"/>
    <x v="5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91"/>
    <x v="4"/>
    <x v="0"/>
    <x v="8"/>
    <x v="4"/>
    <x v="71"/>
    <x v="58"/>
    <x v="17"/>
    <x v="9"/>
    <x v="0"/>
    <x v="6"/>
    <x v="1"/>
    <x v="0"/>
    <x v="0"/>
    <x v="14"/>
    <x v="21"/>
    <x v="21"/>
    <x v="3"/>
    <x v="0"/>
    <x v="45"/>
    <x v="1"/>
    <x v="21"/>
    <x v="6"/>
    <x v="3"/>
    <x v="28"/>
    <x v="7"/>
  </r>
  <r>
    <x v="92"/>
    <x v="1"/>
    <x v="8"/>
    <x v="8"/>
    <x v="3"/>
    <x v="416"/>
    <x v="323"/>
    <x v="0"/>
    <x v="1"/>
    <x v="2"/>
    <x v="6"/>
    <x v="1"/>
    <x v="0"/>
    <x v="2"/>
    <x v="163"/>
    <x v="1"/>
    <x v="1"/>
    <x v="2"/>
    <x v="0"/>
    <x v="4"/>
    <x v="1"/>
    <x v="1"/>
    <x v="4"/>
    <x v="0"/>
    <x v="0"/>
    <x v="7"/>
  </r>
  <r>
    <x v="92"/>
    <x v="6"/>
    <x v="0"/>
    <x v="8"/>
    <x v="4"/>
    <x v="409"/>
    <x v="75"/>
    <x v="17"/>
    <x v="9"/>
    <x v="0"/>
    <x v="6"/>
    <x v="1"/>
    <x v="0"/>
    <x v="0"/>
    <x v="163"/>
    <x v="21"/>
    <x v="21"/>
    <x v="3"/>
    <x v="0"/>
    <x v="45"/>
    <x v="1"/>
    <x v="21"/>
    <x v="6"/>
    <x v="3"/>
    <x v="28"/>
    <x v="7"/>
  </r>
  <r>
    <x v="93"/>
    <x v="1"/>
    <x v="8"/>
    <x v="8"/>
    <x v="1"/>
    <x v="416"/>
    <x v="323"/>
    <x v="0"/>
    <x v="1"/>
    <x v="2"/>
    <x v="6"/>
    <x v="1"/>
    <x v="0"/>
    <x v="2"/>
    <x v="89"/>
    <x v="1"/>
    <x v="1"/>
    <x v="1"/>
    <x v="0"/>
    <x v="45"/>
    <x v="1"/>
    <x v="1"/>
    <x v="3"/>
    <x v="2"/>
    <x v="16"/>
    <x v="7"/>
  </r>
  <r>
    <x v="93"/>
    <x v="3"/>
    <x v="6"/>
    <x v="8"/>
    <x v="4"/>
    <x v="163"/>
    <x v="151"/>
    <x v="17"/>
    <x v="9"/>
    <x v="0"/>
    <x v="6"/>
    <x v="1"/>
    <x v="0"/>
    <x v="0"/>
    <x v="89"/>
    <x v="21"/>
    <x v="21"/>
    <x v="3"/>
    <x v="0"/>
    <x v="45"/>
    <x v="1"/>
    <x v="21"/>
    <x v="6"/>
    <x v="3"/>
    <x v="28"/>
    <x v="7"/>
  </r>
  <r>
    <x v="94"/>
    <x v="2"/>
    <x v="8"/>
    <x v="8"/>
    <x v="1"/>
    <x v="416"/>
    <x v="323"/>
    <x v="0"/>
    <x v="0"/>
    <x v="1"/>
    <x v="6"/>
    <x v="1"/>
    <x v="0"/>
    <x v="1"/>
    <x v="72"/>
    <x v="1"/>
    <x v="1"/>
    <x v="1"/>
    <x v="0"/>
    <x v="45"/>
    <x v="1"/>
    <x v="1"/>
    <x v="3"/>
    <x v="2"/>
    <x v="16"/>
    <x v="7"/>
  </r>
  <r>
    <x v="94"/>
    <x v="3"/>
    <x v="3"/>
    <x v="8"/>
    <x v="4"/>
    <x v="49"/>
    <x v="55"/>
    <x v="17"/>
    <x v="9"/>
    <x v="0"/>
    <x v="6"/>
    <x v="1"/>
    <x v="0"/>
    <x v="0"/>
    <x v="72"/>
    <x v="21"/>
    <x v="21"/>
    <x v="3"/>
    <x v="0"/>
    <x v="45"/>
    <x v="1"/>
    <x v="21"/>
    <x v="6"/>
    <x v="3"/>
    <x v="28"/>
    <x v="7"/>
  </r>
  <r>
    <x v="95"/>
    <x v="1"/>
    <x v="8"/>
    <x v="8"/>
    <x v="1"/>
    <x v="416"/>
    <x v="323"/>
    <x v="0"/>
    <x v="0"/>
    <x v="1"/>
    <x v="6"/>
    <x v="1"/>
    <x v="0"/>
    <x v="1"/>
    <x v="116"/>
    <x v="1"/>
    <x v="1"/>
    <x v="0"/>
    <x v="0"/>
    <x v="45"/>
    <x v="1"/>
    <x v="1"/>
    <x v="3"/>
    <x v="1"/>
    <x v="14"/>
    <x v="7"/>
  </r>
  <r>
    <x v="95"/>
    <x v="3"/>
    <x v="8"/>
    <x v="8"/>
    <x v="4"/>
    <x v="147"/>
    <x v="323"/>
    <x v="17"/>
    <x v="9"/>
    <x v="0"/>
    <x v="6"/>
    <x v="1"/>
    <x v="8"/>
    <x v="0"/>
    <x v="358"/>
    <x v="21"/>
    <x v="21"/>
    <x v="3"/>
    <x v="0"/>
    <x v="45"/>
    <x v="1"/>
    <x v="21"/>
    <x v="6"/>
    <x v="3"/>
    <x v="28"/>
    <x v="7"/>
  </r>
  <r>
    <x v="96"/>
    <x v="1"/>
    <x v="8"/>
    <x v="8"/>
    <x v="2"/>
    <x v="416"/>
    <x v="323"/>
    <x v="1"/>
    <x v="0"/>
    <x v="2"/>
    <x v="6"/>
    <x v="1"/>
    <x v="0"/>
    <x v="2"/>
    <x v="222"/>
    <x v="2"/>
    <x v="2"/>
    <x v="0"/>
    <x v="0"/>
    <x v="25"/>
    <x v="1"/>
    <x v="2"/>
    <x v="5"/>
    <x v="1"/>
    <x v="7"/>
    <x v="7"/>
  </r>
  <r>
    <x v="96"/>
    <x v="5"/>
    <x v="0"/>
    <x v="8"/>
    <x v="4"/>
    <x v="341"/>
    <x v="85"/>
    <x v="17"/>
    <x v="9"/>
    <x v="0"/>
    <x v="6"/>
    <x v="1"/>
    <x v="0"/>
    <x v="0"/>
    <x v="222"/>
    <x v="21"/>
    <x v="21"/>
    <x v="3"/>
    <x v="0"/>
    <x v="45"/>
    <x v="1"/>
    <x v="21"/>
    <x v="6"/>
    <x v="3"/>
    <x v="28"/>
    <x v="7"/>
  </r>
  <r>
    <x v="97"/>
    <x v="1"/>
    <x v="8"/>
    <x v="8"/>
    <x v="1"/>
    <x v="416"/>
    <x v="323"/>
    <x v="0"/>
    <x v="0"/>
    <x v="1"/>
    <x v="6"/>
    <x v="1"/>
    <x v="0"/>
    <x v="1"/>
    <x v="121"/>
    <x v="1"/>
    <x v="1"/>
    <x v="0"/>
    <x v="0"/>
    <x v="45"/>
    <x v="1"/>
    <x v="1"/>
    <x v="3"/>
    <x v="1"/>
    <x v="14"/>
    <x v="7"/>
  </r>
  <r>
    <x v="97"/>
    <x v="3"/>
    <x v="3"/>
    <x v="8"/>
    <x v="4"/>
    <x v="285"/>
    <x v="136"/>
    <x v="17"/>
    <x v="9"/>
    <x v="0"/>
    <x v="6"/>
    <x v="1"/>
    <x v="0"/>
    <x v="0"/>
    <x v="121"/>
    <x v="21"/>
    <x v="21"/>
    <x v="3"/>
    <x v="0"/>
    <x v="45"/>
    <x v="1"/>
    <x v="21"/>
    <x v="6"/>
    <x v="3"/>
    <x v="28"/>
    <x v="7"/>
  </r>
  <r>
    <x v="98"/>
    <x v="1"/>
    <x v="8"/>
    <x v="8"/>
    <x v="1"/>
    <x v="416"/>
    <x v="323"/>
    <x v="0"/>
    <x v="0"/>
    <x v="1"/>
    <x v="6"/>
    <x v="1"/>
    <x v="0"/>
    <x v="1"/>
    <x v="74"/>
    <x v="1"/>
    <x v="1"/>
    <x v="1"/>
    <x v="0"/>
    <x v="45"/>
    <x v="1"/>
    <x v="1"/>
    <x v="3"/>
    <x v="2"/>
    <x v="16"/>
    <x v="7"/>
  </r>
  <r>
    <x v="98"/>
    <x v="3"/>
    <x v="5"/>
    <x v="8"/>
    <x v="4"/>
    <x v="396"/>
    <x v="292"/>
    <x v="17"/>
    <x v="9"/>
    <x v="0"/>
    <x v="6"/>
    <x v="1"/>
    <x v="0"/>
    <x v="0"/>
    <x v="74"/>
    <x v="21"/>
    <x v="21"/>
    <x v="3"/>
    <x v="0"/>
    <x v="45"/>
    <x v="1"/>
    <x v="21"/>
    <x v="6"/>
    <x v="3"/>
    <x v="28"/>
    <x v="7"/>
  </r>
  <r>
    <x v="99"/>
    <x v="1"/>
    <x v="8"/>
    <x v="8"/>
    <x v="1"/>
    <x v="416"/>
    <x v="323"/>
    <x v="0"/>
    <x v="0"/>
    <x v="1"/>
    <x v="6"/>
    <x v="1"/>
    <x v="0"/>
    <x v="1"/>
    <x v="67"/>
    <x v="1"/>
    <x v="1"/>
    <x v="1"/>
    <x v="0"/>
    <x v="45"/>
    <x v="1"/>
    <x v="1"/>
    <x v="3"/>
    <x v="2"/>
    <x v="16"/>
    <x v="7"/>
  </r>
  <r>
    <x v="99"/>
    <x v="3"/>
    <x v="7"/>
    <x v="8"/>
    <x v="4"/>
    <x v="288"/>
    <x v="249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100"/>
    <x v="1"/>
    <x v="8"/>
    <x v="8"/>
    <x v="1"/>
    <x v="416"/>
    <x v="323"/>
    <x v="0"/>
    <x v="0"/>
    <x v="1"/>
    <x v="6"/>
    <x v="1"/>
    <x v="0"/>
    <x v="1"/>
    <x v="74"/>
    <x v="1"/>
    <x v="1"/>
    <x v="1"/>
    <x v="0"/>
    <x v="45"/>
    <x v="1"/>
    <x v="1"/>
    <x v="3"/>
    <x v="2"/>
    <x v="16"/>
    <x v="7"/>
  </r>
  <r>
    <x v="100"/>
    <x v="3"/>
    <x v="3"/>
    <x v="8"/>
    <x v="4"/>
    <x v="65"/>
    <x v="138"/>
    <x v="17"/>
    <x v="9"/>
    <x v="0"/>
    <x v="6"/>
    <x v="1"/>
    <x v="0"/>
    <x v="0"/>
    <x v="74"/>
    <x v="21"/>
    <x v="21"/>
    <x v="3"/>
    <x v="0"/>
    <x v="45"/>
    <x v="1"/>
    <x v="21"/>
    <x v="6"/>
    <x v="3"/>
    <x v="28"/>
    <x v="7"/>
  </r>
  <r>
    <x v="101"/>
    <x v="1"/>
    <x v="8"/>
    <x v="8"/>
    <x v="1"/>
    <x v="416"/>
    <x v="323"/>
    <x v="0"/>
    <x v="1"/>
    <x v="2"/>
    <x v="6"/>
    <x v="1"/>
    <x v="0"/>
    <x v="2"/>
    <x v="185"/>
    <x v="1"/>
    <x v="1"/>
    <x v="2"/>
    <x v="0"/>
    <x v="45"/>
    <x v="0"/>
    <x v="1"/>
    <x v="3"/>
    <x v="0"/>
    <x v="12"/>
    <x v="7"/>
  </r>
  <r>
    <x v="101"/>
    <x v="3"/>
    <x v="6"/>
    <x v="8"/>
    <x v="4"/>
    <x v="62"/>
    <x v="200"/>
    <x v="17"/>
    <x v="9"/>
    <x v="0"/>
    <x v="6"/>
    <x v="1"/>
    <x v="0"/>
    <x v="0"/>
    <x v="185"/>
    <x v="21"/>
    <x v="21"/>
    <x v="3"/>
    <x v="0"/>
    <x v="45"/>
    <x v="1"/>
    <x v="21"/>
    <x v="6"/>
    <x v="3"/>
    <x v="28"/>
    <x v="7"/>
  </r>
  <r>
    <x v="102"/>
    <x v="1"/>
    <x v="8"/>
    <x v="8"/>
    <x v="1"/>
    <x v="416"/>
    <x v="323"/>
    <x v="0"/>
    <x v="0"/>
    <x v="1"/>
    <x v="6"/>
    <x v="1"/>
    <x v="0"/>
    <x v="1"/>
    <x v="65"/>
    <x v="1"/>
    <x v="1"/>
    <x v="1"/>
    <x v="0"/>
    <x v="45"/>
    <x v="1"/>
    <x v="1"/>
    <x v="3"/>
    <x v="2"/>
    <x v="16"/>
    <x v="7"/>
  </r>
  <r>
    <x v="102"/>
    <x v="3"/>
    <x v="0"/>
    <x v="8"/>
    <x v="4"/>
    <x v="227"/>
    <x v="88"/>
    <x v="17"/>
    <x v="9"/>
    <x v="0"/>
    <x v="6"/>
    <x v="1"/>
    <x v="0"/>
    <x v="0"/>
    <x v="65"/>
    <x v="21"/>
    <x v="21"/>
    <x v="3"/>
    <x v="0"/>
    <x v="45"/>
    <x v="1"/>
    <x v="21"/>
    <x v="6"/>
    <x v="3"/>
    <x v="28"/>
    <x v="7"/>
  </r>
  <r>
    <x v="103"/>
    <x v="1"/>
    <x v="8"/>
    <x v="8"/>
    <x v="2"/>
    <x v="416"/>
    <x v="323"/>
    <x v="3"/>
    <x v="2"/>
    <x v="6"/>
    <x v="6"/>
    <x v="1"/>
    <x v="0"/>
    <x v="7"/>
    <x v="302"/>
    <x v="4"/>
    <x v="4"/>
    <x v="2"/>
    <x v="0"/>
    <x v="4"/>
    <x v="1"/>
    <x v="4"/>
    <x v="5"/>
    <x v="0"/>
    <x v="7"/>
    <x v="2"/>
  </r>
  <r>
    <x v="103"/>
    <x v="5"/>
    <x v="0"/>
    <x v="8"/>
    <x v="4"/>
    <x v="187"/>
    <x v="70"/>
    <x v="17"/>
    <x v="9"/>
    <x v="0"/>
    <x v="6"/>
    <x v="1"/>
    <x v="0"/>
    <x v="0"/>
    <x v="307"/>
    <x v="21"/>
    <x v="21"/>
    <x v="3"/>
    <x v="0"/>
    <x v="45"/>
    <x v="1"/>
    <x v="21"/>
    <x v="6"/>
    <x v="3"/>
    <x v="28"/>
    <x v="7"/>
  </r>
  <r>
    <x v="104"/>
    <x v="1"/>
    <x v="8"/>
    <x v="8"/>
    <x v="2"/>
    <x v="416"/>
    <x v="323"/>
    <x v="0"/>
    <x v="1"/>
    <x v="2"/>
    <x v="6"/>
    <x v="1"/>
    <x v="0"/>
    <x v="2"/>
    <x v="152"/>
    <x v="1"/>
    <x v="1"/>
    <x v="2"/>
    <x v="0"/>
    <x v="45"/>
    <x v="1"/>
    <x v="1"/>
    <x v="5"/>
    <x v="0"/>
    <x v="4"/>
    <x v="7"/>
  </r>
  <r>
    <x v="104"/>
    <x v="5"/>
    <x v="5"/>
    <x v="8"/>
    <x v="4"/>
    <x v="26"/>
    <x v="299"/>
    <x v="17"/>
    <x v="9"/>
    <x v="0"/>
    <x v="6"/>
    <x v="1"/>
    <x v="0"/>
    <x v="0"/>
    <x v="152"/>
    <x v="21"/>
    <x v="21"/>
    <x v="3"/>
    <x v="0"/>
    <x v="45"/>
    <x v="1"/>
    <x v="21"/>
    <x v="6"/>
    <x v="3"/>
    <x v="28"/>
    <x v="7"/>
  </r>
  <r>
    <x v="104"/>
    <x v="4"/>
    <x v="5"/>
    <x v="8"/>
    <x v="4"/>
    <x v="80"/>
    <x v="299"/>
    <x v="17"/>
    <x v="9"/>
    <x v="0"/>
    <x v="6"/>
    <x v="1"/>
    <x v="0"/>
    <x v="0"/>
    <x v="34"/>
    <x v="21"/>
    <x v="21"/>
    <x v="3"/>
    <x v="0"/>
    <x v="45"/>
    <x v="1"/>
    <x v="21"/>
    <x v="6"/>
    <x v="3"/>
    <x v="28"/>
    <x v="7"/>
  </r>
  <r>
    <x v="105"/>
    <x v="1"/>
    <x v="8"/>
    <x v="8"/>
    <x v="2"/>
    <x v="416"/>
    <x v="323"/>
    <x v="4"/>
    <x v="0"/>
    <x v="5"/>
    <x v="6"/>
    <x v="1"/>
    <x v="0"/>
    <x v="5"/>
    <x v="295"/>
    <x v="5"/>
    <x v="5"/>
    <x v="0"/>
    <x v="0"/>
    <x v="45"/>
    <x v="1"/>
    <x v="5"/>
    <x v="5"/>
    <x v="1"/>
    <x v="10"/>
    <x v="2"/>
  </r>
  <r>
    <x v="105"/>
    <x v="5"/>
    <x v="7"/>
    <x v="8"/>
    <x v="4"/>
    <x v="131"/>
    <x v="235"/>
    <x v="17"/>
    <x v="9"/>
    <x v="0"/>
    <x v="6"/>
    <x v="1"/>
    <x v="0"/>
    <x v="0"/>
    <x v="295"/>
    <x v="21"/>
    <x v="21"/>
    <x v="3"/>
    <x v="0"/>
    <x v="45"/>
    <x v="1"/>
    <x v="21"/>
    <x v="6"/>
    <x v="3"/>
    <x v="28"/>
    <x v="7"/>
  </r>
  <r>
    <x v="105"/>
    <x v="5"/>
    <x v="7"/>
    <x v="8"/>
    <x v="4"/>
    <x v="131"/>
    <x v="235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05"/>
    <x v="5"/>
    <x v="7"/>
    <x v="8"/>
    <x v="4"/>
    <x v="133"/>
    <x v="235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05"/>
    <x v="5"/>
    <x v="7"/>
    <x v="8"/>
    <x v="4"/>
    <x v="204"/>
    <x v="235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06"/>
    <x v="1"/>
    <x v="8"/>
    <x v="8"/>
    <x v="1"/>
    <x v="416"/>
    <x v="323"/>
    <x v="0"/>
    <x v="0"/>
    <x v="1"/>
    <x v="6"/>
    <x v="1"/>
    <x v="0"/>
    <x v="1"/>
    <x v="20"/>
    <x v="1"/>
    <x v="1"/>
    <x v="1"/>
    <x v="0"/>
    <x v="45"/>
    <x v="1"/>
    <x v="1"/>
    <x v="3"/>
    <x v="2"/>
    <x v="16"/>
    <x v="7"/>
  </r>
  <r>
    <x v="106"/>
    <x v="3"/>
    <x v="3"/>
    <x v="8"/>
    <x v="4"/>
    <x v="42"/>
    <x v="40"/>
    <x v="17"/>
    <x v="9"/>
    <x v="0"/>
    <x v="6"/>
    <x v="1"/>
    <x v="0"/>
    <x v="0"/>
    <x v="20"/>
    <x v="21"/>
    <x v="21"/>
    <x v="3"/>
    <x v="0"/>
    <x v="45"/>
    <x v="1"/>
    <x v="21"/>
    <x v="6"/>
    <x v="3"/>
    <x v="28"/>
    <x v="7"/>
  </r>
  <r>
    <x v="107"/>
    <x v="1"/>
    <x v="8"/>
    <x v="8"/>
    <x v="3"/>
    <x v="416"/>
    <x v="323"/>
    <x v="13"/>
    <x v="4"/>
    <x v="15"/>
    <x v="4"/>
    <x v="0"/>
    <x v="6"/>
    <x v="22"/>
    <x v="357"/>
    <x v="16"/>
    <x v="16"/>
    <x v="2"/>
    <x v="0"/>
    <x v="10"/>
    <x v="1"/>
    <x v="16"/>
    <x v="4"/>
    <x v="0"/>
    <x v="21"/>
    <x v="5"/>
  </r>
  <r>
    <x v="107"/>
    <x v="6"/>
    <x v="3"/>
    <x v="8"/>
    <x v="4"/>
    <x v="334"/>
    <x v="25"/>
    <x v="17"/>
    <x v="9"/>
    <x v="0"/>
    <x v="6"/>
    <x v="1"/>
    <x v="0"/>
    <x v="0"/>
    <x v="357"/>
    <x v="21"/>
    <x v="21"/>
    <x v="3"/>
    <x v="0"/>
    <x v="45"/>
    <x v="1"/>
    <x v="21"/>
    <x v="6"/>
    <x v="3"/>
    <x v="28"/>
    <x v="7"/>
  </r>
  <r>
    <x v="108"/>
    <x v="1"/>
    <x v="8"/>
    <x v="8"/>
    <x v="1"/>
    <x v="416"/>
    <x v="323"/>
    <x v="0"/>
    <x v="0"/>
    <x v="1"/>
    <x v="6"/>
    <x v="1"/>
    <x v="0"/>
    <x v="1"/>
    <x v="27"/>
    <x v="1"/>
    <x v="1"/>
    <x v="1"/>
    <x v="0"/>
    <x v="45"/>
    <x v="1"/>
    <x v="1"/>
    <x v="3"/>
    <x v="2"/>
    <x v="16"/>
    <x v="7"/>
  </r>
  <r>
    <x v="108"/>
    <x v="3"/>
    <x v="5"/>
    <x v="8"/>
    <x v="4"/>
    <x v="215"/>
    <x v="298"/>
    <x v="17"/>
    <x v="9"/>
    <x v="0"/>
    <x v="6"/>
    <x v="1"/>
    <x v="0"/>
    <x v="0"/>
    <x v="27"/>
    <x v="21"/>
    <x v="21"/>
    <x v="3"/>
    <x v="0"/>
    <x v="45"/>
    <x v="1"/>
    <x v="21"/>
    <x v="6"/>
    <x v="3"/>
    <x v="28"/>
    <x v="7"/>
  </r>
  <r>
    <x v="109"/>
    <x v="1"/>
    <x v="8"/>
    <x v="8"/>
    <x v="2"/>
    <x v="416"/>
    <x v="323"/>
    <x v="1"/>
    <x v="0"/>
    <x v="2"/>
    <x v="6"/>
    <x v="1"/>
    <x v="0"/>
    <x v="2"/>
    <x v="289"/>
    <x v="2"/>
    <x v="2"/>
    <x v="2"/>
    <x v="0"/>
    <x v="6"/>
    <x v="1"/>
    <x v="2"/>
    <x v="5"/>
    <x v="0"/>
    <x v="5"/>
    <x v="7"/>
  </r>
  <r>
    <x v="109"/>
    <x v="5"/>
    <x v="0"/>
    <x v="8"/>
    <x v="4"/>
    <x v="230"/>
    <x v="310"/>
    <x v="17"/>
    <x v="9"/>
    <x v="0"/>
    <x v="6"/>
    <x v="1"/>
    <x v="0"/>
    <x v="0"/>
    <x v="289"/>
    <x v="21"/>
    <x v="21"/>
    <x v="3"/>
    <x v="0"/>
    <x v="45"/>
    <x v="1"/>
    <x v="21"/>
    <x v="6"/>
    <x v="3"/>
    <x v="28"/>
    <x v="7"/>
  </r>
  <r>
    <x v="110"/>
    <x v="1"/>
    <x v="8"/>
    <x v="8"/>
    <x v="1"/>
    <x v="416"/>
    <x v="323"/>
    <x v="0"/>
    <x v="0"/>
    <x v="1"/>
    <x v="6"/>
    <x v="1"/>
    <x v="0"/>
    <x v="1"/>
    <x v="60"/>
    <x v="1"/>
    <x v="1"/>
    <x v="1"/>
    <x v="0"/>
    <x v="45"/>
    <x v="1"/>
    <x v="1"/>
    <x v="3"/>
    <x v="2"/>
    <x v="16"/>
    <x v="7"/>
  </r>
  <r>
    <x v="110"/>
    <x v="3"/>
    <x v="0"/>
    <x v="8"/>
    <x v="4"/>
    <x v="168"/>
    <x v="159"/>
    <x v="17"/>
    <x v="9"/>
    <x v="0"/>
    <x v="6"/>
    <x v="1"/>
    <x v="0"/>
    <x v="0"/>
    <x v="60"/>
    <x v="21"/>
    <x v="21"/>
    <x v="3"/>
    <x v="0"/>
    <x v="45"/>
    <x v="1"/>
    <x v="21"/>
    <x v="6"/>
    <x v="3"/>
    <x v="28"/>
    <x v="7"/>
  </r>
  <r>
    <x v="111"/>
    <x v="2"/>
    <x v="8"/>
    <x v="8"/>
    <x v="0"/>
    <x v="416"/>
    <x v="323"/>
    <x v="0"/>
    <x v="0"/>
    <x v="22"/>
    <x v="6"/>
    <x v="1"/>
    <x v="8"/>
    <x v="27"/>
    <x v="358"/>
    <x v="1"/>
    <x v="1"/>
    <x v="1"/>
    <x v="0"/>
    <x v="45"/>
    <x v="1"/>
    <x v="1"/>
    <x v="4"/>
    <x v="2"/>
    <x v="4"/>
    <x v="7"/>
  </r>
  <r>
    <x v="111"/>
    <x v="0"/>
    <x v="8"/>
    <x v="8"/>
    <x v="4"/>
    <x v="319"/>
    <x v="323"/>
    <x v="17"/>
    <x v="9"/>
    <x v="22"/>
    <x v="6"/>
    <x v="1"/>
    <x v="8"/>
    <x v="27"/>
    <x v="358"/>
    <x v="21"/>
    <x v="21"/>
    <x v="3"/>
    <x v="0"/>
    <x v="45"/>
    <x v="1"/>
    <x v="21"/>
    <x v="6"/>
    <x v="3"/>
    <x v="28"/>
    <x v="7"/>
  </r>
  <r>
    <x v="112"/>
    <x v="1"/>
    <x v="8"/>
    <x v="8"/>
    <x v="1"/>
    <x v="416"/>
    <x v="323"/>
    <x v="0"/>
    <x v="0"/>
    <x v="1"/>
    <x v="6"/>
    <x v="1"/>
    <x v="0"/>
    <x v="1"/>
    <x v="1"/>
    <x v="1"/>
    <x v="1"/>
    <x v="1"/>
    <x v="0"/>
    <x v="9"/>
    <x v="1"/>
    <x v="1"/>
    <x v="3"/>
    <x v="2"/>
    <x v="16"/>
    <x v="7"/>
  </r>
  <r>
    <x v="112"/>
    <x v="3"/>
    <x v="3"/>
    <x v="8"/>
    <x v="4"/>
    <x v="210"/>
    <x v="102"/>
    <x v="17"/>
    <x v="9"/>
    <x v="0"/>
    <x v="6"/>
    <x v="1"/>
    <x v="0"/>
    <x v="0"/>
    <x v="1"/>
    <x v="21"/>
    <x v="21"/>
    <x v="3"/>
    <x v="0"/>
    <x v="45"/>
    <x v="1"/>
    <x v="21"/>
    <x v="6"/>
    <x v="3"/>
    <x v="28"/>
    <x v="7"/>
  </r>
  <r>
    <x v="113"/>
    <x v="2"/>
    <x v="8"/>
    <x v="2"/>
    <x v="2"/>
    <x v="416"/>
    <x v="323"/>
    <x v="2"/>
    <x v="1"/>
    <x v="4"/>
    <x v="6"/>
    <x v="1"/>
    <x v="0"/>
    <x v="4"/>
    <x v="283"/>
    <x v="3"/>
    <x v="3"/>
    <x v="2"/>
    <x v="0"/>
    <x v="45"/>
    <x v="1"/>
    <x v="3"/>
    <x v="1"/>
    <x v="0"/>
    <x v="12"/>
    <x v="7"/>
  </r>
  <r>
    <x v="113"/>
    <x v="5"/>
    <x v="6"/>
    <x v="8"/>
    <x v="4"/>
    <x v="5"/>
    <x v="211"/>
    <x v="17"/>
    <x v="9"/>
    <x v="0"/>
    <x v="6"/>
    <x v="1"/>
    <x v="0"/>
    <x v="0"/>
    <x v="254"/>
    <x v="21"/>
    <x v="21"/>
    <x v="3"/>
    <x v="0"/>
    <x v="45"/>
    <x v="1"/>
    <x v="21"/>
    <x v="6"/>
    <x v="3"/>
    <x v="28"/>
    <x v="7"/>
  </r>
  <r>
    <x v="113"/>
    <x v="3"/>
    <x v="6"/>
    <x v="8"/>
    <x v="4"/>
    <x v="110"/>
    <x v="211"/>
    <x v="17"/>
    <x v="9"/>
    <x v="0"/>
    <x v="6"/>
    <x v="1"/>
    <x v="0"/>
    <x v="0"/>
    <x v="123"/>
    <x v="21"/>
    <x v="21"/>
    <x v="3"/>
    <x v="0"/>
    <x v="45"/>
    <x v="1"/>
    <x v="21"/>
    <x v="6"/>
    <x v="3"/>
    <x v="28"/>
    <x v="7"/>
  </r>
  <r>
    <x v="114"/>
    <x v="1"/>
    <x v="8"/>
    <x v="8"/>
    <x v="2"/>
    <x v="416"/>
    <x v="323"/>
    <x v="0"/>
    <x v="1"/>
    <x v="2"/>
    <x v="6"/>
    <x v="1"/>
    <x v="0"/>
    <x v="2"/>
    <x v="157"/>
    <x v="1"/>
    <x v="1"/>
    <x v="2"/>
    <x v="0"/>
    <x v="45"/>
    <x v="1"/>
    <x v="1"/>
    <x v="5"/>
    <x v="0"/>
    <x v="4"/>
    <x v="7"/>
  </r>
  <r>
    <x v="114"/>
    <x v="5"/>
    <x v="7"/>
    <x v="8"/>
    <x v="4"/>
    <x v="24"/>
    <x v="269"/>
    <x v="17"/>
    <x v="9"/>
    <x v="0"/>
    <x v="6"/>
    <x v="1"/>
    <x v="0"/>
    <x v="0"/>
    <x v="157"/>
    <x v="21"/>
    <x v="21"/>
    <x v="3"/>
    <x v="0"/>
    <x v="45"/>
    <x v="1"/>
    <x v="21"/>
    <x v="6"/>
    <x v="3"/>
    <x v="28"/>
    <x v="7"/>
  </r>
  <r>
    <x v="115"/>
    <x v="1"/>
    <x v="8"/>
    <x v="8"/>
    <x v="3"/>
    <x v="416"/>
    <x v="323"/>
    <x v="0"/>
    <x v="0"/>
    <x v="1"/>
    <x v="6"/>
    <x v="1"/>
    <x v="0"/>
    <x v="1"/>
    <x v="164"/>
    <x v="1"/>
    <x v="1"/>
    <x v="2"/>
    <x v="0"/>
    <x v="19"/>
    <x v="0"/>
    <x v="1"/>
    <x v="4"/>
    <x v="0"/>
    <x v="0"/>
    <x v="7"/>
  </r>
  <r>
    <x v="115"/>
    <x v="6"/>
    <x v="6"/>
    <x v="8"/>
    <x v="4"/>
    <x v="213"/>
    <x v="2"/>
    <x v="17"/>
    <x v="9"/>
    <x v="0"/>
    <x v="6"/>
    <x v="1"/>
    <x v="0"/>
    <x v="0"/>
    <x v="164"/>
    <x v="21"/>
    <x v="21"/>
    <x v="3"/>
    <x v="0"/>
    <x v="45"/>
    <x v="1"/>
    <x v="21"/>
    <x v="6"/>
    <x v="3"/>
    <x v="28"/>
    <x v="7"/>
  </r>
  <r>
    <x v="116"/>
    <x v="1"/>
    <x v="8"/>
    <x v="8"/>
    <x v="2"/>
    <x v="416"/>
    <x v="323"/>
    <x v="5"/>
    <x v="2"/>
    <x v="8"/>
    <x v="6"/>
    <x v="1"/>
    <x v="0"/>
    <x v="9"/>
    <x v="328"/>
    <x v="6"/>
    <x v="6"/>
    <x v="2"/>
    <x v="0"/>
    <x v="10"/>
    <x v="1"/>
    <x v="6"/>
    <x v="5"/>
    <x v="0"/>
    <x v="9"/>
    <x v="4"/>
  </r>
  <r>
    <x v="116"/>
    <x v="5"/>
    <x v="0"/>
    <x v="8"/>
    <x v="4"/>
    <x v="303"/>
    <x v="8"/>
    <x v="17"/>
    <x v="9"/>
    <x v="0"/>
    <x v="6"/>
    <x v="1"/>
    <x v="0"/>
    <x v="0"/>
    <x v="328"/>
    <x v="21"/>
    <x v="21"/>
    <x v="3"/>
    <x v="0"/>
    <x v="45"/>
    <x v="1"/>
    <x v="21"/>
    <x v="6"/>
    <x v="3"/>
    <x v="28"/>
    <x v="7"/>
  </r>
  <r>
    <x v="116"/>
    <x v="5"/>
    <x v="0"/>
    <x v="8"/>
    <x v="4"/>
    <x v="304"/>
    <x v="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16"/>
    <x v="4"/>
    <x v="0"/>
    <x v="8"/>
    <x v="4"/>
    <x v="357"/>
    <x v="9"/>
    <x v="17"/>
    <x v="9"/>
    <x v="0"/>
    <x v="6"/>
    <x v="1"/>
    <x v="0"/>
    <x v="0"/>
    <x v="45"/>
    <x v="21"/>
    <x v="21"/>
    <x v="3"/>
    <x v="0"/>
    <x v="45"/>
    <x v="1"/>
    <x v="21"/>
    <x v="6"/>
    <x v="3"/>
    <x v="28"/>
    <x v="7"/>
  </r>
  <r>
    <x v="117"/>
    <x v="1"/>
    <x v="8"/>
    <x v="8"/>
    <x v="3"/>
    <x v="416"/>
    <x v="323"/>
    <x v="3"/>
    <x v="0"/>
    <x v="4"/>
    <x v="6"/>
    <x v="1"/>
    <x v="0"/>
    <x v="4"/>
    <x v="277"/>
    <x v="4"/>
    <x v="4"/>
    <x v="0"/>
    <x v="0"/>
    <x v="45"/>
    <x v="1"/>
    <x v="4"/>
    <x v="4"/>
    <x v="1"/>
    <x v="5"/>
    <x v="7"/>
  </r>
  <r>
    <x v="117"/>
    <x v="6"/>
    <x v="4"/>
    <x v="8"/>
    <x v="4"/>
    <x v="219"/>
    <x v="11"/>
    <x v="17"/>
    <x v="9"/>
    <x v="0"/>
    <x v="6"/>
    <x v="1"/>
    <x v="0"/>
    <x v="0"/>
    <x v="277"/>
    <x v="21"/>
    <x v="21"/>
    <x v="3"/>
    <x v="0"/>
    <x v="45"/>
    <x v="1"/>
    <x v="21"/>
    <x v="6"/>
    <x v="3"/>
    <x v="28"/>
    <x v="7"/>
  </r>
  <r>
    <x v="118"/>
    <x v="1"/>
    <x v="8"/>
    <x v="8"/>
    <x v="1"/>
    <x v="416"/>
    <x v="323"/>
    <x v="0"/>
    <x v="0"/>
    <x v="1"/>
    <x v="6"/>
    <x v="1"/>
    <x v="0"/>
    <x v="1"/>
    <x v="26"/>
    <x v="1"/>
    <x v="1"/>
    <x v="1"/>
    <x v="0"/>
    <x v="45"/>
    <x v="1"/>
    <x v="1"/>
    <x v="3"/>
    <x v="2"/>
    <x v="16"/>
    <x v="7"/>
  </r>
  <r>
    <x v="118"/>
    <x v="3"/>
    <x v="0"/>
    <x v="8"/>
    <x v="4"/>
    <x v="212"/>
    <x v="268"/>
    <x v="17"/>
    <x v="9"/>
    <x v="0"/>
    <x v="6"/>
    <x v="1"/>
    <x v="0"/>
    <x v="0"/>
    <x v="26"/>
    <x v="21"/>
    <x v="21"/>
    <x v="3"/>
    <x v="0"/>
    <x v="45"/>
    <x v="1"/>
    <x v="21"/>
    <x v="6"/>
    <x v="3"/>
    <x v="28"/>
    <x v="7"/>
  </r>
  <r>
    <x v="119"/>
    <x v="1"/>
    <x v="8"/>
    <x v="8"/>
    <x v="2"/>
    <x v="416"/>
    <x v="323"/>
    <x v="1"/>
    <x v="0"/>
    <x v="2"/>
    <x v="6"/>
    <x v="1"/>
    <x v="0"/>
    <x v="2"/>
    <x v="252"/>
    <x v="2"/>
    <x v="2"/>
    <x v="2"/>
    <x v="0"/>
    <x v="45"/>
    <x v="1"/>
    <x v="2"/>
    <x v="5"/>
    <x v="0"/>
    <x v="5"/>
    <x v="7"/>
  </r>
  <r>
    <x v="119"/>
    <x v="5"/>
    <x v="3"/>
    <x v="8"/>
    <x v="4"/>
    <x v="248"/>
    <x v="43"/>
    <x v="17"/>
    <x v="9"/>
    <x v="0"/>
    <x v="6"/>
    <x v="1"/>
    <x v="0"/>
    <x v="0"/>
    <x v="252"/>
    <x v="21"/>
    <x v="21"/>
    <x v="3"/>
    <x v="0"/>
    <x v="45"/>
    <x v="1"/>
    <x v="21"/>
    <x v="6"/>
    <x v="3"/>
    <x v="28"/>
    <x v="7"/>
  </r>
  <r>
    <x v="120"/>
    <x v="1"/>
    <x v="8"/>
    <x v="8"/>
    <x v="2"/>
    <x v="416"/>
    <x v="323"/>
    <x v="1"/>
    <x v="0"/>
    <x v="2"/>
    <x v="6"/>
    <x v="1"/>
    <x v="0"/>
    <x v="2"/>
    <x v="214"/>
    <x v="2"/>
    <x v="2"/>
    <x v="0"/>
    <x v="0"/>
    <x v="45"/>
    <x v="1"/>
    <x v="2"/>
    <x v="5"/>
    <x v="1"/>
    <x v="7"/>
    <x v="7"/>
  </r>
  <r>
    <x v="120"/>
    <x v="5"/>
    <x v="3"/>
    <x v="8"/>
    <x v="4"/>
    <x v="35"/>
    <x v="143"/>
    <x v="17"/>
    <x v="9"/>
    <x v="0"/>
    <x v="6"/>
    <x v="1"/>
    <x v="0"/>
    <x v="0"/>
    <x v="214"/>
    <x v="21"/>
    <x v="21"/>
    <x v="3"/>
    <x v="0"/>
    <x v="45"/>
    <x v="1"/>
    <x v="21"/>
    <x v="6"/>
    <x v="3"/>
    <x v="28"/>
    <x v="7"/>
  </r>
  <r>
    <x v="120"/>
    <x v="4"/>
    <x v="3"/>
    <x v="8"/>
    <x v="4"/>
    <x v="41"/>
    <x v="14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21"/>
    <x v="1"/>
    <x v="8"/>
    <x v="7"/>
    <x v="3"/>
    <x v="416"/>
    <x v="323"/>
    <x v="9"/>
    <x v="6"/>
    <x v="14"/>
    <x v="2"/>
    <x v="0"/>
    <x v="4"/>
    <x v="20"/>
    <x v="349"/>
    <x v="14"/>
    <x v="14"/>
    <x v="2"/>
    <x v="0"/>
    <x v="20"/>
    <x v="0"/>
    <x v="14"/>
    <x v="0"/>
    <x v="0"/>
    <x v="16"/>
    <x v="4"/>
  </r>
  <r>
    <x v="121"/>
    <x v="6"/>
    <x v="3"/>
    <x v="8"/>
    <x v="4"/>
    <x v="89"/>
    <x v="32"/>
    <x v="17"/>
    <x v="9"/>
    <x v="0"/>
    <x v="6"/>
    <x v="1"/>
    <x v="0"/>
    <x v="0"/>
    <x v="290"/>
    <x v="21"/>
    <x v="21"/>
    <x v="3"/>
    <x v="0"/>
    <x v="45"/>
    <x v="1"/>
    <x v="21"/>
    <x v="6"/>
    <x v="3"/>
    <x v="28"/>
    <x v="7"/>
  </r>
  <r>
    <x v="121"/>
    <x v="5"/>
    <x v="3"/>
    <x v="8"/>
    <x v="4"/>
    <x v="389"/>
    <x v="31"/>
    <x v="17"/>
    <x v="9"/>
    <x v="0"/>
    <x v="6"/>
    <x v="1"/>
    <x v="0"/>
    <x v="0"/>
    <x v="308"/>
    <x v="21"/>
    <x v="21"/>
    <x v="3"/>
    <x v="0"/>
    <x v="45"/>
    <x v="1"/>
    <x v="21"/>
    <x v="6"/>
    <x v="3"/>
    <x v="28"/>
    <x v="7"/>
  </r>
  <r>
    <x v="121"/>
    <x v="5"/>
    <x v="3"/>
    <x v="8"/>
    <x v="4"/>
    <x v="30"/>
    <x v="32"/>
    <x v="17"/>
    <x v="9"/>
    <x v="0"/>
    <x v="6"/>
    <x v="1"/>
    <x v="0"/>
    <x v="0"/>
    <x v="321"/>
    <x v="21"/>
    <x v="21"/>
    <x v="3"/>
    <x v="0"/>
    <x v="45"/>
    <x v="1"/>
    <x v="21"/>
    <x v="6"/>
    <x v="3"/>
    <x v="28"/>
    <x v="7"/>
  </r>
  <r>
    <x v="121"/>
    <x v="3"/>
    <x v="3"/>
    <x v="8"/>
    <x v="4"/>
    <x v="98"/>
    <x v="30"/>
    <x v="17"/>
    <x v="9"/>
    <x v="0"/>
    <x v="6"/>
    <x v="1"/>
    <x v="0"/>
    <x v="0"/>
    <x v="181"/>
    <x v="21"/>
    <x v="21"/>
    <x v="3"/>
    <x v="0"/>
    <x v="45"/>
    <x v="1"/>
    <x v="21"/>
    <x v="6"/>
    <x v="3"/>
    <x v="28"/>
    <x v="7"/>
  </r>
  <r>
    <x v="122"/>
    <x v="1"/>
    <x v="8"/>
    <x v="0"/>
    <x v="0"/>
    <x v="416"/>
    <x v="323"/>
    <x v="5"/>
    <x v="0"/>
    <x v="6"/>
    <x v="6"/>
    <x v="1"/>
    <x v="0"/>
    <x v="7"/>
    <x v="298"/>
    <x v="6"/>
    <x v="6"/>
    <x v="0"/>
    <x v="0"/>
    <x v="45"/>
    <x v="1"/>
    <x v="6"/>
    <x v="0"/>
    <x v="1"/>
    <x v="9"/>
    <x v="0"/>
  </r>
  <r>
    <x v="122"/>
    <x v="3"/>
    <x v="0"/>
    <x v="8"/>
    <x v="4"/>
    <x v="99"/>
    <x v="91"/>
    <x v="17"/>
    <x v="9"/>
    <x v="0"/>
    <x v="6"/>
    <x v="1"/>
    <x v="0"/>
    <x v="0"/>
    <x v="172"/>
    <x v="21"/>
    <x v="21"/>
    <x v="3"/>
    <x v="0"/>
    <x v="45"/>
    <x v="1"/>
    <x v="21"/>
    <x v="6"/>
    <x v="3"/>
    <x v="28"/>
    <x v="7"/>
  </r>
  <r>
    <x v="122"/>
    <x v="0"/>
    <x v="0"/>
    <x v="8"/>
    <x v="4"/>
    <x v="340"/>
    <x v="323"/>
    <x v="17"/>
    <x v="9"/>
    <x v="0"/>
    <x v="6"/>
    <x v="1"/>
    <x v="0"/>
    <x v="0"/>
    <x v="286"/>
    <x v="21"/>
    <x v="21"/>
    <x v="3"/>
    <x v="0"/>
    <x v="45"/>
    <x v="1"/>
    <x v="21"/>
    <x v="6"/>
    <x v="3"/>
    <x v="28"/>
    <x v="7"/>
  </r>
  <r>
    <x v="123"/>
    <x v="1"/>
    <x v="8"/>
    <x v="8"/>
    <x v="2"/>
    <x v="416"/>
    <x v="323"/>
    <x v="1"/>
    <x v="0"/>
    <x v="2"/>
    <x v="6"/>
    <x v="1"/>
    <x v="0"/>
    <x v="2"/>
    <x v="219"/>
    <x v="2"/>
    <x v="2"/>
    <x v="0"/>
    <x v="0"/>
    <x v="21"/>
    <x v="1"/>
    <x v="2"/>
    <x v="5"/>
    <x v="1"/>
    <x v="7"/>
    <x v="7"/>
  </r>
  <r>
    <x v="123"/>
    <x v="5"/>
    <x v="0"/>
    <x v="8"/>
    <x v="4"/>
    <x v="320"/>
    <x v="52"/>
    <x v="17"/>
    <x v="9"/>
    <x v="0"/>
    <x v="6"/>
    <x v="1"/>
    <x v="0"/>
    <x v="0"/>
    <x v="219"/>
    <x v="21"/>
    <x v="21"/>
    <x v="3"/>
    <x v="0"/>
    <x v="45"/>
    <x v="1"/>
    <x v="21"/>
    <x v="6"/>
    <x v="3"/>
    <x v="28"/>
    <x v="7"/>
  </r>
  <r>
    <x v="124"/>
    <x v="1"/>
    <x v="8"/>
    <x v="8"/>
    <x v="2"/>
    <x v="416"/>
    <x v="323"/>
    <x v="0"/>
    <x v="0"/>
    <x v="1"/>
    <x v="6"/>
    <x v="1"/>
    <x v="0"/>
    <x v="1"/>
    <x v="102"/>
    <x v="1"/>
    <x v="1"/>
    <x v="0"/>
    <x v="0"/>
    <x v="45"/>
    <x v="1"/>
    <x v="1"/>
    <x v="5"/>
    <x v="1"/>
    <x v="6"/>
    <x v="7"/>
  </r>
  <r>
    <x v="124"/>
    <x v="5"/>
    <x v="0"/>
    <x v="8"/>
    <x v="4"/>
    <x v="200"/>
    <x v="59"/>
    <x v="17"/>
    <x v="9"/>
    <x v="0"/>
    <x v="6"/>
    <x v="1"/>
    <x v="0"/>
    <x v="0"/>
    <x v="102"/>
    <x v="21"/>
    <x v="21"/>
    <x v="3"/>
    <x v="0"/>
    <x v="45"/>
    <x v="1"/>
    <x v="21"/>
    <x v="6"/>
    <x v="3"/>
    <x v="28"/>
    <x v="7"/>
  </r>
  <r>
    <x v="125"/>
    <x v="1"/>
    <x v="8"/>
    <x v="8"/>
    <x v="3"/>
    <x v="416"/>
    <x v="323"/>
    <x v="4"/>
    <x v="3"/>
    <x v="8"/>
    <x v="6"/>
    <x v="1"/>
    <x v="0"/>
    <x v="9"/>
    <x v="293"/>
    <x v="5"/>
    <x v="5"/>
    <x v="0"/>
    <x v="0"/>
    <x v="2"/>
    <x v="1"/>
    <x v="5"/>
    <x v="4"/>
    <x v="1"/>
    <x v="6"/>
    <x v="5"/>
  </r>
  <r>
    <x v="125"/>
    <x v="6"/>
    <x v="6"/>
    <x v="8"/>
    <x v="4"/>
    <x v="264"/>
    <x v="184"/>
    <x v="17"/>
    <x v="9"/>
    <x v="0"/>
    <x v="6"/>
    <x v="1"/>
    <x v="0"/>
    <x v="0"/>
    <x v="293"/>
    <x v="21"/>
    <x v="21"/>
    <x v="3"/>
    <x v="0"/>
    <x v="45"/>
    <x v="1"/>
    <x v="21"/>
    <x v="6"/>
    <x v="3"/>
    <x v="28"/>
    <x v="7"/>
  </r>
  <r>
    <x v="125"/>
    <x v="4"/>
    <x v="6"/>
    <x v="8"/>
    <x v="4"/>
    <x v="226"/>
    <x v="185"/>
    <x v="17"/>
    <x v="9"/>
    <x v="0"/>
    <x v="6"/>
    <x v="1"/>
    <x v="0"/>
    <x v="0"/>
    <x v="9"/>
    <x v="21"/>
    <x v="21"/>
    <x v="3"/>
    <x v="0"/>
    <x v="45"/>
    <x v="1"/>
    <x v="21"/>
    <x v="6"/>
    <x v="3"/>
    <x v="28"/>
    <x v="7"/>
  </r>
  <r>
    <x v="126"/>
    <x v="1"/>
    <x v="8"/>
    <x v="8"/>
    <x v="2"/>
    <x v="416"/>
    <x v="323"/>
    <x v="0"/>
    <x v="1"/>
    <x v="2"/>
    <x v="6"/>
    <x v="1"/>
    <x v="0"/>
    <x v="2"/>
    <x v="161"/>
    <x v="1"/>
    <x v="1"/>
    <x v="2"/>
    <x v="0"/>
    <x v="40"/>
    <x v="1"/>
    <x v="1"/>
    <x v="5"/>
    <x v="0"/>
    <x v="4"/>
    <x v="7"/>
  </r>
  <r>
    <x v="126"/>
    <x v="5"/>
    <x v="2"/>
    <x v="8"/>
    <x v="4"/>
    <x v="31"/>
    <x v="304"/>
    <x v="17"/>
    <x v="9"/>
    <x v="0"/>
    <x v="6"/>
    <x v="1"/>
    <x v="0"/>
    <x v="0"/>
    <x v="161"/>
    <x v="21"/>
    <x v="21"/>
    <x v="3"/>
    <x v="0"/>
    <x v="45"/>
    <x v="1"/>
    <x v="21"/>
    <x v="6"/>
    <x v="3"/>
    <x v="28"/>
    <x v="7"/>
  </r>
  <r>
    <x v="127"/>
    <x v="1"/>
    <x v="8"/>
    <x v="8"/>
    <x v="2"/>
    <x v="416"/>
    <x v="323"/>
    <x v="1"/>
    <x v="0"/>
    <x v="2"/>
    <x v="6"/>
    <x v="1"/>
    <x v="0"/>
    <x v="2"/>
    <x v="202"/>
    <x v="2"/>
    <x v="2"/>
    <x v="0"/>
    <x v="0"/>
    <x v="45"/>
    <x v="1"/>
    <x v="2"/>
    <x v="5"/>
    <x v="1"/>
    <x v="7"/>
    <x v="7"/>
  </r>
  <r>
    <x v="127"/>
    <x v="5"/>
    <x v="2"/>
    <x v="8"/>
    <x v="4"/>
    <x v="397"/>
    <x v="315"/>
    <x v="17"/>
    <x v="9"/>
    <x v="0"/>
    <x v="6"/>
    <x v="1"/>
    <x v="0"/>
    <x v="0"/>
    <x v="202"/>
    <x v="21"/>
    <x v="21"/>
    <x v="3"/>
    <x v="0"/>
    <x v="45"/>
    <x v="1"/>
    <x v="21"/>
    <x v="6"/>
    <x v="3"/>
    <x v="28"/>
    <x v="7"/>
  </r>
  <r>
    <x v="128"/>
    <x v="1"/>
    <x v="8"/>
    <x v="8"/>
    <x v="1"/>
    <x v="416"/>
    <x v="323"/>
    <x v="0"/>
    <x v="0"/>
    <x v="1"/>
    <x v="6"/>
    <x v="1"/>
    <x v="0"/>
    <x v="1"/>
    <x v="51"/>
    <x v="1"/>
    <x v="1"/>
    <x v="1"/>
    <x v="0"/>
    <x v="45"/>
    <x v="1"/>
    <x v="1"/>
    <x v="3"/>
    <x v="2"/>
    <x v="16"/>
    <x v="7"/>
  </r>
  <r>
    <x v="128"/>
    <x v="3"/>
    <x v="6"/>
    <x v="8"/>
    <x v="4"/>
    <x v="256"/>
    <x v="221"/>
    <x v="17"/>
    <x v="9"/>
    <x v="0"/>
    <x v="6"/>
    <x v="1"/>
    <x v="0"/>
    <x v="0"/>
    <x v="51"/>
    <x v="21"/>
    <x v="21"/>
    <x v="3"/>
    <x v="0"/>
    <x v="45"/>
    <x v="1"/>
    <x v="21"/>
    <x v="6"/>
    <x v="3"/>
    <x v="28"/>
    <x v="7"/>
  </r>
  <r>
    <x v="129"/>
    <x v="1"/>
    <x v="8"/>
    <x v="8"/>
    <x v="1"/>
    <x v="135"/>
    <x v="323"/>
    <x v="0"/>
    <x v="0"/>
    <x v="1"/>
    <x v="6"/>
    <x v="1"/>
    <x v="0"/>
    <x v="1"/>
    <x v="52"/>
    <x v="1"/>
    <x v="1"/>
    <x v="1"/>
    <x v="0"/>
    <x v="45"/>
    <x v="1"/>
    <x v="1"/>
    <x v="3"/>
    <x v="2"/>
    <x v="16"/>
    <x v="7"/>
  </r>
  <r>
    <x v="129"/>
    <x v="3"/>
    <x v="6"/>
    <x v="8"/>
    <x v="4"/>
    <x v="336"/>
    <x v="178"/>
    <x v="17"/>
    <x v="9"/>
    <x v="0"/>
    <x v="6"/>
    <x v="1"/>
    <x v="0"/>
    <x v="0"/>
    <x v="52"/>
    <x v="21"/>
    <x v="21"/>
    <x v="3"/>
    <x v="0"/>
    <x v="45"/>
    <x v="1"/>
    <x v="21"/>
    <x v="6"/>
    <x v="3"/>
    <x v="28"/>
    <x v="7"/>
  </r>
  <r>
    <x v="130"/>
    <x v="1"/>
    <x v="8"/>
    <x v="8"/>
    <x v="1"/>
    <x v="416"/>
    <x v="323"/>
    <x v="0"/>
    <x v="0"/>
    <x v="1"/>
    <x v="6"/>
    <x v="1"/>
    <x v="0"/>
    <x v="1"/>
    <x v="91"/>
    <x v="1"/>
    <x v="1"/>
    <x v="1"/>
    <x v="0"/>
    <x v="45"/>
    <x v="1"/>
    <x v="1"/>
    <x v="3"/>
    <x v="2"/>
    <x v="16"/>
    <x v="7"/>
  </r>
  <r>
    <x v="130"/>
    <x v="3"/>
    <x v="6"/>
    <x v="8"/>
    <x v="4"/>
    <x v="74"/>
    <x v="177"/>
    <x v="17"/>
    <x v="9"/>
    <x v="0"/>
    <x v="6"/>
    <x v="1"/>
    <x v="0"/>
    <x v="0"/>
    <x v="91"/>
    <x v="21"/>
    <x v="21"/>
    <x v="3"/>
    <x v="0"/>
    <x v="45"/>
    <x v="1"/>
    <x v="21"/>
    <x v="6"/>
    <x v="3"/>
    <x v="28"/>
    <x v="7"/>
  </r>
  <r>
    <x v="131"/>
    <x v="1"/>
    <x v="8"/>
    <x v="8"/>
    <x v="1"/>
    <x v="416"/>
    <x v="323"/>
    <x v="0"/>
    <x v="0"/>
    <x v="1"/>
    <x v="6"/>
    <x v="1"/>
    <x v="0"/>
    <x v="1"/>
    <x v="28"/>
    <x v="1"/>
    <x v="1"/>
    <x v="1"/>
    <x v="0"/>
    <x v="45"/>
    <x v="1"/>
    <x v="1"/>
    <x v="3"/>
    <x v="2"/>
    <x v="16"/>
    <x v="7"/>
  </r>
  <r>
    <x v="131"/>
    <x v="3"/>
    <x v="3"/>
    <x v="8"/>
    <x v="4"/>
    <x v="287"/>
    <x v="27"/>
    <x v="17"/>
    <x v="9"/>
    <x v="0"/>
    <x v="6"/>
    <x v="1"/>
    <x v="0"/>
    <x v="0"/>
    <x v="28"/>
    <x v="21"/>
    <x v="21"/>
    <x v="3"/>
    <x v="0"/>
    <x v="45"/>
    <x v="1"/>
    <x v="21"/>
    <x v="6"/>
    <x v="3"/>
    <x v="28"/>
    <x v="7"/>
  </r>
  <r>
    <x v="132"/>
    <x v="1"/>
    <x v="8"/>
    <x v="2"/>
    <x v="2"/>
    <x v="416"/>
    <x v="323"/>
    <x v="0"/>
    <x v="0"/>
    <x v="22"/>
    <x v="6"/>
    <x v="1"/>
    <x v="8"/>
    <x v="27"/>
    <x v="148"/>
    <x v="1"/>
    <x v="1"/>
    <x v="0"/>
    <x v="0"/>
    <x v="45"/>
    <x v="1"/>
    <x v="1"/>
    <x v="1"/>
    <x v="1"/>
    <x v="12"/>
    <x v="7"/>
  </r>
  <r>
    <x v="132"/>
    <x v="5"/>
    <x v="7"/>
    <x v="8"/>
    <x v="4"/>
    <x v="32"/>
    <x v="236"/>
    <x v="17"/>
    <x v="9"/>
    <x v="0"/>
    <x v="6"/>
    <x v="1"/>
    <x v="0"/>
    <x v="0"/>
    <x v="148"/>
    <x v="21"/>
    <x v="21"/>
    <x v="3"/>
    <x v="0"/>
    <x v="45"/>
    <x v="1"/>
    <x v="21"/>
    <x v="6"/>
    <x v="3"/>
    <x v="28"/>
    <x v="7"/>
  </r>
  <r>
    <x v="132"/>
    <x v="3"/>
    <x v="7"/>
    <x v="8"/>
    <x v="4"/>
    <x v="209"/>
    <x v="236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33"/>
    <x v="1"/>
    <x v="8"/>
    <x v="8"/>
    <x v="2"/>
    <x v="416"/>
    <x v="323"/>
    <x v="0"/>
    <x v="1"/>
    <x v="2"/>
    <x v="6"/>
    <x v="1"/>
    <x v="0"/>
    <x v="2"/>
    <x v="182"/>
    <x v="1"/>
    <x v="1"/>
    <x v="2"/>
    <x v="0"/>
    <x v="45"/>
    <x v="1"/>
    <x v="1"/>
    <x v="5"/>
    <x v="0"/>
    <x v="4"/>
    <x v="7"/>
  </r>
  <r>
    <x v="133"/>
    <x v="5"/>
    <x v="0"/>
    <x v="8"/>
    <x v="4"/>
    <x v="225"/>
    <x v="67"/>
    <x v="17"/>
    <x v="9"/>
    <x v="0"/>
    <x v="6"/>
    <x v="1"/>
    <x v="0"/>
    <x v="0"/>
    <x v="182"/>
    <x v="21"/>
    <x v="21"/>
    <x v="3"/>
    <x v="0"/>
    <x v="45"/>
    <x v="1"/>
    <x v="21"/>
    <x v="6"/>
    <x v="3"/>
    <x v="28"/>
    <x v="7"/>
  </r>
  <r>
    <x v="134"/>
    <x v="1"/>
    <x v="8"/>
    <x v="8"/>
    <x v="2"/>
    <x v="416"/>
    <x v="323"/>
    <x v="4"/>
    <x v="2"/>
    <x v="7"/>
    <x v="6"/>
    <x v="1"/>
    <x v="0"/>
    <x v="8"/>
    <x v="326"/>
    <x v="5"/>
    <x v="5"/>
    <x v="2"/>
    <x v="0"/>
    <x v="3"/>
    <x v="0"/>
    <x v="5"/>
    <x v="5"/>
    <x v="0"/>
    <x v="8"/>
    <x v="0"/>
  </r>
  <r>
    <x v="134"/>
    <x v="5"/>
    <x v="0"/>
    <x v="8"/>
    <x v="4"/>
    <x v="317"/>
    <x v="82"/>
    <x v="17"/>
    <x v="9"/>
    <x v="0"/>
    <x v="6"/>
    <x v="1"/>
    <x v="0"/>
    <x v="0"/>
    <x v="326"/>
    <x v="21"/>
    <x v="21"/>
    <x v="3"/>
    <x v="0"/>
    <x v="45"/>
    <x v="1"/>
    <x v="21"/>
    <x v="6"/>
    <x v="3"/>
    <x v="28"/>
    <x v="7"/>
  </r>
  <r>
    <x v="135"/>
    <x v="1"/>
    <x v="8"/>
    <x v="2"/>
    <x v="2"/>
    <x v="416"/>
    <x v="323"/>
    <x v="5"/>
    <x v="4"/>
    <x v="10"/>
    <x v="6"/>
    <x v="1"/>
    <x v="0"/>
    <x v="11"/>
    <x v="268"/>
    <x v="6"/>
    <x v="6"/>
    <x v="1"/>
    <x v="0"/>
    <x v="45"/>
    <x v="1"/>
    <x v="6"/>
    <x v="1"/>
    <x v="2"/>
    <x v="19"/>
    <x v="1"/>
  </r>
  <r>
    <x v="135"/>
    <x v="5"/>
    <x v="7"/>
    <x v="8"/>
    <x v="4"/>
    <x v="129"/>
    <x v="240"/>
    <x v="17"/>
    <x v="9"/>
    <x v="0"/>
    <x v="6"/>
    <x v="1"/>
    <x v="0"/>
    <x v="0"/>
    <x v="253"/>
    <x v="21"/>
    <x v="21"/>
    <x v="3"/>
    <x v="0"/>
    <x v="45"/>
    <x v="1"/>
    <x v="21"/>
    <x v="6"/>
    <x v="3"/>
    <x v="28"/>
    <x v="7"/>
  </r>
  <r>
    <x v="135"/>
    <x v="3"/>
    <x v="7"/>
    <x v="8"/>
    <x v="4"/>
    <x v="43"/>
    <x v="239"/>
    <x v="17"/>
    <x v="9"/>
    <x v="0"/>
    <x v="6"/>
    <x v="1"/>
    <x v="0"/>
    <x v="0"/>
    <x v="27"/>
    <x v="21"/>
    <x v="21"/>
    <x v="3"/>
    <x v="0"/>
    <x v="45"/>
    <x v="1"/>
    <x v="21"/>
    <x v="6"/>
    <x v="3"/>
    <x v="28"/>
    <x v="7"/>
  </r>
  <r>
    <x v="136"/>
    <x v="1"/>
    <x v="8"/>
    <x v="8"/>
    <x v="1"/>
    <x v="416"/>
    <x v="323"/>
    <x v="0"/>
    <x v="0"/>
    <x v="1"/>
    <x v="6"/>
    <x v="1"/>
    <x v="0"/>
    <x v="1"/>
    <x v="39"/>
    <x v="1"/>
    <x v="1"/>
    <x v="1"/>
    <x v="0"/>
    <x v="45"/>
    <x v="1"/>
    <x v="1"/>
    <x v="3"/>
    <x v="2"/>
    <x v="16"/>
    <x v="7"/>
  </r>
  <r>
    <x v="136"/>
    <x v="3"/>
    <x v="0"/>
    <x v="8"/>
    <x v="4"/>
    <x v="63"/>
    <x v="163"/>
    <x v="17"/>
    <x v="9"/>
    <x v="0"/>
    <x v="6"/>
    <x v="1"/>
    <x v="0"/>
    <x v="0"/>
    <x v="39"/>
    <x v="21"/>
    <x v="21"/>
    <x v="3"/>
    <x v="0"/>
    <x v="45"/>
    <x v="1"/>
    <x v="21"/>
    <x v="6"/>
    <x v="3"/>
    <x v="28"/>
    <x v="7"/>
  </r>
  <r>
    <x v="137"/>
    <x v="1"/>
    <x v="8"/>
    <x v="8"/>
    <x v="2"/>
    <x v="416"/>
    <x v="323"/>
    <x v="2"/>
    <x v="1"/>
    <x v="4"/>
    <x v="6"/>
    <x v="1"/>
    <x v="0"/>
    <x v="4"/>
    <x v="257"/>
    <x v="3"/>
    <x v="3"/>
    <x v="0"/>
    <x v="0"/>
    <x v="45"/>
    <x v="1"/>
    <x v="3"/>
    <x v="5"/>
    <x v="1"/>
    <x v="8"/>
    <x v="7"/>
  </r>
  <r>
    <x v="137"/>
    <x v="5"/>
    <x v="7"/>
    <x v="8"/>
    <x v="4"/>
    <x v="17"/>
    <x v="238"/>
    <x v="17"/>
    <x v="9"/>
    <x v="0"/>
    <x v="6"/>
    <x v="1"/>
    <x v="0"/>
    <x v="0"/>
    <x v="257"/>
    <x v="21"/>
    <x v="21"/>
    <x v="3"/>
    <x v="0"/>
    <x v="45"/>
    <x v="1"/>
    <x v="21"/>
    <x v="6"/>
    <x v="3"/>
    <x v="28"/>
    <x v="7"/>
  </r>
  <r>
    <x v="138"/>
    <x v="1"/>
    <x v="8"/>
    <x v="2"/>
    <x v="2"/>
    <x v="416"/>
    <x v="323"/>
    <x v="0"/>
    <x v="0"/>
    <x v="1"/>
    <x v="6"/>
    <x v="1"/>
    <x v="0"/>
    <x v="1"/>
    <x v="267"/>
    <x v="1"/>
    <x v="1"/>
    <x v="2"/>
    <x v="0"/>
    <x v="45"/>
    <x v="1"/>
    <x v="1"/>
    <x v="1"/>
    <x v="0"/>
    <x v="10"/>
    <x v="7"/>
  </r>
  <r>
    <x v="138"/>
    <x v="5"/>
    <x v="0"/>
    <x v="8"/>
    <x v="4"/>
    <x v="266"/>
    <x v="89"/>
    <x v="17"/>
    <x v="9"/>
    <x v="0"/>
    <x v="6"/>
    <x v="1"/>
    <x v="0"/>
    <x v="0"/>
    <x v="186"/>
    <x v="21"/>
    <x v="21"/>
    <x v="3"/>
    <x v="0"/>
    <x v="45"/>
    <x v="1"/>
    <x v="21"/>
    <x v="6"/>
    <x v="3"/>
    <x v="28"/>
    <x v="7"/>
  </r>
  <r>
    <x v="138"/>
    <x v="3"/>
    <x v="4"/>
    <x v="8"/>
    <x v="4"/>
    <x v="50"/>
    <x v="89"/>
    <x v="17"/>
    <x v="9"/>
    <x v="0"/>
    <x v="6"/>
    <x v="1"/>
    <x v="0"/>
    <x v="0"/>
    <x v="184"/>
    <x v="21"/>
    <x v="21"/>
    <x v="3"/>
    <x v="0"/>
    <x v="45"/>
    <x v="1"/>
    <x v="21"/>
    <x v="6"/>
    <x v="3"/>
    <x v="28"/>
    <x v="7"/>
  </r>
  <r>
    <x v="139"/>
    <x v="1"/>
    <x v="8"/>
    <x v="8"/>
    <x v="2"/>
    <x v="416"/>
    <x v="323"/>
    <x v="0"/>
    <x v="0"/>
    <x v="1"/>
    <x v="6"/>
    <x v="1"/>
    <x v="0"/>
    <x v="1"/>
    <x v="113"/>
    <x v="1"/>
    <x v="1"/>
    <x v="0"/>
    <x v="0"/>
    <x v="45"/>
    <x v="1"/>
    <x v="1"/>
    <x v="5"/>
    <x v="1"/>
    <x v="6"/>
    <x v="7"/>
  </r>
  <r>
    <x v="139"/>
    <x v="5"/>
    <x v="2"/>
    <x v="8"/>
    <x v="4"/>
    <x v="34"/>
    <x v="320"/>
    <x v="17"/>
    <x v="9"/>
    <x v="0"/>
    <x v="6"/>
    <x v="1"/>
    <x v="0"/>
    <x v="0"/>
    <x v="113"/>
    <x v="21"/>
    <x v="21"/>
    <x v="3"/>
    <x v="0"/>
    <x v="45"/>
    <x v="1"/>
    <x v="21"/>
    <x v="6"/>
    <x v="3"/>
    <x v="28"/>
    <x v="7"/>
  </r>
  <r>
    <x v="140"/>
    <x v="1"/>
    <x v="8"/>
    <x v="8"/>
    <x v="1"/>
    <x v="416"/>
    <x v="323"/>
    <x v="0"/>
    <x v="0"/>
    <x v="1"/>
    <x v="6"/>
    <x v="1"/>
    <x v="0"/>
    <x v="1"/>
    <x v="108"/>
    <x v="1"/>
    <x v="1"/>
    <x v="0"/>
    <x v="0"/>
    <x v="45"/>
    <x v="1"/>
    <x v="1"/>
    <x v="3"/>
    <x v="1"/>
    <x v="14"/>
    <x v="7"/>
  </r>
  <r>
    <x v="140"/>
    <x v="3"/>
    <x v="6"/>
    <x v="8"/>
    <x v="4"/>
    <x v="259"/>
    <x v="223"/>
    <x v="17"/>
    <x v="9"/>
    <x v="0"/>
    <x v="6"/>
    <x v="1"/>
    <x v="0"/>
    <x v="0"/>
    <x v="108"/>
    <x v="21"/>
    <x v="21"/>
    <x v="3"/>
    <x v="0"/>
    <x v="45"/>
    <x v="1"/>
    <x v="21"/>
    <x v="6"/>
    <x v="3"/>
    <x v="28"/>
    <x v="7"/>
  </r>
  <r>
    <x v="141"/>
    <x v="1"/>
    <x v="8"/>
    <x v="8"/>
    <x v="1"/>
    <x v="416"/>
    <x v="323"/>
    <x v="0"/>
    <x v="1"/>
    <x v="2"/>
    <x v="6"/>
    <x v="1"/>
    <x v="0"/>
    <x v="2"/>
    <x v="92"/>
    <x v="1"/>
    <x v="1"/>
    <x v="1"/>
    <x v="0"/>
    <x v="45"/>
    <x v="1"/>
    <x v="1"/>
    <x v="3"/>
    <x v="2"/>
    <x v="16"/>
    <x v="7"/>
  </r>
  <r>
    <x v="141"/>
    <x v="3"/>
    <x v="6"/>
    <x v="8"/>
    <x v="4"/>
    <x v="177"/>
    <x v="198"/>
    <x v="17"/>
    <x v="9"/>
    <x v="0"/>
    <x v="6"/>
    <x v="1"/>
    <x v="0"/>
    <x v="0"/>
    <x v="92"/>
    <x v="21"/>
    <x v="21"/>
    <x v="3"/>
    <x v="0"/>
    <x v="45"/>
    <x v="1"/>
    <x v="21"/>
    <x v="6"/>
    <x v="3"/>
    <x v="28"/>
    <x v="7"/>
  </r>
  <r>
    <x v="142"/>
    <x v="1"/>
    <x v="8"/>
    <x v="8"/>
    <x v="1"/>
    <x v="416"/>
    <x v="323"/>
    <x v="0"/>
    <x v="0"/>
    <x v="1"/>
    <x v="6"/>
    <x v="1"/>
    <x v="0"/>
    <x v="1"/>
    <x v="13"/>
    <x v="1"/>
    <x v="1"/>
    <x v="1"/>
    <x v="0"/>
    <x v="45"/>
    <x v="1"/>
    <x v="1"/>
    <x v="3"/>
    <x v="2"/>
    <x v="16"/>
    <x v="7"/>
  </r>
  <r>
    <x v="142"/>
    <x v="3"/>
    <x v="5"/>
    <x v="8"/>
    <x v="4"/>
    <x v="307"/>
    <x v="291"/>
    <x v="17"/>
    <x v="9"/>
    <x v="0"/>
    <x v="6"/>
    <x v="1"/>
    <x v="0"/>
    <x v="0"/>
    <x v="13"/>
    <x v="21"/>
    <x v="21"/>
    <x v="3"/>
    <x v="0"/>
    <x v="45"/>
    <x v="1"/>
    <x v="21"/>
    <x v="6"/>
    <x v="3"/>
    <x v="28"/>
    <x v="7"/>
  </r>
  <r>
    <x v="143"/>
    <x v="1"/>
    <x v="8"/>
    <x v="8"/>
    <x v="1"/>
    <x v="416"/>
    <x v="323"/>
    <x v="2"/>
    <x v="1"/>
    <x v="4"/>
    <x v="6"/>
    <x v="1"/>
    <x v="0"/>
    <x v="4"/>
    <x v="57"/>
    <x v="3"/>
    <x v="3"/>
    <x v="1"/>
    <x v="0"/>
    <x v="45"/>
    <x v="1"/>
    <x v="3"/>
    <x v="3"/>
    <x v="2"/>
    <x v="18"/>
    <x v="7"/>
  </r>
  <r>
    <x v="143"/>
    <x v="3"/>
    <x v="5"/>
    <x v="8"/>
    <x v="4"/>
    <x v="96"/>
    <x v="286"/>
    <x v="17"/>
    <x v="9"/>
    <x v="0"/>
    <x v="6"/>
    <x v="1"/>
    <x v="0"/>
    <x v="0"/>
    <x v="57"/>
    <x v="21"/>
    <x v="21"/>
    <x v="3"/>
    <x v="0"/>
    <x v="45"/>
    <x v="1"/>
    <x v="21"/>
    <x v="6"/>
    <x v="3"/>
    <x v="28"/>
    <x v="7"/>
  </r>
  <r>
    <x v="144"/>
    <x v="1"/>
    <x v="8"/>
    <x v="8"/>
    <x v="3"/>
    <x v="416"/>
    <x v="323"/>
    <x v="2"/>
    <x v="1"/>
    <x v="4"/>
    <x v="6"/>
    <x v="1"/>
    <x v="0"/>
    <x v="4"/>
    <x v="259"/>
    <x v="3"/>
    <x v="3"/>
    <x v="0"/>
    <x v="0"/>
    <x v="43"/>
    <x v="1"/>
    <x v="3"/>
    <x v="4"/>
    <x v="1"/>
    <x v="4"/>
    <x v="7"/>
  </r>
  <r>
    <x v="144"/>
    <x v="6"/>
    <x v="5"/>
    <x v="8"/>
    <x v="4"/>
    <x v="146"/>
    <x v="288"/>
    <x v="17"/>
    <x v="9"/>
    <x v="0"/>
    <x v="6"/>
    <x v="1"/>
    <x v="0"/>
    <x v="0"/>
    <x v="259"/>
    <x v="21"/>
    <x v="21"/>
    <x v="3"/>
    <x v="0"/>
    <x v="45"/>
    <x v="1"/>
    <x v="21"/>
    <x v="6"/>
    <x v="3"/>
    <x v="28"/>
    <x v="7"/>
  </r>
  <r>
    <x v="145"/>
    <x v="1"/>
    <x v="8"/>
    <x v="8"/>
    <x v="1"/>
    <x v="416"/>
    <x v="323"/>
    <x v="0"/>
    <x v="0"/>
    <x v="1"/>
    <x v="6"/>
    <x v="1"/>
    <x v="0"/>
    <x v="1"/>
    <x v="101"/>
    <x v="1"/>
    <x v="1"/>
    <x v="0"/>
    <x v="0"/>
    <x v="45"/>
    <x v="1"/>
    <x v="1"/>
    <x v="3"/>
    <x v="1"/>
    <x v="14"/>
    <x v="7"/>
  </r>
  <r>
    <x v="145"/>
    <x v="3"/>
    <x v="3"/>
    <x v="8"/>
    <x v="4"/>
    <x v="118"/>
    <x v="47"/>
    <x v="17"/>
    <x v="9"/>
    <x v="0"/>
    <x v="6"/>
    <x v="1"/>
    <x v="0"/>
    <x v="0"/>
    <x v="101"/>
    <x v="21"/>
    <x v="21"/>
    <x v="3"/>
    <x v="0"/>
    <x v="45"/>
    <x v="1"/>
    <x v="21"/>
    <x v="6"/>
    <x v="3"/>
    <x v="28"/>
    <x v="7"/>
  </r>
  <r>
    <x v="146"/>
    <x v="1"/>
    <x v="8"/>
    <x v="8"/>
    <x v="1"/>
    <x v="416"/>
    <x v="323"/>
    <x v="0"/>
    <x v="0"/>
    <x v="1"/>
    <x v="6"/>
    <x v="1"/>
    <x v="0"/>
    <x v="1"/>
    <x v="169"/>
    <x v="1"/>
    <x v="1"/>
    <x v="2"/>
    <x v="0"/>
    <x v="45"/>
    <x v="0"/>
    <x v="1"/>
    <x v="3"/>
    <x v="0"/>
    <x v="12"/>
    <x v="7"/>
  </r>
  <r>
    <x v="146"/>
    <x v="3"/>
    <x v="2"/>
    <x v="8"/>
    <x v="4"/>
    <x v="260"/>
    <x v="321"/>
    <x v="17"/>
    <x v="9"/>
    <x v="0"/>
    <x v="6"/>
    <x v="1"/>
    <x v="0"/>
    <x v="0"/>
    <x v="169"/>
    <x v="21"/>
    <x v="21"/>
    <x v="3"/>
    <x v="0"/>
    <x v="45"/>
    <x v="1"/>
    <x v="21"/>
    <x v="6"/>
    <x v="3"/>
    <x v="28"/>
    <x v="7"/>
  </r>
  <r>
    <x v="147"/>
    <x v="1"/>
    <x v="8"/>
    <x v="8"/>
    <x v="1"/>
    <x v="416"/>
    <x v="323"/>
    <x v="2"/>
    <x v="1"/>
    <x v="4"/>
    <x v="6"/>
    <x v="1"/>
    <x v="0"/>
    <x v="4"/>
    <x v="239"/>
    <x v="3"/>
    <x v="3"/>
    <x v="1"/>
    <x v="0"/>
    <x v="45"/>
    <x v="1"/>
    <x v="3"/>
    <x v="3"/>
    <x v="2"/>
    <x v="18"/>
    <x v="7"/>
  </r>
  <r>
    <x v="147"/>
    <x v="3"/>
    <x v="0"/>
    <x v="8"/>
    <x v="4"/>
    <x v="391"/>
    <x v="93"/>
    <x v="17"/>
    <x v="9"/>
    <x v="0"/>
    <x v="6"/>
    <x v="1"/>
    <x v="0"/>
    <x v="0"/>
    <x v="239"/>
    <x v="21"/>
    <x v="21"/>
    <x v="3"/>
    <x v="0"/>
    <x v="45"/>
    <x v="1"/>
    <x v="21"/>
    <x v="6"/>
    <x v="3"/>
    <x v="28"/>
    <x v="7"/>
  </r>
  <r>
    <x v="148"/>
    <x v="1"/>
    <x v="8"/>
    <x v="8"/>
    <x v="3"/>
    <x v="416"/>
    <x v="323"/>
    <x v="1"/>
    <x v="2"/>
    <x v="4"/>
    <x v="6"/>
    <x v="1"/>
    <x v="0"/>
    <x v="4"/>
    <x v="210"/>
    <x v="2"/>
    <x v="2"/>
    <x v="0"/>
    <x v="0"/>
    <x v="45"/>
    <x v="1"/>
    <x v="2"/>
    <x v="4"/>
    <x v="1"/>
    <x v="3"/>
    <x v="7"/>
  </r>
  <r>
    <x v="148"/>
    <x v="6"/>
    <x v="7"/>
    <x v="8"/>
    <x v="4"/>
    <x v="243"/>
    <x v="262"/>
    <x v="17"/>
    <x v="9"/>
    <x v="0"/>
    <x v="6"/>
    <x v="1"/>
    <x v="0"/>
    <x v="0"/>
    <x v="210"/>
    <x v="21"/>
    <x v="21"/>
    <x v="3"/>
    <x v="0"/>
    <x v="45"/>
    <x v="1"/>
    <x v="21"/>
    <x v="6"/>
    <x v="3"/>
    <x v="28"/>
    <x v="7"/>
  </r>
  <r>
    <x v="149"/>
    <x v="1"/>
    <x v="8"/>
    <x v="8"/>
    <x v="1"/>
    <x v="416"/>
    <x v="323"/>
    <x v="17"/>
    <x v="9"/>
    <x v="22"/>
    <x v="6"/>
    <x v="1"/>
    <x v="8"/>
    <x v="27"/>
    <x v="116"/>
    <x v="0"/>
    <x v="0"/>
    <x v="2"/>
    <x v="0"/>
    <x v="45"/>
    <x v="1"/>
    <x v="0"/>
    <x v="3"/>
    <x v="0"/>
    <x v="11"/>
    <x v="7"/>
  </r>
  <r>
    <x v="149"/>
    <x v="3"/>
    <x v="8"/>
    <x v="8"/>
    <x v="4"/>
    <x v="339"/>
    <x v="323"/>
    <x v="0"/>
    <x v="0"/>
    <x v="22"/>
    <x v="6"/>
    <x v="1"/>
    <x v="8"/>
    <x v="27"/>
    <x v="358"/>
    <x v="21"/>
    <x v="21"/>
    <x v="3"/>
    <x v="0"/>
    <x v="45"/>
    <x v="1"/>
    <x v="21"/>
    <x v="6"/>
    <x v="3"/>
    <x v="28"/>
    <x v="7"/>
  </r>
  <r>
    <x v="150"/>
    <x v="1"/>
    <x v="8"/>
    <x v="7"/>
    <x v="2"/>
    <x v="416"/>
    <x v="323"/>
    <x v="15"/>
    <x v="7"/>
    <x v="19"/>
    <x v="3"/>
    <x v="0"/>
    <x v="5"/>
    <x v="25"/>
    <x v="358"/>
    <x v="19"/>
    <x v="19"/>
    <x v="1"/>
    <x v="0"/>
    <x v="45"/>
    <x v="0"/>
    <x v="19"/>
    <x v="1"/>
    <x v="2"/>
    <x v="27"/>
    <x v="6"/>
  </r>
  <r>
    <x v="150"/>
    <x v="6"/>
    <x v="8"/>
    <x v="8"/>
    <x v="4"/>
    <x v="416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6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5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7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7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3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4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3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3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383"/>
    <x v="1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0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2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2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4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5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3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3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3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3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5"/>
    <x v="3"/>
    <x v="8"/>
    <x v="4"/>
    <x v="11"/>
    <x v="9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50"/>
    <x v="3"/>
    <x v="3"/>
    <x v="8"/>
    <x v="4"/>
    <x v="333"/>
    <x v="97"/>
    <x v="17"/>
    <x v="9"/>
    <x v="0"/>
    <x v="6"/>
    <x v="1"/>
    <x v="0"/>
    <x v="0"/>
    <x v="339"/>
    <x v="21"/>
    <x v="21"/>
    <x v="3"/>
    <x v="0"/>
    <x v="45"/>
    <x v="1"/>
    <x v="21"/>
    <x v="6"/>
    <x v="3"/>
    <x v="28"/>
    <x v="7"/>
  </r>
  <r>
    <x v="151"/>
    <x v="1"/>
    <x v="8"/>
    <x v="8"/>
    <x v="2"/>
    <x v="416"/>
    <x v="323"/>
    <x v="1"/>
    <x v="0"/>
    <x v="2"/>
    <x v="6"/>
    <x v="1"/>
    <x v="0"/>
    <x v="2"/>
    <x v="208"/>
    <x v="2"/>
    <x v="2"/>
    <x v="0"/>
    <x v="0"/>
    <x v="45"/>
    <x v="1"/>
    <x v="2"/>
    <x v="5"/>
    <x v="1"/>
    <x v="7"/>
    <x v="7"/>
  </r>
  <r>
    <x v="151"/>
    <x v="5"/>
    <x v="0"/>
    <x v="8"/>
    <x v="4"/>
    <x v="379"/>
    <x v="72"/>
    <x v="17"/>
    <x v="9"/>
    <x v="0"/>
    <x v="6"/>
    <x v="1"/>
    <x v="0"/>
    <x v="0"/>
    <x v="208"/>
    <x v="21"/>
    <x v="21"/>
    <x v="3"/>
    <x v="0"/>
    <x v="45"/>
    <x v="1"/>
    <x v="21"/>
    <x v="6"/>
    <x v="3"/>
    <x v="28"/>
    <x v="7"/>
  </r>
  <r>
    <x v="151"/>
    <x v="4"/>
    <x v="0"/>
    <x v="8"/>
    <x v="4"/>
    <x v="353"/>
    <x v="72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152"/>
    <x v="1"/>
    <x v="8"/>
    <x v="8"/>
    <x v="1"/>
    <x v="416"/>
    <x v="323"/>
    <x v="2"/>
    <x v="1"/>
    <x v="4"/>
    <x v="6"/>
    <x v="1"/>
    <x v="0"/>
    <x v="4"/>
    <x v="223"/>
    <x v="3"/>
    <x v="3"/>
    <x v="1"/>
    <x v="0"/>
    <x v="45"/>
    <x v="1"/>
    <x v="3"/>
    <x v="3"/>
    <x v="2"/>
    <x v="18"/>
    <x v="7"/>
  </r>
  <r>
    <x v="152"/>
    <x v="3"/>
    <x v="0"/>
    <x v="8"/>
    <x v="4"/>
    <x v="6"/>
    <x v="16"/>
    <x v="17"/>
    <x v="9"/>
    <x v="0"/>
    <x v="6"/>
    <x v="1"/>
    <x v="0"/>
    <x v="0"/>
    <x v="223"/>
    <x v="21"/>
    <x v="21"/>
    <x v="3"/>
    <x v="0"/>
    <x v="45"/>
    <x v="1"/>
    <x v="21"/>
    <x v="6"/>
    <x v="3"/>
    <x v="28"/>
    <x v="7"/>
  </r>
  <r>
    <x v="153"/>
    <x v="1"/>
    <x v="8"/>
    <x v="8"/>
    <x v="1"/>
    <x v="416"/>
    <x v="323"/>
    <x v="0"/>
    <x v="0"/>
    <x v="1"/>
    <x v="6"/>
    <x v="1"/>
    <x v="0"/>
    <x v="1"/>
    <x v="113"/>
    <x v="1"/>
    <x v="1"/>
    <x v="0"/>
    <x v="0"/>
    <x v="24"/>
    <x v="1"/>
    <x v="1"/>
    <x v="3"/>
    <x v="1"/>
    <x v="14"/>
    <x v="7"/>
  </r>
  <r>
    <x v="153"/>
    <x v="3"/>
    <x v="3"/>
    <x v="8"/>
    <x v="4"/>
    <x v="277"/>
    <x v="146"/>
    <x v="17"/>
    <x v="9"/>
    <x v="0"/>
    <x v="6"/>
    <x v="1"/>
    <x v="0"/>
    <x v="0"/>
    <x v="113"/>
    <x v="21"/>
    <x v="21"/>
    <x v="3"/>
    <x v="0"/>
    <x v="45"/>
    <x v="1"/>
    <x v="21"/>
    <x v="6"/>
    <x v="3"/>
    <x v="28"/>
    <x v="7"/>
  </r>
  <r>
    <x v="154"/>
    <x v="1"/>
    <x v="8"/>
    <x v="8"/>
    <x v="2"/>
    <x v="416"/>
    <x v="323"/>
    <x v="0"/>
    <x v="1"/>
    <x v="2"/>
    <x v="6"/>
    <x v="1"/>
    <x v="0"/>
    <x v="2"/>
    <x v="178"/>
    <x v="1"/>
    <x v="1"/>
    <x v="2"/>
    <x v="0"/>
    <x v="45"/>
    <x v="1"/>
    <x v="1"/>
    <x v="5"/>
    <x v="0"/>
    <x v="4"/>
    <x v="7"/>
  </r>
  <r>
    <x v="154"/>
    <x v="5"/>
    <x v="6"/>
    <x v="8"/>
    <x v="4"/>
    <x v="174"/>
    <x v="182"/>
    <x v="17"/>
    <x v="9"/>
    <x v="0"/>
    <x v="6"/>
    <x v="1"/>
    <x v="0"/>
    <x v="0"/>
    <x v="178"/>
    <x v="21"/>
    <x v="21"/>
    <x v="3"/>
    <x v="0"/>
    <x v="45"/>
    <x v="1"/>
    <x v="21"/>
    <x v="6"/>
    <x v="3"/>
    <x v="28"/>
    <x v="7"/>
  </r>
  <r>
    <x v="154"/>
    <x v="4"/>
    <x v="6"/>
    <x v="8"/>
    <x v="4"/>
    <x v="175"/>
    <x v="182"/>
    <x v="17"/>
    <x v="9"/>
    <x v="0"/>
    <x v="6"/>
    <x v="1"/>
    <x v="0"/>
    <x v="0"/>
    <x v="6"/>
    <x v="21"/>
    <x v="21"/>
    <x v="3"/>
    <x v="0"/>
    <x v="45"/>
    <x v="1"/>
    <x v="21"/>
    <x v="6"/>
    <x v="3"/>
    <x v="28"/>
    <x v="7"/>
  </r>
  <r>
    <x v="155"/>
    <x v="1"/>
    <x v="8"/>
    <x v="5"/>
    <x v="3"/>
    <x v="416"/>
    <x v="323"/>
    <x v="5"/>
    <x v="1"/>
    <x v="7"/>
    <x v="0"/>
    <x v="1"/>
    <x v="1"/>
    <x v="10"/>
    <x v="315"/>
    <x v="7"/>
    <x v="7"/>
    <x v="0"/>
    <x v="0"/>
    <x v="45"/>
    <x v="1"/>
    <x v="7"/>
    <x v="0"/>
    <x v="1"/>
    <x v="10"/>
    <x v="5"/>
  </r>
  <r>
    <x v="155"/>
    <x v="6"/>
    <x v="0"/>
    <x v="8"/>
    <x v="4"/>
    <x v="73"/>
    <x v="162"/>
    <x v="17"/>
    <x v="9"/>
    <x v="0"/>
    <x v="6"/>
    <x v="1"/>
    <x v="0"/>
    <x v="0"/>
    <x v="296"/>
    <x v="21"/>
    <x v="21"/>
    <x v="3"/>
    <x v="0"/>
    <x v="45"/>
    <x v="1"/>
    <x v="21"/>
    <x v="6"/>
    <x v="3"/>
    <x v="28"/>
    <x v="7"/>
  </r>
  <r>
    <x v="155"/>
    <x v="5"/>
    <x v="0"/>
    <x v="8"/>
    <x v="4"/>
    <x v="252"/>
    <x v="161"/>
    <x v="17"/>
    <x v="9"/>
    <x v="0"/>
    <x v="6"/>
    <x v="1"/>
    <x v="0"/>
    <x v="0"/>
    <x v="197"/>
    <x v="21"/>
    <x v="21"/>
    <x v="3"/>
    <x v="0"/>
    <x v="45"/>
    <x v="1"/>
    <x v="21"/>
    <x v="6"/>
    <x v="3"/>
    <x v="28"/>
    <x v="7"/>
  </r>
  <r>
    <x v="155"/>
    <x v="4"/>
    <x v="0"/>
    <x v="8"/>
    <x v="4"/>
    <x v="72"/>
    <x v="162"/>
    <x v="17"/>
    <x v="9"/>
    <x v="0"/>
    <x v="6"/>
    <x v="1"/>
    <x v="0"/>
    <x v="0"/>
    <x v="104"/>
    <x v="21"/>
    <x v="21"/>
    <x v="3"/>
    <x v="0"/>
    <x v="45"/>
    <x v="1"/>
    <x v="21"/>
    <x v="6"/>
    <x v="3"/>
    <x v="28"/>
    <x v="7"/>
  </r>
  <r>
    <x v="156"/>
    <x v="1"/>
    <x v="8"/>
    <x v="8"/>
    <x v="1"/>
    <x v="416"/>
    <x v="323"/>
    <x v="3"/>
    <x v="0"/>
    <x v="4"/>
    <x v="6"/>
    <x v="1"/>
    <x v="0"/>
    <x v="4"/>
    <x v="341"/>
    <x v="4"/>
    <x v="4"/>
    <x v="2"/>
    <x v="0"/>
    <x v="45"/>
    <x v="0"/>
    <x v="4"/>
    <x v="3"/>
    <x v="0"/>
    <x v="15"/>
    <x v="7"/>
  </r>
  <r>
    <x v="156"/>
    <x v="3"/>
    <x v="3"/>
    <x v="8"/>
    <x v="4"/>
    <x v="295"/>
    <x v="128"/>
    <x v="17"/>
    <x v="9"/>
    <x v="0"/>
    <x v="6"/>
    <x v="1"/>
    <x v="0"/>
    <x v="0"/>
    <x v="341"/>
    <x v="21"/>
    <x v="21"/>
    <x v="3"/>
    <x v="0"/>
    <x v="45"/>
    <x v="1"/>
    <x v="21"/>
    <x v="6"/>
    <x v="3"/>
    <x v="28"/>
    <x v="7"/>
  </r>
  <r>
    <x v="157"/>
    <x v="2"/>
    <x v="8"/>
    <x v="8"/>
    <x v="1"/>
    <x v="416"/>
    <x v="323"/>
    <x v="0"/>
    <x v="0"/>
    <x v="1"/>
    <x v="6"/>
    <x v="1"/>
    <x v="0"/>
    <x v="1"/>
    <x v="114"/>
    <x v="1"/>
    <x v="1"/>
    <x v="0"/>
    <x v="0"/>
    <x v="45"/>
    <x v="1"/>
    <x v="1"/>
    <x v="3"/>
    <x v="1"/>
    <x v="14"/>
    <x v="7"/>
  </r>
  <r>
    <x v="157"/>
    <x v="3"/>
    <x v="8"/>
    <x v="8"/>
    <x v="4"/>
    <x v="184"/>
    <x v="323"/>
    <x v="17"/>
    <x v="9"/>
    <x v="22"/>
    <x v="6"/>
    <x v="1"/>
    <x v="8"/>
    <x v="27"/>
    <x v="114"/>
    <x v="21"/>
    <x v="21"/>
    <x v="3"/>
    <x v="0"/>
    <x v="45"/>
    <x v="1"/>
    <x v="21"/>
    <x v="6"/>
    <x v="3"/>
    <x v="28"/>
    <x v="7"/>
  </r>
  <r>
    <x v="158"/>
    <x v="1"/>
    <x v="8"/>
    <x v="8"/>
    <x v="2"/>
    <x v="416"/>
    <x v="323"/>
    <x v="0"/>
    <x v="0"/>
    <x v="1"/>
    <x v="6"/>
    <x v="1"/>
    <x v="0"/>
    <x v="1"/>
    <x v="125"/>
    <x v="1"/>
    <x v="1"/>
    <x v="0"/>
    <x v="0"/>
    <x v="30"/>
    <x v="1"/>
    <x v="1"/>
    <x v="5"/>
    <x v="1"/>
    <x v="6"/>
    <x v="7"/>
  </r>
  <r>
    <x v="158"/>
    <x v="5"/>
    <x v="0"/>
    <x v="8"/>
    <x v="4"/>
    <x v="249"/>
    <x v="73"/>
    <x v="17"/>
    <x v="9"/>
    <x v="0"/>
    <x v="6"/>
    <x v="1"/>
    <x v="0"/>
    <x v="0"/>
    <x v="125"/>
    <x v="21"/>
    <x v="21"/>
    <x v="3"/>
    <x v="0"/>
    <x v="45"/>
    <x v="1"/>
    <x v="21"/>
    <x v="6"/>
    <x v="3"/>
    <x v="28"/>
    <x v="7"/>
  </r>
  <r>
    <x v="159"/>
    <x v="1"/>
    <x v="8"/>
    <x v="1"/>
    <x v="2"/>
    <x v="416"/>
    <x v="323"/>
    <x v="1"/>
    <x v="0"/>
    <x v="2"/>
    <x v="6"/>
    <x v="1"/>
    <x v="0"/>
    <x v="2"/>
    <x v="258"/>
    <x v="2"/>
    <x v="2"/>
    <x v="2"/>
    <x v="0"/>
    <x v="45"/>
    <x v="1"/>
    <x v="2"/>
    <x v="1"/>
    <x v="0"/>
    <x v="11"/>
    <x v="7"/>
  </r>
  <r>
    <x v="159"/>
    <x v="5"/>
    <x v="6"/>
    <x v="8"/>
    <x v="4"/>
    <x v="145"/>
    <x v="206"/>
    <x v="17"/>
    <x v="9"/>
    <x v="0"/>
    <x v="6"/>
    <x v="1"/>
    <x v="0"/>
    <x v="0"/>
    <x v="137"/>
    <x v="21"/>
    <x v="21"/>
    <x v="3"/>
    <x v="0"/>
    <x v="45"/>
    <x v="1"/>
    <x v="21"/>
    <x v="6"/>
    <x v="3"/>
    <x v="28"/>
    <x v="7"/>
  </r>
  <r>
    <x v="159"/>
    <x v="4"/>
    <x v="6"/>
    <x v="8"/>
    <x v="4"/>
    <x v="115"/>
    <x v="206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159"/>
    <x v="0"/>
    <x v="6"/>
    <x v="8"/>
    <x v="4"/>
    <x v="144"/>
    <x v="5"/>
    <x v="17"/>
    <x v="9"/>
    <x v="0"/>
    <x v="6"/>
    <x v="1"/>
    <x v="0"/>
    <x v="0"/>
    <x v="204"/>
    <x v="21"/>
    <x v="21"/>
    <x v="3"/>
    <x v="0"/>
    <x v="45"/>
    <x v="1"/>
    <x v="21"/>
    <x v="6"/>
    <x v="3"/>
    <x v="28"/>
    <x v="7"/>
  </r>
  <r>
    <x v="160"/>
    <x v="1"/>
    <x v="8"/>
    <x v="8"/>
    <x v="2"/>
    <x v="416"/>
    <x v="323"/>
    <x v="0"/>
    <x v="0"/>
    <x v="1"/>
    <x v="6"/>
    <x v="1"/>
    <x v="0"/>
    <x v="1"/>
    <x v="180"/>
    <x v="1"/>
    <x v="1"/>
    <x v="2"/>
    <x v="0"/>
    <x v="45"/>
    <x v="1"/>
    <x v="1"/>
    <x v="5"/>
    <x v="0"/>
    <x v="4"/>
    <x v="7"/>
  </r>
  <r>
    <x v="160"/>
    <x v="5"/>
    <x v="2"/>
    <x v="8"/>
    <x v="4"/>
    <x v="246"/>
    <x v="306"/>
    <x v="17"/>
    <x v="9"/>
    <x v="0"/>
    <x v="6"/>
    <x v="1"/>
    <x v="0"/>
    <x v="0"/>
    <x v="180"/>
    <x v="21"/>
    <x v="21"/>
    <x v="3"/>
    <x v="0"/>
    <x v="45"/>
    <x v="1"/>
    <x v="21"/>
    <x v="6"/>
    <x v="3"/>
    <x v="28"/>
    <x v="7"/>
  </r>
  <r>
    <x v="161"/>
    <x v="1"/>
    <x v="8"/>
    <x v="8"/>
    <x v="3"/>
    <x v="416"/>
    <x v="323"/>
    <x v="1"/>
    <x v="0"/>
    <x v="2"/>
    <x v="6"/>
    <x v="1"/>
    <x v="0"/>
    <x v="2"/>
    <x v="238"/>
    <x v="2"/>
    <x v="2"/>
    <x v="0"/>
    <x v="0"/>
    <x v="45"/>
    <x v="1"/>
    <x v="2"/>
    <x v="4"/>
    <x v="1"/>
    <x v="3"/>
    <x v="7"/>
  </r>
  <r>
    <x v="161"/>
    <x v="6"/>
    <x v="5"/>
    <x v="8"/>
    <x v="4"/>
    <x v="197"/>
    <x v="287"/>
    <x v="17"/>
    <x v="9"/>
    <x v="0"/>
    <x v="6"/>
    <x v="1"/>
    <x v="0"/>
    <x v="0"/>
    <x v="238"/>
    <x v="21"/>
    <x v="21"/>
    <x v="3"/>
    <x v="0"/>
    <x v="45"/>
    <x v="1"/>
    <x v="21"/>
    <x v="6"/>
    <x v="3"/>
    <x v="28"/>
    <x v="7"/>
  </r>
  <r>
    <x v="162"/>
    <x v="1"/>
    <x v="8"/>
    <x v="2"/>
    <x v="2"/>
    <x v="141"/>
    <x v="323"/>
    <x v="4"/>
    <x v="2"/>
    <x v="7"/>
    <x v="6"/>
    <x v="1"/>
    <x v="0"/>
    <x v="8"/>
    <x v="320"/>
    <x v="5"/>
    <x v="5"/>
    <x v="2"/>
    <x v="0"/>
    <x v="45"/>
    <x v="1"/>
    <x v="5"/>
    <x v="1"/>
    <x v="0"/>
    <x v="14"/>
    <x v="0"/>
  </r>
  <r>
    <x v="162"/>
    <x v="5"/>
    <x v="3"/>
    <x v="8"/>
    <x v="4"/>
    <x v="48"/>
    <x v="141"/>
    <x v="17"/>
    <x v="9"/>
    <x v="0"/>
    <x v="6"/>
    <x v="1"/>
    <x v="0"/>
    <x v="0"/>
    <x v="313"/>
    <x v="21"/>
    <x v="21"/>
    <x v="3"/>
    <x v="0"/>
    <x v="45"/>
    <x v="1"/>
    <x v="21"/>
    <x v="6"/>
    <x v="3"/>
    <x v="28"/>
    <x v="7"/>
  </r>
  <r>
    <x v="162"/>
    <x v="3"/>
    <x v="3"/>
    <x v="8"/>
    <x v="4"/>
    <x v="54"/>
    <x v="142"/>
    <x v="17"/>
    <x v="9"/>
    <x v="0"/>
    <x v="6"/>
    <x v="1"/>
    <x v="0"/>
    <x v="0"/>
    <x v="162"/>
    <x v="21"/>
    <x v="21"/>
    <x v="3"/>
    <x v="0"/>
    <x v="45"/>
    <x v="1"/>
    <x v="21"/>
    <x v="6"/>
    <x v="3"/>
    <x v="28"/>
    <x v="7"/>
  </r>
  <r>
    <x v="163"/>
    <x v="1"/>
    <x v="8"/>
    <x v="8"/>
    <x v="2"/>
    <x v="416"/>
    <x v="323"/>
    <x v="1"/>
    <x v="0"/>
    <x v="2"/>
    <x v="6"/>
    <x v="1"/>
    <x v="0"/>
    <x v="2"/>
    <x v="243"/>
    <x v="2"/>
    <x v="2"/>
    <x v="0"/>
    <x v="0"/>
    <x v="33"/>
    <x v="1"/>
    <x v="2"/>
    <x v="5"/>
    <x v="1"/>
    <x v="7"/>
    <x v="7"/>
  </r>
  <r>
    <x v="163"/>
    <x v="5"/>
    <x v="3"/>
    <x v="8"/>
    <x v="4"/>
    <x v="44"/>
    <x v="145"/>
    <x v="17"/>
    <x v="9"/>
    <x v="0"/>
    <x v="6"/>
    <x v="1"/>
    <x v="0"/>
    <x v="0"/>
    <x v="243"/>
    <x v="21"/>
    <x v="21"/>
    <x v="3"/>
    <x v="0"/>
    <x v="45"/>
    <x v="1"/>
    <x v="21"/>
    <x v="6"/>
    <x v="3"/>
    <x v="28"/>
    <x v="7"/>
  </r>
  <r>
    <x v="164"/>
    <x v="1"/>
    <x v="8"/>
    <x v="2"/>
    <x v="2"/>
    <x v="416"/>
    <x v="323"/>
    <x v="2"/>
    <x v="0"/>
    <x v="3"/>
    <x v="6"/>
    <x v="1"/>
    <x v="0"/>
    <x v="3"/>
    <x v="241"/>
    <x v="3"/>
    <x v="3"/>
    <x v="1"/>
    <x v="0"/>
    <x v="30"/>
    <x v="1"/>
    <x v="3"/>
    <x v="1"/>
    <x v="2"/>
    <x v="16"/>
    <x v="7"/>
  </r>
  <r>
    <x v="164"/>
    <x v="5"/>
    <x v="3"/>
    <x v="8"/>
    <x v="4"/>
    <x v="239"/>
    <x v="41"/>
    <x v="17"/>
    <x v="9"/>
    <x v="0"/>
    <x v="6"/>
    <x v="1"/>
    <x v="0"/>
    <x v="0"/>
    <x v="241"/>
    <x v="21"/>
    <x v="21"/>
    <x v="3"/>
    <x v="0"/>
    <x v="45"/>
    <x v="1"/>
    <x v="21"/>
    <x v="6"/>
    <x v="3"/>
    <x v="28"/>
    <x v="7"/>
  </r>
  <r>
    <x v="165"/>
    <x v="1"/>
    <x v="8"/>
    <x v="8"/>
    <x v="1"/>
    <x v="416"/>
    <x v="323"/>
    <x v="0"/>
    <x v="0"/>
    <x v="1"/>
    <x v="6"/>
    <x v="1"/>
    <x v="0"/>
    <x v="1"/>
    <x v="189"/>
    <x v="1"/>
    <x v="1"/>
    <x v="2"/>
    <x v="0"/>
    <x v="45"/>
    <x v="1"/>
    <x v="1"/>
    <x v="3"/>
    <x v="0"/>
    <x v="12"/>
    <x v="7"/>
  </r>
  <r>
    <x v="165"/>
    <x v="3"/>
    <x v="3"/>
    <x v="8"/>
    <x v="4"/>
    <x v="51"/>
    <x v="126"/>
    <x v="17"/>
    <x v="9"/>
    <x v="0"/>
    <x v="6"/>
    <x v="1"/>
    <x v="0"/>
    <x v="0"/>
    <x v="189"/>
    <x v="21"/>
    <x v="21"/>
    <x v="3"/>
    <x v="0"/>
    <x v="45"/>
    <x v="1"/>
    <x v="21"/>
    <x v="6"/>
    <x v="3"/>
    <x v="28"/>
    <x v="7"/>
  </r>
  <r>
    <x v="166"/>
    <x v="1"/>
    <x v="8"/>
    <x v="5"/>
    <x v="2"/>
    <x v="416"/>
    <x v="323"/>
    <x v="1"/>
    <x v="1"/>
    <x v="3"/>
    <x v="6"/>
    <x v="1"/>
    <x v="0"/>
    <x v="3"/>
    <x v="170"/>
    <x v="2"/>
    <x v="2"/>
    <x v="1"/>
    <x v="0"/>
    <x v="45"/>
    <x v="0"/>
    <x v="2"/>
    <x v="1"/>
    <x v="2"/>
    <x v="15"/>
    <x v="7"/>
  </r>
  <r>
    <x v="166"/>
    <x v="6"/>
    <x v="3"/>
    <x v="8"/>
    <x v="4"/>
    <x v="331"/>
    <x v="49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66"/>
    <x v="5"/>
    <x v="3"/>
    <x v="8"/>
    <x v="4"/>
    <x v="221"/>
    <x v="49"/>
    <x v="17"/>
    <x v="9"/>
    <x v="0"/>
    <x v="6"/>
    <x v="1"/>
    <x v="0"/>
    <x v="0"/>
    <x v="170"/>
    <x v="21"/>
    <x v="21"/>
    <x v="3"/>
    <x v="0"/>
    <x v="45"/>
    <x v="1"/>
    <x v="21"/>
    <x v="6"/>
    <x v="3"/>
    <x v="28"/>
    <x v="7"/>
  </r>
  <r>
    <x v="166"/>
    <x v="4"/>
    <x v="3"/>
    <x v="8"/>
    <x v="4"/>
    <x v="216"/>
    <x v="50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167"/>
    <x v="1"/>
    <x v="8"/>
    <x v="8"/>
    <x v="2"/>
    <x v="416"/>
    <x v="323"/>
    <x v="0"/>
    <x v="0"/>
    <x v="1"/>
    <x v="6"/>
    <x v="1"/>
    <x v="0"/>
    <x v="1"/>
    <x v="68"/>
    <x v="1"/>
    <x v="1"/>
    <x v="1"/>
    <x v="0"/>
    <x v="45"/>
    <x v="1"/>
    <x v="1"/>
    <x v="5"/>
    <x v="2"/>
    <x v="8"/>
    <x v="7"/>
  </r>
  <r>
    <x v="167"/>
    <x v="5"/>
    <x v="0"/>
    <x v="8"/>
    <x v="4"/>
    <x v="214"/>
    <x v="74"/>
    <x v="17"/>
    <x v="9"/>
    <x v="0"/>
    <x v="6"/>
    <x v="1"/>
    <x v="0"/>
    <x v="0"/>
    <x v="68"/>
    <x v="21"/>
    <x v="21"/>
    <x v="3"/>
    <x v="0"/>
    <x v="45"/>
    <x v="1"/>
    <x v="21"/>
    <x v="6"/>
    <x v="3"/>
    <x v="28"/>
    <x v="7"/>
  </r>
  <r>
    <x v="168"/>
    <x v="1"/>
    <x v="8"/>
    <x v="8"/>
    <x v="2"/>
    <x v="416"/>
    <x v="323"/>
    <x v="1"/>
    <x v="0"/>
    <x v="2"/>
    <x v="6"/>
    <x v="1"/>
    <x v="0"/>
    <x v="2"/>
    <x v="280"/>
    <x v="2"/>
    <x v="2"/>
    <x v="2"/>
    <x v="0"/>
    <x v="9"/>
    <x v="1"/>
    <x v="2"/>
    <x v="5"/>
    <x v="0"/>
    <x v="5"/>
    <x v="7"/>
  </r>
  <r>
    <x v="168"/>
    <x v="5"/>
    <x v="0"/>
    <x v="8"/>
    <x v="4"/>
    <x v="150"/>
    <x v="0"/>
    <x v="17"/>
    <x v="9"/>
    <x v="0"/>
    <x v="6"/>
    <x v="1"/>
    <x v="0"/>
    <x v="0"/>
    <x v="280"/>
    <x v="21"/>
    <x v="21"/>
    <x v="3"/>
    <x v="0"/>
    <x v="45"/>
    <x v="1"/>
    <x v="21"/>
    <x v="6"/>
    <x v="3"/>
    <x v="28"/>
    <x v="7"/>
  </r>
  <r>
    <x v="169"/>
    <x v="1"/>
    <x v="8"/>
    <x v="8"/>
    <x v="2"/>
    <x v="416"/>
    <x v="323"/>
    <x v="0"/>
    <x v="1"/>
    <x v="2"/>
    <x v="6"/>
    <x v="1"/>
    <x v="0"/>
    <x v="2"/>
    <x v="176"/>
    <x v="1"/>
    <x v="1"/>
    <x v="2"/>
    <x v="0"/>
    <x v="45"/>
    <x v="1"/>
    <x v="1"/>
    <x v="5"/>
    <x v="0"/>
    <x v="4"/>
    <x v="7"/>
  </r>
  <r>
    <x v="169"/>
    <x v="5"/>
    <x v="3"/>
    <x v="8"/>
    <x v="4"/>
    <x v="82"/>
    <x v="99"/>
    <x v="17"/>
    <x v="9"/>
    <x v="0"/>
    <x v="6"/>
    <x v="1"/>
    <x v="0"/>
    <x v="0"/>
    <x v="176"/>
    <x v="21"/>
    <x v="21"/>
    <x v="3"/>
    <x v="0"/>
    <x v="45"/>
    <x v="1"/>
    <x v="21"/>
    <x v="6"/>
    <x v="3"/>
    <x v="28"/>
    <x v="7"/>
  </r>
  <r>
    <x v="169"/>
    <x v="4"/>
    <x v="3"/>
    <x v="8"/>
    <x v="4"/>
    <x v="268"/>
    <x v="99"/>
    <x v="17"/>
    <x v="9"/>
    <x v="0"/>
    <x v="6"/>
    <x v="1"/>
    <x v="0"/>
    <x v="0"/>
    <x v="32"/>
    <x v="21"/>
    <x v="21"/>
    <x v="3"/>
    <x v="0"/>
    <x v="45"/>
    <x v="1"/>
    <x v="21"/>
    <x v="6"/>
    <x v="3"/>
    <x v="28"/>
    <x v="7"/>
  </r>
  <r>
    <x v="170"/>
    <x v="1"/>
    <x v="8"/>
    <x v="8"/>
    <x v="3"/>
    <x v="416"/>
    <x v="323"/>
    <x v="1"/>
    <x v="1"/>
    <x v="3"/>
    <x v="6"/>
    <x v="1"/>
    <x v="0"/>
    <x v="3"/>
    <x v="274"/>
    <x v="2"/>
    <x v="2"/>
    <x v="2"/>
    <x v="0"/>
    <x v="45"/>
    <x v="1"/>
    <x v="2"/>
    <x v="4"/>
    <x v="0"/>
    <x v="1"/>
    <x v="7"/>
  </r>
  <r>
    <x v="170"/>
    <x v="6"/>
    <x v="4"/>
    <x v="8"/>
    <x v="4"/>
    <x v="164"/>
    <x v="84"/>
    <x v="17"/>
    <x v="9"/>
    <x v="0"/>
    <x v="6"/>
    <x v="1"/>
    <x v="0"/>
    <x v="0"/>
    <x v="274"/>
    <x v="21"/>
    <x v="21"/>
    <x v="3"/>
    <x v="0"/>
    <x v="45"/>
    <x v="1"/>
    <x v="21"/>
    <x v="6"/>
    <x v="3"/>
    <x v="28"/>
    <x v="7"/>
  </r>
  <r>
    <x v="171"/>
    <x v="1"/>
    <x v="8"/>
    <x v="8"/>
    <x v="1"/>
    <x v="416"/>
    <x v="323"/>
    <x v="0"/>
    <x v="1"/>
    <x v="2"/>
    <x v="6"/>
    <x v="1"/>
    <x v="0"/>
    <x v="2"/>
    <x v="78"/>
    <x v="1"/>
    <x v="1"/>
    <x v="1"/>
    <x v="0"/>
    <x v="42"/>
    <x v="1"/>
    <x v="1"/>
    <x v="3"/>
    <x v="2"/>
    <x v="16"/>
    <x v="7"/>
  </r>
  <r>
    <x v="171"/>
    <x v="3"/>
    <x v="2"/>
    <x v="8"/>
    <x v="4"/>
    <x v="289"/>
    <x v="301"/>
    <x v="17"/>
    <x v="9"/>
    <x v="0"/>
    <x v="6"/>
    <x v="1"/>
    <x v="0"/>
    <x v="0"/>
    <x v="78"/>
    <x v="21"/>
    <x v="21"/>
    <x v="3"/>
    <x v="0"/>
    <x v="45"/>
    <x v="1"/>
    <x v="21"/>
    <x v="6"/>
    <x v="3"/>
    <x v="28"/>
    <x v="7"/>
  </r>
  <r>
    <x v="172"/>
    <x v="1"/>
    <x v="8"/>
    <x v="8"/>
    <x v="1"/>
    <x v="416"/>
    <x v="323"/>
    <x v="0"/>
    <x v="0"/>
    <x v="1"/>
    <x v="6"/>
    <x v="1"/>
    <x v="0"/>
    <x v="1"/>
    <x v="29"/>
    <x v="1"/>
    <x v="1"/>
    <x v="1"/>
    <x v="0"/>
    <x v="45"/>
    <x v="1"/>
    <x v="1"/>
    <x v="3"/>
    <x v="2"/>
    <x v="16"/>
    <x v="7"/>
  </r>
  <r>
    <x v="172"/>
    <x v="3"/>
    <x v="3"/>
    <x v="8"/>
    <x v="4"/>
    <x v="151"/>
    <x v="104"/>
    <x v="17"/>
    <x v="9"/>
    <x v="0"/>
    <x v="6"/>
    <x v="1"/>
    <x v="0"/>
    <x v="0"/>
    <x v="29"/>
    <x v="21"/>
    <x v="21"/>
    <x v="3"/>
    <x v="0"/>
    <x v="45"/>
    <x v="1"/>
    <x v="21"/>
    <x v="6"/>
    <x v="3"/>
    <x v="28"/>
    <x v="7"/>
  </r>
  <r>
    <x v="173"/>
    <x v="1"/>
    <x v="8"/>
    <x v="8"/>
    <x v="1"/>
    <x v="416"/>
    <x v="323"/>
    <x v="0"/>
    <x v="0"/>
    <x v="1"/>
    <x v="6"/>
    <x v="1"/>
    <x v="0"/>
    <x v="1"/>
    <x v="107"/>
    <x v="1"/>
    <x v="1"/>
    <x v="0"/>
    <x v="0"/>
    <x v="45"/>
    <x v="1"/>
    <x v="1"/>
    <x v="3"/>
    <x v="1"/>
    <x v="14"/>
    <x v="7"/>
  </r>
  <r>
    <x v="173"/>
    <x v="3"/>
    <x v="3"/>
    <x v="8"/>
    <x v="4"/>
    <x v="149"/>
    <x v="26"/>
    <x v="17"/>
    <x v="9"/>
    <x v="0"/>
    <x v="6"/>
    <x v="1"/>
    <x v="0"/>
    <x v="0"/>
    <x v="107"/>
    <x v="21"/>
    <x v="21"/>
    <x v="3"/>
    <x v="0"/>
    <x v="45"/>
    <x v="1"/>
    <x v="21"/>
    <x v="6"/>
    <x v="3"/>
    <x v="28"/>
    <x v="7"/>
  </r>
  <r>
    <x v="174"/>
    <x v="1"/>
    <x v="8"/>
    <x v="8"/>
    <x v="2"/>
    <x v="416"/>
    <x v="323"/>
    <x v="0"/>
    <x v="1"/>
    <x v="2"/>
    <x v="6"/>
    <x v="1"/>
    <x v="0"/>
    <x v="2"/>
    <x v="110"/>
    <x v="1"/>
    <x v="1"/>
    <x v="0"/>
    <x v="0"/>
    <x v="1"/>
    <x v="1"/>
    <x v="1"/>
    <x v="5"/>
    <x v="1"/>
    <x v="6"/>
    <x v="7"/>
  </r>
  <r>
    <x v="174"/>
    <x v="5"/>
    <x v="2"/>
    <x v="8"/>
    <x v="4"/>
    <x v="38"/>
    <x v="302"/>
    <x v="17"/>
    <x v="9"/>
    <x v="0"/>
    <x v="6"/>
    <x v="1"/>
    <x v="0"/>
    <x v="0"/>
    <x v="110"/>
    <x v="21"/>
    <x v="21"/>
    <x v="3"/>
    <x v="0"/>
    <x v="45"/>
    <x v="1"/>
    <x v="21"/>
    <x v="6"/>
    <x v="3"/>
    <x v="28"/>
    <x v="7"/>
  </r>
  <r>
    <x v="175"/>
    <x v="1"/>
    <x v="8"/>
    <x v="8"/>
    <x v="2"/>
    <x v="416"/>
    <x v="323"/>
    <x v="0"/>
    <x v="0"/>
    <x v="22"/>
    <x v="6"/>
    <x v="1"/>
    <x v="8"/>
    <x v="27"/>
    <x v="200"/>
    <x v="1"/>
    <x v="1"/>
    <x v="2"/>
    <x v="0"/>
    <x v="45"/>
    <x v="1"/>
    <x v="1"/>
    <x v="5"/>
    <x v="0"/>
    <x v="4"/>
    <x v="7"/>
  </r>
  <r>
    <x v="175"/>
    <x v="5"/>
    <x v="3"/>
    <x v="8"/>
    <x v="4"/>
    <x v="261"/>
    <x v="140"/>
    <x v="17"/>
    <x v="9"/>
    <x v="0"/>
    <x v="6"/>
    <x v="1"/>
    <x v="0"/>
    <x v="0"/>
    <x v="200"/>
    <x v="21"/>
    <x v="21"/>
    <x v="3"/>
    <x v="0"/>
    <x v="45"/>
    <x v="1"/>
    <x v="21"/>
    <x v="6"/>
    <x v="3"/>
    <x v="28"/>
    <x v="7"/>
  </r>
  <r>
    <x v="175"/>
    <x v="4"/>
    <x v="3"/>
    <x v="8"/>
    <x v="4"/>
    <x v="125"/>
    <x v="140"/>
    <x v="17"/>
    <x v="9"/>
    <x v="0"/>
    <x v="6"/>
    <x v="1"/>
    <x v="0"/>
    <x v="0"/>
    <x v="22"/>
    <x v="21"/>
    <x v="21"/>
    <x v="3"/>
    <x v="0"/>
    <x v="45"/>
    <x v="1"/>
    <x v="21"/>
    <x v="6"/>
    <x v="3"/>
    <x v="28"/>
    <x v="7"/>
  </r>
  <r>
    <x v="176"/>
    <x v="1"/>
    <x v="8"/>
    <x v="8"/>
    <x v="2"/>
    <x v="416"/>
    <x v="323"/>
    <x v="0"/>
    <x v="0"/>
    <x v="1"/>
    <x v="6"/>
    <x v="1"/>
    <x v="0"/>
    <x v="1"/>
    <x v="114"/>
    <x v="1"/>
    <x v="1"/>
    <x v="0"/>
    <x v="0"/>
    <x v="45"/>
    <x v="1"/>
    <x v="1"/>
    <x v="5"/>
    <x v="1"/>
    <x v="6"/>
    <x v="7"/>
  </r>
  <r>
    <x v="176"/>
    <x v="5"/>
    <x v="3"/>
    <x v="8"/>
    <x v="4"/>
    <x v="401"/>
    <x v="133"/>
    <x v="17"/>
    <x v="9"/>
    <x v="0"/>
    <x v="6"/>
    <x v="1"/>
    <x v="0"/>
    <x v="0"/>
    <x v="114"/>
    <x v="21"/>
    <x v="21"/>
    <x v="3"/>
    <x v="0"/>
    <x v="45"/>
    <x v="1"/>
    <x v="21"/>
    <x v="6"/>
    <x v="3"/>
    <x v="28"/>
    <x v="7"/>
  </r>
  <r>
    <x v="177"/>
    <x v="1"/>
    <x v="8"/>
    <x v="8"/>
    <x v="1"/>
    <x v="416"/>
    <x v="323"/>
    <x v="0"/>
    <x v="0"/>
    <x v="1"/>
    <x v="6"/>
    <x v="1"/>
    <x v="0"/>
    <x v="1"/>
    <x v="20"/>
    <x v="1"/>
    <x v="1"/>
    <x v="1"/>
    <x v="0"/>
    <x v="45"/>
    <x v="1"/>
    <x v="1"/>
    <x v="3"/>
    <x v="2"/>
    <x v="16"/>
    <x v="7"/>
  </r>
  <r>
    <x v="177"/>
    <x v="3"/>
    <x v="5"/>
    <x v="8"/>
    <x v="4"/>
    <x v="195"/>
    <x v="289"/>
    <x v="17"/>
    <x v="9"/>
    <x v="0"/>
    <x v="6"/>
    <x v="1"/>
    <x v="0"/>
    <x v="0"/>
    <x v="20"/>
    <x v="21"/>
    <x v="21"/>
    <x v="3"/>
    <x v="0"/>
    <x v="45"/>
    <x v="1"/>
    <x v="21"/>
    <x v="6"/>
    <x v="3"/>
    <x v="28"/>
    <x v="7"/>
  </r>
  <r>
    <x v="178"/>
    <x v="1"/>
    <x v="8"/>
    <x v="8"/>
    <x v="1"/>
    <x v="416"/>
    <x v="323"/>
    <x v="0"/>
    <x v="0"/>
    <x v="1"/>
    <x v="6"/>
    <x v="1"/>
    <x v="0"/>
    <x v="1"/>
    <x v="100"/>
    <x v="1"/>
    <x v="1"/>
    <x v="0"/>
    <x v="0"/>
    <x v="45"/>
    <x v="1"/>
    <x v="1"/>
    <x v="3"/>
    <x v="1"/>
    <x v="14"/>
    <x v="7"/>
  </r>
  <r>
    <x v="178"/>
    <x v="3"/>
    <x v="7"/>
    <x v="8"/>
    <x v="4"/>
    <x v="40"/>
    <x v="247"/>
    <x v="17"/>
    <x v="9"/>
    <x v="0"/>
    <x v="6"/>
    <x v="1"/>
    <x v="0"/>
    <x v="0"/>
    <x v="100"/>
    <x v="21"/>
    <x v="21"/>
    <x v="3"/>
    <x v="0"/>
    <x v="45"/>
    <x v="1"/>
    <x v="21"/>
    <x v="6"/>
    <x v="3"/>
    <x v="28"/>
    <x v="7"/>
  </r>
  <r>
    <x v="179"/>
    <x v="1"/>
    <x v="8"/>
    <x v="2"/>
    <x v="2"/>
    <x v="416"/>
    <x v="323"/>
    <x v="0"/>
    <x v="0"/>
    <x v="1"/>
    <x v="6"/>
    <x v="1"/>
    <x v="0"/>
    <x v="1"/>
    <x v="221"/>
    <x v="1"/>
    <x v="1"/>
    <x v="2"/>
    <x v="0"/>
    <x v="45"/>
    <x v="1"/>
    <x v="1"/>
    <x v="1"/>
    <x v="0"/>
    <x v="10"/>
    <x v="7"/>
  </r>
  <r>
    <x v="179"/>
    <x v="5"/>
    <x v="5"/>
    <x v="8"/>
    <x v="4"/>
    <x v="3"/>
    <x v="323"/>
    <x v="17"/>
    <x v="9"/>
    <x v="0"/>
    <x v="6"/>
    <x v="1"/>
    <x v="0"/>
    <x v="0"/>
    <x v="165"/>
    <x v="21"/>
    <x v="21"/>
    <x v="3"/>
    <x v="0"/>
    <x v="45"/>
    <x v="1"/>
    <x v="21"/>
    <x v="6"/>
    <x v="3"/>
    <x v="28"/>
    <x v="7"/>
  </r>
  <r>
    <x v="179"/>
    <x v="3"/>
    <x v="5"/>
    <x v="8"/>
    <x v="4"/>
    <x v="4"/>
    <x v="290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180"/>
    <x v="1"/>
    <x v="8"/>
    <x v="8"/>
    <x v="1"/>
    <x v="416"/>
    <x v="323"/>
    <x v="0"/>
    <x v="0"/>
    <x v="1"/>
    <x v="6"/>
    <x v="1"/>
    <x v="0"/>
    <x v="1"/>
    <x v="5"/>
    <x v="1"/>
    <x v="1"/>
    <x v="1"/>
    <x v="0"/>
    <x v="45"/>
    <x v="1"/>
    <x v="1"/>
    <x v="3"/>
    <x v="2"/>
    <x v="16"/>
    <x v="7"/>
  </r>
  <r>
    <x v="180"/>
    <x v="3"/>
    <x v="6"/>
    <x v="8"/>
    <x v="4"/>
    <x v="78"/>
    <x v="152"/>
    <x v="17"/>
    <x v="9"/>
    <x v="0"/>
    <x v="6"/>
    <x v="1"/>
    <x v="0"/>
    <x v="0"/>
    <x v="5"/>
    <x v="21"/>
    <x v="21"/>
    <x v="3"/>
    <x v="0"/>
    <x v="45"/>
    <x v="1"/>
    <x v="21"/>
    <x v="6"/>
    <x v="3"/>
    <x v="28"/>
    <x v="7"/>
  </r>
  <r>
    <x v="181"/>
    <x v="1"/>
    <x v="8"/>
    <x v="8"/>
    <x v="2"/>
    <x v="416"/>
    <x v="323"/>
    <x v="1"/>
    <x v="1"/>
    <x v="3"/>
    <x v="6"/>
    <x v="1"/>
    <x v="0"/>
    <x v="3"/>
    <x v="235"/>
    <x v="2"/>
    <x v="2"/>
    <x v="0"/>
    <x v="0"/>
    <x v="45"/>
    <x v="0"/>
    <x v="2"/>
    <x v="5"/>
    <x v="1"/>
    <x v="7"/>
    <x v="7"/>
  </r>
  <r>
    <x v="181"/>
    <x v="5"/>
    <x v="7"/>
    <x v="8"/>
    <x v="4"/>
    <x v="64"/>
    <x v="248"/>
    <x v="17"/>
    <x v="9"/>
    <x v="0"/>
    <x v="6"/>
    <x v="1"/>
    <x v="0"/>
    <x v="0"/>
    <x v="235"/>
    <x v="21"/>
    <x v="21"/>
    <x v="3"/>
    <x v="0"/>
    <x v="45"/>
    <x v="1"/>
    <x v="21"/>
    <x v="6"/>
    <x v="3"/>
    <x v="28"/>
    <x v="7"/>
  </r>
  <r>
    <x v="182"/>
    <x v="1"/>
    <x v="8"/>
    <x v="8"/>
    <x v="1"/>
    <x v="416"/>
    <x v="323"/>
    <x v="0"/>
    <x v="1"/>
    <x v="2"/>
    <x v="6"/>
    <x v="1"/>
    <x v="0"/>
    <x v="2"/>
    <x v="19"/>
    <x v="1"/>
    <x v="1"/>
    <x v="1"/>
    <x v="0"/>
    <x v="45"/>
    <x v="1"/>
    <x v="1"/>
    <x v="3"/>
    <x v="2"/>
    <x v="16"/>
    <x v="7"/>
  </r>
  <r>
    <x v="182"/>
    <x v="3"/>
    <x v="6"/>
    <x v="8"/>
    <x v="4"/>
    <x v="271"/>
    <x v="222"/>
    <x v="17"/>
    <x v="9"/>
    <x v="0"/>
    <x v="6"/>
    <x v="1"/>
    <x v="0"/>
    <x v="0"/>
    <x v="19"/>
    <x v="21"/>
    <x v="21"/>
    <x v="3"/>
    <x v="0"/>
    <x v="45"/>
    <x v="1"/>
    <x v="21"/>
    <x v="6"/>
    <x v="3"/>
    <x v="28"/>
    <x v="7"/>
  </r>
  <r>
    <x v="183"/>
    <x v="1"/>
    <x v="8"/>
    <x v="8"/>
    <x v="1"/>
    <x v="416"/>
    <x v="323"/>
    <x v="0"/>
    <x v="0"/>
    <x v="1"/>
    <x v="6"/>
    <x v="1"/>
    <x v="0"/>
    <x v="1"/>
    <x v="11"/>
    <x v="1"/>
    <x v="1"/>
    <x v="1"/>
    <x v="0"/>
    <x v="45"/>
    <x v="1"/>
    <x v="1"/>
    <x v="3"/>
    <x v="2"/>
    <x v="16"/>
    <x v="7"/>
  </r>
  <r>
    <x v="183"/>
    <x v="3"/>
    <x v="6"/>
    <x v="8"/>
    <x v="4"/>
    <x v="349"/>
    <x v="196"/>
    <x v="17"/>
    <x v="9"/>
    <x v="0"/>
    <x v="6"/>
    <x v="1"/>
    <x v="0"/>
    <x v="0"/>
    <x v="11"/>
    <x v="21"/>
    <x v="21"/>
    <x v="3"/>
    <x v="0"/>
    <x v="45"/>
    <x v="1"/>
    <x v="21"/>
    <x v="6"/>
    <x v="3"/>
    <x v="28"/>
    <x v="7"/>
  </r>
  <r>
    <x v="184"/>
    <x v="1"/>
    <x v="8"/>
    <x v="5"/>
    <x v="3"/>
    <x v="416"/>
    <x v="323"/>
    <x v="14"/>
    <x v="5"/>
    <x v="16"/>
    <x v="5"/>
    <x v="0"/>
    <x v="7"/>
    <x v="23"/>
    <x v="350"/>
    <x v="17"/>
    <x v="17"/>
    <x v="0"/>
    <x v="0"/>
    <x v="3"/>
    <x v="1"/>
    <x v="17"/>
    <x v="0"/>
    <x v="1"/>
    <x v="23"/>
    <x v="4"/>
  </r>
  <r>
    <x v="184"/>
    <x v="6"/>
    <x v="5"/>
    <x v="8"/>
    <x v="4"/>
    <x v="58"/>
    <x v="284"/>
    <x v="17"/>
    <x v="9"/>
    <x v="0"/>
    <x v="6"/>
    <x v="1"/>
    <x v="0"/>
    <x v="0"/>
    <x v="350"/>
    <x v="21"/>
    <x v="21"/>
    <x v="3"/>
    <x v="0"/>
    <x v="45"/>
    <x v="1"/>
    <x v="21"/>
    <x v="6"/>
    <x v="3"/>
    <x v="28"/>
    <x v="7"/>
  </r>
  <r>
    <x v="184"/>
    <x v="6"/>
    <x v="5"/>
    <x v="8"/>
    <x v="4"/>
    <x v="59"/>
    <x v="284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84"/>
    <x v="5"/>
    <x v="5"/>
    <x v="8"/>
    <x v="4"/>
    <x v="66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85"/>
    <x v="1"/>
    <x v="8"/>
    <x v="8"/>
    <x v="1"/>
    <x v="416"/>
    <x v="323"/>
    <x v="0"/>
    <x v="0"/>
    <x v="1"/>
    <x v="6"/>
    <x v="1"/>
    <x v="0"/>
    <x v="1"/>
    <x v="106"/>
    <x v="1"/>
    <x v="1"/>
    <x v="0"/>
    <x v="0"/>
    <x v="45"/>
    <x v="1"/>
    <x v="1"/>
    <x v="3"/>
    <x v="1"/>
    <x v="14"/>
    <x v="7"/>
  </r>
  <r>
    <x v="185"/>
    <x v="3"/>
    <x v="0"/>
    <x v="8"/>
    <x v="4"/>
    <x v="56"/>
    <x v="77"/>
    <x v="17"/>
    <x v="9"/>
    <x v="0"/>
    <x v="6"/>
    <x v="1"/>
    <x v="0"/>
    <x v="0"/>
    <x v="106"/>
    <x v="21"/>
    <x v="21"/>
    <x v="3"/>
    <x v="0"/>
    <x v="45"/>
    <x v="1"/>
    <x v="21"/>
    <x v="6"/>
    <x v="3"/>
    <x v="28"/>
    <x v="7"/>
  </r>
  <r>
    <x v="186"/>
    <x v="1"/>
    <x v="8"/>
    <x v="8"/>
    <x v="2"/>
    <x v="137"/>
    <x v="323"/>
    <x v="6"/>
    <x v="1"/>
    <x v="8"/>
    <x v="6"/>
    <x v="1"/>
    <x v="0"/>
    <x v="9"/>
    <x v="340"/>
    <x v="7"/>
    <x v="7"/>
    <x v="2"/>
    <x v="0"/>
    <x v="45"/>
    <x v="1"/>
    <x v="7"/>
    <x v="5"/>
    <x v="0"/>
    <x v="10"/>
    <x v="0"/>
  </r>
  <r>
    <x v="186"/>
    <x v="5"/>
    <x v="3"/>
    <x v="8"/>
    <x v="4"/>
    <x v="47"/>
    <x v="139"/>
    <x v="17"/>
    <x v="9"/>
    <x v="0"/>
    <x v="6"/>
    <x v="1"/>
    <x v="0"/>
    <x v="0"/>
    <x v="340"/>
    <x v="21"/>
    <x v="21"/>
    <x v="3"/>
    <x v="0"/>
    <x v="45"/>
    <x v="1"/>
    <x v="21"/>
    <x v="6"/>
    <x v="3"/>
    <x v="28"/>
    <x v="7"/>
  </r>
  <r>
    <x v="186"/>
    <x v="4"/>
    <x v="3"/>
    <x v="8"/>
    <x v="4"/>
    <x v="371"/>
    <x v="139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87"/>
    <x v="1"/>
    <x v="8"/>
    <x v="8"/>
    <x v="1"/>
    <x v="416"/>
    <x v="323"/>
    <x v="0"/>
    <x v="0"/>
    <x v="1"/>
    <x v="6"/>
    <x v="1"/>
    <x v="0"/>
    <x v="1"/>
    <x v="7"/>
    <x v="1"/>
    <x v="1"/>
    <x v="1"/>
    <x v="0"/>
    <x v="45"/>
    <x v="1"/>
    <x v="1"/>
    <x v="3"/>
    <x v="2"/>
    <x v="16"/>
    <x v="7"/>
  </r>
  <r>
    <x v="187"/>
    <x v="3"/>
    <x v="3"/>
    <x v="8"/>
    <x v="4"/>
    <x v="267"/>
    <x v="144"/>
    <x v="17"/>
    <x v="9"/>
    <x v="0"/>
    <x v="6"/>
    <x v="1"/>
    <x v="0"/>
    <x v="0"/>
    <x v="7"/>
    <x v="21"/>
    <x v="21"/>
    <x v="3"/>
    <x v="0"/>
    <x v="45"/>
    <x v="1"/>
    <x v="21"/>
    <x v="6"/>
    <x v="3"/>
    <x v="28"/>
    <x v="7"/>
  </r>
  <r>
    <x v="188"/>
    <x v="1"/>
    <x v="8"/>
    <x v="2"/>
    <x v="2"/>
    <x v="416"/>
    <x v="323"/>
    <x v="0"/>
    <x v="1"/>
    <x v="2"/>
    <x v="6"/>
    <x v="1"/>
    <x v="0"/>
    <x v="2"/>
    <x v="115"/>
    <x v="1"/>
    <x v="1"/>
    <x v="0"/>
    <x v="0"/>
    <x v="35"/>
    <x v="1"/>
    <x v="1"/>
    <x v="1"/>
    <x v="1"/>
    <x v="12"/>
    <x v="7"/>
  </r>
  <r>
    <x v="188"/>
    <x v="5"/>
    <x v="6"/>
    <x v="8"/>
    <x v="4"/>
    <x v="398"/>
    <x v="214"/>
    <x v="17"/>
    <x v="9"/>
    <x v="0"/>
    <x v="6"/>
    <x v="1"/>
    <x v="0"/>
    <x v="0"/>
    <x v="115"/>
    <x v="21"/>
    <x v="21"/>
    <x v="3"/>
    <x v="0"/>
    <x v="45"/>
    <x v="1"/>
    <x v="21"/>
    <x v="6"/>
    <x v="3"/>
    <x v="28"/>
    <x v="7"/>
  </r>
  <r>
    <x v="189"/>
    <x v="1"/>
    <x v="8"/>
    <x v="8"/>
    <x v="2"/>
    <x v="416"/>
    <x v="323"/>
    <x v="2"/>
    <x v="1"/>
    <x v="4"/>
    <x v="6"/>
    <x v="1"/>
    <x v="0"/>
    <x v="4"/>
    <x v="247"/>
    <x v="3"/>
    <x v="3"/>
    <x v="0"/>
    <x v="0"/>
    <x v="45"/>
    <x v="1"/>
    <x v="3"/>
    <x v="5"/>
    <x v="1"/>
    <x v="8"/>
    <x v="7"/>
  </r>
  <r>
    <x v="189"/>
    <x v="5"/>
    <x v="5"/>
    <x v="8"/>
    <x v="4"/>
    <x v="45"/>
    <x v="323"/>
    <x v="17"/>
    <x v="9"/>
    <x v="0"/>
    <x v="6"/>
    <x v="1"/>
    <x v="0"/>
    <x v="0"/>
    <x v="247"/>
    <x v="21"/>
    <x v="21"/>
    <x v="3"/>
    <x v="0"/>
    <x v="45"/>
    <x v="1"/>
    <x v="21"/>
    <x v="6"/>
    <x v="3"/>
    <x v="28"/>
    <x v="7"/>
  </r>
  <r>
    <x v="189"/>
    <x v="4"/>
    <x v="2"/>
    <x v="8"/>
    <x v="4"/>
    <x v="279"/>
    <x v="316"/>
    <x v="17"/>
    <x v="9"/>
    <x v="0"/>
    <x v="6"/>
    <x v="1"/>
    <x v="0"/>
    <x v="0"/>
    <x v="37"/>
    <x v="21"/>
    <x v="21"/>
    <x v="3"/>
    <x v="0"/>
    <x v="45"/>
    <x v="1"/>
    <x v="21"/>
    <x v="6"/>
    <x v="3"/>
    <x v="28"/>
    <x v="7"/>
  </r>
  <r>
    <x v="190"/>
    <x v="1"/>
    <x v="8"/>
    <x v="8"/>
    <x v="1"/>
    <x v="416"/>
    <x v="323"/>
    <x v="0"/>
    <x v="0"/>
    <x v="1"/>
    <x v="6"/>
    <x v="1"/>
    <x v="0"/>
    <x v="1"/>
    <x v="18"/>
    <x v="1"/>
    <x v="1"/>
    <x v="1"/>
    <x v="0"/>
    <x v="45"/>
    <x v="1"/>
    <x v="1"/>
    <x v="3"/>
    <x v="2"/>
    <x v="16"/>
    <x v="7"/>
  </r>
  <r>
    <x v="190"/>
    <x v="3"/>
    <x v="6"/>
    <x v="8"/>
    <x v="4"/>
    <x v="196"/>
    <x v="18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191"/>
    <x v="1"/>
    <x v="8"/>
    <x v="8"/>
    <x v="1"/>
    <x v="416"/>
    <x v="323"/>
    <x v="0"/>
    <x v="1"/>
    <x v="2"/>
    <x v="6"/>
    <x v="1"/>
    <x v="0"/>
    <x v="2"/>
    <x v="99"/>
    <x v="1"/>
    <x v="1"/>
    <x v="0"/>
    <x v="0"/>
    <x v="45"/>
    <x v="1"/>
    <x v="1"/>
    <x v="3"/>
    <x v="1"/>
    <x v="14"/>
    <x v="7"/>
  </r>
  <r>
    <x v="191"/>
    <x v="3"/>
    <x v="6"/>
    <x v="8"/>
    <x v="4"/>
    <x v="100"/>
    <x v="165"/>
    <x v="17"/>
    <x v="9"/>
    <x v="0"/>
    <x v="6"/>
    <x v="1"/>
    <x v="0"/>
    <x v="0"/>
    <x v="99"/>
    <x v="21"/>
    <x v="21"/>
    <x v="3"/>
    <x v="0"/>
    <x v="45"/>
    <x v="1"/>
    <x v="21"/>
    <x v="6"/>
    <x v="3"/>
    <x v="28"/>
    <x v="7"/>
  </r>
  <r>
    <x v="192"/>
    <x v="1"/>
    <x v="8"/>
    <x v="8"/>
    <x v="1"/>
    <x v="416"/>
    <x v="323"/>
    <x v="0"/>
    <x v="0"/>
    <x v="1"/>
    <x v="6"/>
    <x v="1"/>
    <x v="0"/>
    <x v="1"/>
    <x v="55"/>
    <x v="1"/>
    <x v="1"/>
    <x v="1"/>
    <x v="0"/>
    <x v="45"/>
    <x v="1"/>
    <x v="1"/>
    <x v="3"/>
    <x v="2"/>
    <x v="16"/>
    <x v="7"/>
  </r>
  <r>
    <x v="192"/>
    <x v="3"/>
    <x v="3"/>
    <x v="8"/>
    <x v="4"/>
    <x v="321"/>
    <x v="92"/>
    <x v="17"/>
    <x v="9"/>
    <x v="0"/>
    <x v="6"/>
    <x v="1"/>
    <x v="0"/>
    <x v="0"/>
    <x v="55"/>
    <x v="21"/>
    <x v="21"/>
    <x v="3"/>
    <x v="0"/>
    <x v="45"/>
    <x v="1"/>
    <x v="21"/>
    <x v="6"/>
    <x v="3"/>
    <x v="28"/>
    <x v="7"/>
  </r>
  <r>
    <x v="193"/>
    <x v="1"/>
    <x v="8"/>
    <x v="8"/>
    <x v="3"/>
    <x v="416"/>
    <x v="323"/>
    <x v="3"/>
    <x v="1"/>
    <x v="5"/>
    <x v="6"/>
    <x v="1"/>
    <x v="0"/>
    <x v="5"/>
    <x v="297"/>
    <x v="4"/>
    <x v="4"/>
    <x v="2"/>
    <x v="0"/>
    <x v="45"/>
    <x v="1"/>
    <x v="4"/>
    <x v="4"/>
    <x v="0"/>
    <x v="3"/>
    <x v="5"/>
  </r>
  <r>
    <x v="193"/>
    <x v="6"/>
    <x v="4"/>
    <x v="8"/>
    <x v="4"/>
    <x v="88"/>
    <x v="22"/>
    <x v="17"/>
    <x v="9"/>
    <x v="0"/>
    <x v="6"/>
    <x v="1"/>
    <x v="0"/>
    <x v="0"/>
    <x v="297"/>
    <x v="21"/>
    <x v="21"/>
    <x v="3"/>
    <x v="0"/>
    <x v="45"/>
    <x v="1"/>
    <x v="21"/>
    <x v="6"/>
    <x v="3"/>
    <x v="28"/>
    <x v="7"/>
  </r>
  <r>
    <x v="193"/>
    <x v="4"/>
    <x v="0"/>
    <x v="8"/>
    <x v="4"/>
    <x v="367"/>
    <x v="21"/>
    <x v="17"/>
    <x v="9"/>
    <x v="0"/>
    <x v="6"/>
    <x v="1"/>
    <x v="0"/>
    <x v="0"/>
    <x v="29"/>
    <x v="21"/>
    <x v="21"/>
    <x v="3"/>
    <x v="0"/>
    <x v="45"/>
    <x v="1"/>
    <x v="21"/>
    <x v="6"/>
    <x v="3"/>
    <x v="28"/>
    <x v="7"/>
  </r>
  <r>
    <x v="194"/>
    <x v="1"/>
    <x v="8"/>
    <x v="8"/>
    <x v="3"/>
    <x v="416"/>
    <x v="323"/>
    <x v="0"/>
    <x v="1"/>
    <x v="2"/>
    <x v="6"/>
    <x v="1"/>
    <x v="0"/>
    <x v="2"/>
    <x v="194"/>
    <x v="1"/>
    <x v="1"/>
    <x v="2"/>
    <x v="0"/>
    <x v="45"/>
    <x v="1"/>
    <x v="1"/>
    <x v="4"/>
    <x v="0"/>
    <x v="0"/>
    <x v="7"/>
  </r>
  <r>
    <x v="194"/>
    <x v="6"/>
    <x v="7"/>
    <x v="8"/>
    <x v="4"/>
    <x v="75"/>
    <x v="230"/>
    <x v="17"/>
    <x v="9"/>
    <x v="0"/>
    <x v="6"/>
    <x v="1"/>
    <x v="0"/>
    <x v="0"/>
    <x v="194"/>
    <x v="21"/>
    <x v="21"/>
    <x v="3"/>
    <x v="0"/>
    <x v="45"/>
    <x v="1"/>
    <x v="21"/>
    <x v="6"/>
    <x v="3"/>
    <x v="28"/>
    <x v="7"/>
  </r>
  <r>
    <x v="195"/>
    <x v="1"/>
    <x v="8"/>
    <x v="8"/>
    <x v="1"/>
    <x v="416"/>
    <x v="323"/>
    <x v="0"/>
    <x v="0"/>
    <x v="1"/>
    <x v="6"/>
    <x v="1"/>
    <x v="0"/>
    <x v="1"/>
    <x v="62"/>
    <x v="1"/>
    <x v="1"/>
    <x v="1"/>
    <x v="0"/>
    <x v="45"/>
    <x v="1"/>
    <x v="1"/>
    <x v="3"/>
    <x v="2"/>
    <x v="16"/>
    <x v="7"/>
  </r>
  <r>
    <x v="195"/>
    <x v="3"/>
    <x v="6"/>
    <x v="8"/>
    <x v="4"/>
    <x v="153"/>
    <x v="212"/>
    <x v="17"/>
    <x v="9"/>
    <x v="0"/>
    <x v="6"/>
    <x v="1"/>
    <x v="0"/>
    <x v="0"/>
    <x v="62"/>
    <x v="21"/>
    <x v="21"/>
    <x v="3"/>
    <x v="0"/>
    <x v="45"/>
    <x v="1"/>
    <x v="21"/>
    <x v="6"/>
    <x v="3"/>
    <x v="28"/>
    <x v="7"/>
  </r>
  <r>
    <x v="196"/>
    <x v="1"/>
    <x v="8"/>
    <x v="8"/>
    <x v="2"/>
    <x v="416"/>
    <x v="323"/>
    <x v="3"/>
    <x v="0"/>
    <x v="4"/>
    <x v="6"/>
    <x v="1"/>
    <x v="0"/>
    <x v="4"/>
    <x v="311"/>
    <x v="4"/>
    <x v="4"/>
    <x v="2"/>
    <x v="0"/>
    <x v="45"/>
    <x v="1"/>
    <x v="4"/>
    <x v="5"/>
    <x v="0"/>
    <x v="7"/>
    <x v="7"/>
  </r>
  <r>
    <x v="196"/>
    <x v="5"/>
    <x v="0"/>
    <x v="8"/>
    <x v="4"/>
    <x v="21"/>
    <x v="60"/>
    <x v="17"/>
    <x v="9"/>
    <x v="0"/>
    <x v="6"/>
    <x v="1"/>
    <x v="0"/>
    <x v="0"/>
    <x v="311"/>
    <x v="21"/>
    <x v="21"/>
    <x v="3"/>
    <x v="0"/>
    <x v="45"/>
    <x v="1"/>
    <x v="21"/>
    <x v="6"/>
    <x v="3"/>
    <x v="28"/>
    <x v="7"/>
  </r>
  <r>
    <x v="196"/>
    <x v="4"/>
    <x v="0"/>
    <x v="8"/>
    <x v="4"/>
    <x v="52"/>
    <x v="60"/>
    <x v="17"/>
    <x v="9"/>
    <x v="0"/>
    <x v="6"/>
    <x v="1"/>
    <x v="0"/>
    <x v="0"/>
    <x v="45"/>
    <x v="21"/>
    <x v="21"/>
    <x v="3"/>
    <x v="0"/>
    <x v="45"/>
    <x v="1"/>
    <x v="21"/>
    <x v="6"/>
    <x v="3"/>
    <x v="28"/>
    <x v="7"/>
  </r>
  <r>
    <x v="197"/>
    <x v="1"/>
    <x v="8"/>
    <x v="8"/>
    <x v="2"/>
    <x v="416"/>
    <x v="323"/>
    <x v="0"/>
    <x v="0"/>
    <x v="1"/>
    <x v="6"/>
    <x v="1"/>
    <x v="0"/>
    <x v="1"/>
    <x v="97"/>
    <x v="1"/>
    <x v="1"/>
    <x v="1"/>
    <x v="0"/>
    <x v="45"/>
    <x v="1"/>
    <x v="1"/>
    <x v="5"/>
    <x v="2"/>
    <x v="8"/>
    <x v="7"/>
  </r>
  <r>
    <x v="197"/>
    <x v="5"/>
    <x v="2"/>
    <x v="8"/>
    <x v="4"/>
    <x v="400"/>
    <x v="314"/>
    <x v="17"/>
    <x v="9"/>
    <x v="0"/>
    <x v="6"/>
    <x v="1"/>
    <x v="0"/>
    <x v="0"/>
    <x v="97"/>
    <x v="21"/>
    <x v="21"/>
    <x v="3"/>
    <x v="0"/>
    <x v="45"/>
    <x v="1"/>
    <x v="21"/>
    <x v="6"/>
    <x v="3"/>
    <x v="28"/>
    <x v="7"/>
  </r>
  <r>
    <x v="198"/>
    <x v="1"/>
    <x v="8"/>
    <x v="8"/>
    <x v="2"/>
    <x v="416"/>
    <x v="323"/>
    <x v="1"/>
    <x v="2"/>
    <x v="4"/>
    <x v="6"/>
    <x v="1"/>
    <x v="0"/>
    <x v="4"/>
    <x v="240"/>
    <x v="2"/>
    <x v="2"/>
    <x v="0"/>
    <x v="0"/>
    <x v="45"/>
    <x v="1"/>
    <x v="2"/>
    <x v="5"/>
    <x v="1"/>
    <x v="7"/>
    <x v="7"/>
  </r>
  <r>
    <x v="198"/>
    <x v="5"/>
    <x v="0"/>
    <x v="8"/>
    <x v="4"/>
    <x v="108"/>
    <x v="65"/>
    <x v="17"/>
    <x v="9"/>
    <x v="0"/>
    <x v="6"/>
    <x v="1"/>
    <x v="0"/>
    <x v="0"/>
    <x v="240"/>
    <x v="21"/>
    <x v="21"/>
    <x v="3"/>
    <x v="0"/>
    <x v="45"/>
    <x v="1"/>
    <x v="21"/>
    <x v="6"/>
    <x v="3"/>
    <x v="28"/>
    <x v="7"/>
  </r>
  <r>
    <x v="199"/>
    <x v="1"/>
    <x v="8"/>
    <x v="8"/>
    <x v="1"/>
    <x v="416"/>
    <x v="323"/>
    <x v="0"/>
    <x v="1"/>
    <x v="2"/>
    <x v="6"/>
    <x v="1"/>
    <x v="0"/>
    <x v="2"/>
    <x v="96"/>
    <x v="1"/>
    <x v="1"/>
    <x v="1"/>
    <x v="0"/>
    <x v="45"/>
    <x v="1"/>
    <x v="1"/>
    <x v="3"/>
    <x v="2"/>
    <x v="16"/>
    <x v="7"/>
  </r>
  <r>
    <x v="199"/>
    <x v="3"/>
    <x v="3"/>
    <x v="8"/>
    <x v="4"/>
    <x v="356"/>
    <x v="116"/>
    <x v="17"/>
    <x v="9"/>
    <x v="0"/>
    <x v="6"/>
    <x v="1"/>
    <x v="0"/>
    <x v="0"/>
    <x v="96"/>
    <x v="21"/>
    <x v="21"/>
    <x v="3"/>
    <x v="0"/>
    <x v="45"/>
    <x v="1"/>
    <x v="21"/>
    <x v="6"/>
    <x v="3"/>
    <x v="28"/>
    <x v="7"/>
  </r>
  <r>
    <x v="200"/>
    <x v="1"/>
    <x v="8"/>
    <x v="8"/>
    <x v="1"/>
    <x v="416"/>
    <x v="323"/>
    <x v="1"/>
    <x v="1"/>
    <x v="3"/>
    <x v="6"/>
    <x v="1"/>
    <x v="0"/>
    <x v="3"/>
    <x v="273"/>
    <x v="2"/>
    <x v="2"/>
    <x v="2"/>
    <x v="0"/>
    <x v="45"/>
    <x v="1"/>
    <x v="2"/>
    <x v="3"/>
    <x v="0"/>
    <x v="13"/>
    <x v="7"/>
  </r>
  <r>
    <x v="200"/>
    <x v="3"/>
    <x v="6"/>
    <x v="8"/>
    <x v="4"/>
    <x v="55"/>
    <x v="194"/>
    <x v="17"/>
    <x v="9"/>
    <x v="0"/>
    <x v="6"/>
    <x v="1"/>
    <x v="0"/>
    <x v="0"/>
    <x v="273"/>
    <x v="21"/>
    <x v="21"/>
    <x v="3"/>
    <x v="0"/>
    <x v="45"/>
    <x v="1"/>
    <x v="21"/>
    <x v="6"/>
    <x v="3"/>
    <x v="28"/>
    <x v="7"/>
  </r>
  <r>
    <x v="201"/>
    <x v="1"/>
    <x v="8"/>
    <x v="8"/>
    <x v="3"/>
    <x v="416"/>
    <x v="323"/>
    <x v="3"/>
    <x v="0"/>
    <x v="4"/>
    <x v="6"/>
    <x v="1"/>
    <x v="0"/>
    <x v="4"/>
    <x v="276"/>
    <x v="4"/>
    <x v="4"/>
    <x v="0"/>
    <x v="0"/>
    <x v="45"/>
    <x v="1"/>
    <x v="4"/>
    <x v="4"/>
    <x v="1"/>
    <x v="5"/>
    <x v="7"/>
  </r>
  <r>
    <x v="201"/>
    <x v="6"/>
    <x v="3"/>
    <x v="8"/>
    <x v="4"/>
    <x v="201"/>
    <x v="48"/>
    <x v="17"/>
    <x v="9"/>
    <x v="0"/>
    <x v="6"/>
    <x v="1"/>
    <x v="0"/>
    <x v="0"/>
    <x v="276"/>
    <x v="21"/>
    <x v="21"/>
    <x v="3"/>
    <x v="0"/>
    <x v="45"/>
    <x v="1"/>
    <x v="21"/>
    <x v="6"/>
    <x v="3"/>
    <x v="28"/>
    <x v="7"/>
  </r>
  <r>
    <x v="201"/>
    <x v="4"/>
    <x v="3"/>
    <x v="8"/>
    <x v="4"/>
    <x v="399"/>
    <x v="48"/>
    <x v="17"/>
    <x v="9"/>
    <x v="0"/>
    <x v="6"/>
    <x v="1"/>
    <x v="0"/>
    <x v="0"/>
    <x v="45"/>
    <x v="21"/>
    <x v="21"/>
    <x v="3"/>
    <x v="0"/>
    <x v="45"/>
    <x v="1"/>
    <x v="21"/>
    <x v="6"/>
    <x v="3"/>
    <x v="28"/>
    <x v="7"/>
  </r>
  <r>
    <x v="202"/>
    <x v="1"/>
    <x v="8"/>
    <x v="8"/>
    <x v="1"/>
    <x v="416"/>
    <x v="323"/>
    <x v="0"/>
    <x v="0"/>
    <x v="1"/>
    <x v="6"/>
    <x v="1"/>
    <x v="0"/>
    <x v="1"/>
    <x v="49"/>
    <x v="1"/>
    <x v="1"/>
    <x v="1"/>
    <x v="0"/>
    <x v="15"/>
    <x v="1"/>
    <x v="1"/>
    <x v="3"/>
    <x v="2"/>
    <x v="16"/>
    <x v="7"/>
  </r>
  <r>
    <x v="202"/>
    <x v="3"/>
    <x v="3"/>
    <x v="8"/>
    <x v="4"/>
    <x v="179"/>
    <x v="130"/>
    <x v="17"/>
    <x v="9"/>
    <x v="0"/>
    <x v="6"/>
    <x v="1"/>
    <x v="0"/>
    <x v="0"/>
    <x v="49"/>
    <x v="21"/>
    <x v="21"/>
    <x v="3"/>
    <x v="0"/>
    <x v="45"/>
    <x v="1"/>
    <x v="21"/>
    <x v="6"/>
    <x v="3"/>
    <x v="28"/>
    <x v="7"/>
  </r>
  <r>
    <x v="203"/>
    <x v="1"/>
    <x v="8"/>
    <x v="8"/>
    <x v="2"/>
    <x v="416"/>
    <x v="323"/>
    <x v="4"/>
    <x v="3"/>
    <x v="8"/>
    <x v="6"/>
    <x v="1"/>
    <x v="0"/>
    <x v="9"/>
    <x v="301"/>
    <x v="5"/>
    <x v="5"/>
    <x v="0"/>
    <x v="0"/>
    <x v="5"/>
    <x v="0"/>
    <x v="5"/>
    <x v="5"/>
    <x v="1"/>
    <x v="10"/>
    <x v="4"/>
  </r>
  <r>
    <x v="203"/>
    <x v="5"/>
    <x v="0"/>
    <x v="8"/>
    <x v="4"/>
    <x v="290"/>
    <x v="81"/>
    <x v="17"/>
    <x v="9"/>
    <x v="0"/>
    <x v="6"/>
    <x v="1"/>
    <x v="0"/>
    <x v="0"/>
    <x v="301"/>
    <x v="21"/>
    <x v="21"/>
    <x v="3"/>
    <x v="0"/>
    <x v="45"/>
    <x v="1"/>
    <x v="21"/>
    <x v="6"/>
    <x v="3"/>
    <x v="28"/>
    <x v="7"/>
  </r>
  <r>
    <x v="203"/>
    <x v="5"/>
    <x v="0"/>
    <x v="8"/>
    <x v="4"/>
    <x v="291"/>
    <x v="81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04"/>
    <x v="1"/>
    <x v="8"/>
    <x v="5"/>
    <x v="3"/>
    <x v="416"/>
    <x v="323"/>
    <x v="3"/>
    <x v="1"/>
    <x v="5"/>
    <x v="1"/>
    <x v="0"/>
    <x v="3"/>
    <x v="11"/>
    <x v="333"/>
    <x v="7"/>
    <x v="7"/>
    <x v="2"/>
    <x v="0"/>
    <x v="45"/>
    <x v="0"/>
    <x v="7"/>
    <x v="0"/>
    <x v="0"/>
    <x v="8"/>
    <x v="5"/>
  </r>
  <r>
    <x v="204"/>
    <x v="6"/>
    <x v="7"/>
    <x v="8"/>
    <x v="4"/>
    <x v="33"/>
    <x v="251"/>
    <x v="17"/>
    <x v="9"/>
    <x v="0"/>
    <x v="6"/>
    <x v="1"/>
    <x v="0"/>
    <x v="0"/>
    <x v="225"/>
    <x v="21"/>
    <x v="21"/>
    <x v="3"/>
    <x v="0"/>
    <x v="45"/>
    <x v="1"/>
    <x v="21"/>
    <x v="6"/>
    <x v="3"/>
    <x v="28"/>
    <x v="7"/>
  </r>
  <r>
    <x v="204"/>
    <x v="5"/>
    <x v="7"/>
    <x v="8"/>
    <x v="4"/>
    <x v="373"/>
    <x v="251"/>
    <x v="17"/>
    <x v="9"/>
    <x v="0"/>
    <x v="6"/>
    <x v="1"/>
    <x v="0"/>
    <x v="0"/>
    <x v="236"/>
    <x v="21"/>
    <x v="21"/>
    <x v="3"/>
    <x v="0"/>
    <x v="45"/>
    <x v="1"/>
    <x v="21"/>
    <x v="6"/>
    <x v="3"/>
    <x v="28"/>
    <x v="7"/>
  </r>
  <r>
    <x v="204"/>
    <x v="5"/>
    <x v="7"/>
    <x v="8"/>
    <x v="4"/>
    <x v="104"/>
    <x v="323"/>
    <x v="17"/>
    <x v="9"/>
    <x v="0"/>
    <x v="6"/>
    <x v="1"/>
    <x v="0"/>
    <x v="0"/>
    <x v="303"/>
    <x v="21"/>
    <x v="21"/>
    <x v="3"/>
    <x v="0"/>
    <x v="45"/>
    <x v="1"/>
    <x v="21"/>
    <x v="6"/>
    <x v="3"/>
    <x v="28"/>
    <x v="7"/>
  </r>
  <r>
    <x v="204"/>
    <x v="4"/>
    <x v="7"/>
    <x v="8"/>
    <x v="4"/>
    <x v="103"/>
    <x v="252"/>
    <x v="17"/>
    <x v="9"/>
    <x v="0"/>
    <x v="6"/>
    <x v="1"/>
    <x v="0"/>
    <x v="0"/>
    <x v="42"/>
    <x v="21"/>
    <x v="21"/>
    <x v="3"/>
    <x v="0"/>
    <x v="45"/>
    <x v="1"/>
    <x v="21"/>
    <x v="6"/>
    <x v="3"/>
    <x v="28"/>
    <x v="7"/>
  </r>
  <r>
    <x v="205"/>
    <x v="1"/>
    <x v="8"/>
    <x v="8"/>
    <x v="2"/>
    <x v="416"/>
    <x v="323"/>
    <x v="0"/>
    <x v="1"/>
    <x v="2"/>
    <x v="6"/>
    <x v="1"/>
    <x v="0"/>
    <x v="2"/>
    <x v="191"/>
    <x v="1"/>
    <x v="1"/>
    <x v="2"/>
    <x v="0"/>
    <x v="45"/>
    <x v="0"/>
    <x v="1"/>
    <x v="5"/>
    <x v="0"/>
    <x v="4"/>
    <x v="7"/>
  </r>
  <r>
    <x v="205"/>
    <x v="5"/>
    <x v="6"/>
    <x v="8"/>
    <x v="4"/>
    <x v="365"/>
    <x v="153"/>
    <x v="17"/>
    <x v="9"/>
    <x v="0"/>
    <x v="6"/>
    <x v="1"/>
    <x v="0"/>
    <x v="0"/>
    <x v="191"/>
    <x v="21"/>
    <x v="21"/>
    <x v="3"/>
    <x v="0"/>
    <x v="45"/>
    <x v="1"/>
    <x v="21"/>
    <x v="6"/>
    <x v="3"/>
    <x v="28"/>
    <x v="7"/>
  </r>
  <r>
    <x v="205"/>
    <x v="4"/>
    <x v="6"/>
    <x v="8"/>
    <x v="4"/>
    <x v="350"/>
    <x v="153"/>
    <x v="17"/>
    <x v="9"/>
    <x v="0"/>
    <x v="6"/>
    <x v="1"/>
    <x v="0"/>
    <x v="0"/>
    <x v="79"/>
    <x v="21"/>
    <x v="21"/>
    <x v="3"/>
    <x v="0"/>
    <x v="45"/>
    <x v="1"/>
    <x v="21"/>
    <x v="6"/>
    <x v="3"/>
    <x v="28"/>
    <x v="7"/>
  </r>
  <r>
    <x v="206"/>
    <x v="1"/>
    <x v="8"/>
    <x v="8"/>
    <x v="1"/>
    <x v="416"/>
    <x v="323"/>
    <x v="0"/>
    <x v="2"/>
    <x v="3"/>
    <x v="6"/>
    <x v="1"/>
    <x v="0"/>
    <x v="3"/>
    <x v="146"/>
    <x v="1"/>
    <x v="1"/>
    <x v="0"/>
    <x v="0"/>
    <x v="45"/>
    <x v="1"/>
    <x v="1"/>
    <x v="3"/>
    <x v="1"/>
    <x v="14"/>
    <x v="7"/>
  </r>
  <r>
    <x v="206"/>
    <x v="3"/>
    <x v="6"/>
    <x v="8"/>
    <x v="4"/>
    <x v="154"/>
    <x v="202"/>
    <x v="17"/>
    <x v="9"/>
    <x v="0"/>
    <x v="6"/>
    <x v="1"/>
    <x v="0"/>
    <x v="0"/>
    <x v="146"/>
    <x v="21"/>
    <x v="21"/>
    <x v="3"/>
    <x v="0"/>
    <x v="45"/>
    <x v="1"/>
    <x v="21"/>
    <x v="6"/>
    <x v="3"/>
    <x v="28"/>
    <x v="7"/>
  </r>
  <r>
    <x v="207"/>
    <x v="1"/>
    <x v="8"/>
    <x v="8"/>
    <x v="1"/>
    <x v="415"/>
    <x v="323"/>
    <x v="0"/>
    <x v="1"/>
    <x v="2"/>
    <x v="6"/>
    <x v="1"/>
    <x v="0"/>
    <x v="2"/>
    <x v="33"/>
    <x v="1"/>
    <x v="1"/>
    <x v="1"/>
    <x v="0"/>
    <x v="45"/>
    <x v="1"/>
    <x v="1"/>
    <x v="3"/>
    <x v="2"/>
    <x v="16"/>
    <x v="7"/>
  </r>
  <r>
    <x v="207"/>
    <x v="3"/>
    <x v="0"/>
    <x v="8"/>
    <x v="4"/>
    <x v="86"/>
    <x v="86"/>
    <x v="17"/>
    <x v="9"/>
    <x v="0"/>
    <x v="6"/>
    <x v="1"/>
    <x v="0"/>
    <x v="0"/>
    <x v="33"/>
    <x v="21"/>
    <x v="21"/>
    <x v="3"/>
    <x v="0"/>
    <x v="45"/>
    <x v="1"/>
    <x v="21"/>
    <x v="6"/>
    <x v="3"/>
    <x v="28"/>
    <x v="7"/>
  </r>
  <r>
    <x v="208"/>
    <x v="1"/>
    <x v="8"/>
    <x v="8"/>
    <x v="1"/>
    <x v="416"/>
    <x v="323"/>
    <x v="0"/>
    <x v="0"/>
    <x v="1"/>
    <x v="6"/>
    <x v="1"/>
    <x v="0"/>
    <x v="1"/>
    <x v="82"/>
    <x v="1"/>
    <x v="1"/>
    <x v="1"/>
    <x v="0"/>
    <x v="45"/>
    <x v="1"/>
    <x v="1"/>
    <x v="3"/>
    <x v="2"/>
    <x v="16"/>
    <x v="7"/>
  </r>
  <r>
    <x v="208"/>
    <x v="3"/>
    <x v="6"/>
    <x v="8"/>
    <x v="4"/>
    <x v="171"/>
    <x v="176"/>
    <x v="17"/>
    <x v="9"/>
    <x v="0"/>
    <x v="6"/>
    <x v="1"/>
    <x v="0"/>
    <x v="0"/>
    <x v="82"/>
    <x v="21"/>
    <x v="21"/>
    <x v="3"/>
    <x v="0"/>
    <x v="45"/>
    <x v="1"/>
    <x v="21"/>
    <x v="6"/>
    <x v="3"/>
    <x v="28"/>
    <x v="7"/>
  </r>
  <r>
    <x v="209"/>
    <x v="1"/>
    <x v="8"/>
    <x v="8"/>
    <x v="1"/>
    <x v="416"/>
    <x v="323"/>
    <x v="0"/>
    <x v="0"/>
    <x v="1"/>
    <x v="6"/>
    <x v="1"/>
    <x v="0"/>
    <x v="1"/>
    <x v="53"/>
    <x v="1"/>
    <x v="1"/>
    <x v="1"/>
    <x v="0"/>
    <x v="45"/>
    <x v="1"/>
    <x v="1"/>
    <x v="3"/>
    <x v="2"/>
    <x v="16"/>
    <x v="7"/>
  </r>
  <r>
    <x v="209"/>
    <x v="3"/>
    <x v="0"/>
    <x v="8"/>
    <x v="4"/>
    <x v="152"/>
    <x v="64"/>
    <x v="17"/>
    <x v="9"/>
    <x v="0"/>
    <x v="6"/>
    <x v="1"/>
    <x v="0"/>
    <x v="0"/>
    <x v="53"/>
    <x v="21"/>
    <x v="21"/>
    <x v="3"/>
    <x v="0"/>
    <x v="45"/>
    <x v="1"/>
    <x v="21"/>
    <x v="6"/>
    <x v="3"/>
    <x v="28"/>
    <x v="7"/>
  </r>
  <r>
    <x v="210"/>
    <x v="1"/>
    <x v="8"/>
    <x v="2"/>
    <x v="2"/>
    <x v="134"/>
    <x v="323"/>
    <x v="6"/>
    <x v="2"/>
    <x v="9"/>
    <x v="1"/>
    <x v="0"/>
    <x v="3"/>
    <x v="15"/>
    <x v="347"/>
    <x v="9"/>
    <x v="9"/>
    <x v="2"/>
    <x v="0"/>
    <x v="45"/>
    <x v="0"/>
    <x v="9"/>
    <x v="1"/>
    <x v="0"/>
    <x v="19"/>
    <x v="4"/>
  </r>
  <r>
    <x v="210"/>
    <x v="5"/>
    <x v="6"/>
    <x v="5"/>
    <x v="4"/>
    <x v="9"/>
    <x v="215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0"/>
    <x v="5"/>
    <x v="6"/>
    <x v="8"/>
    <x v="4"/>
    <x v="8"/>
    <x v="216"/>
    <x v="17"/>
    <x v="9"/>
    <x v="0"/>
    <x v="6"/>
    <x v="1"/>
    <x v="0"/>
    <x v="0"/>
    <x v="282"/>
    <x v="21"/>
    <x v="21"/>
    <x v="3"/>
    <x v="0"/>
    <x v="45"/>
    <x v="1"/>
    <x v="21"/>
    <x v="6"/>
    <x v="3"/>
    <x v="28"/>
    <x v="7"/>
  </r>
  <r>
    <x v="210"/>
    <x v="3"/>
    <x v="6"/>
    <x v="8"/>
    <x v="4"/>
    <x v="46"/>
    <x v="216"/>
    <x v="17"/>
    <x v="9"/>
    <x v="0"/>
    <x v="6"/>
    <x v="1"/>
    <x v="0"/>
    <x v="0"/>
    <x v="342"/>
    <x v="21"/>
    <x v="21"/>
    <x v="3"/>
    <x v="0"/>
    <x v="45"/>
    <x v="1"/>
    <x v="21"/>
    <x v="6"/>
    <x v="3"/>
    <x v="28"/>
    <x v="7"/>
  </r>
  <r>
    <x v="211"/>
    <x v="1"/>
    <x v="8"/>
    <x v="5"/>
    <x v="3"/>
    <x v="414"/>
    <x v="323"/>
    <x v="6"/>
    <x v="3"/>
    <x v="10"/>
    <x v="3"/>
    <x v="0"/>
    <x v="5"/>
    <x v="18"/>
    <x v="344"/>
    <x v="11"/>
    <x v="11"/>
    <x v="0"/>
    <x v="0"/>
    <x v="45"/>
    <x v="0"/>
    <x v="11"/>
    <x v="0"/>
    <x v="1"/>
    <x v="15"/>
    <x v="6"/>
  </r>
  <r>
    <x v="211"/>
    <x v="6"/>
    <x v="8"/>
    <x v="8"/>
    <x v="4"/>
    <x v="416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83"/>
    <x v="258"/>
    <x v="17"/>
    <x v="9"/>
    <x v="0"/>
    <x v="6"/>
    <x v="1"/>
    <x v="0"/>
    <x v="0"/>
    <x v="229"/>
    <x v="21"/>
    <x v="21"/>
    <x v="3"/>
    <x v="0"/>
    <x v="45"/>
    <x v="1"/>
    <x v="21"/>
    <x v="6"/>
    <x v="3"/>
    <x v="28"/>
    <x v="7"/>
  </r>
  <r>
    <x v="211"/>
    <x v="5"/>
    <x v="7"/>
    <x v="8"/>
    <x v="4"/>
    <x v="325"/>
    <x v="257"/>
    <x v="17"/>
    <x v="9"/>
    <x v="0"/>
    <x v="6"/>
    <x v="1"/>
    <x v="0"/>
    <x v="0"/>
    <x v="334"/>
    <x v="21"/>
    <x v="21"/>
    <x v="3"/>
    <x v="0"/>
    <x v="45"/>
    <x v="1"/>
    <x v="21"/>
    <x v="6"/>
    <x v="3"/>
    <x v="28"/>
    <x v="7"/>
  </r>
  <r>
    <x v="211"/>
    <x v="5"/>
    <x v="7"/>
    <x v="8"/>
    <x v="4"/>
    <x v="324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7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6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8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8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8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8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9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9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329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5"/>
    <x v="7"/>
    <x v="8"/>
    <x v="4"/>
    <x v="282"/>
    <x v="25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11"/>
    <x v="4"/>
    <x v="7"/>
    <x v="8"/>
    <x v="4"/>
    <x v="106"/>
    <x v="259"/>
    <x v="17"/>
    <x v="9"/>
    <x v="0"/>
    <x v="6"/>
    <x v="1"/>
    <x v="0"/>
    <x v="0"/>
    <x v="87"/>
    <x v="21"/>
    <x v="21"/>
    <x v="3"/>
    <x v="0"/>
    <x v="45"/>
    <x v="1"/>
    <x v="21"/>
    <x v="6"/>
    <x v="3"/>
    <x v="28"/>
    <x v="7"/>
  </r>
  <r>
    <x v="212"/>
    <x v="1"/>
    <x v="8"/>
    <x v="8"/>
    <x v="1"/>
    <x v="416"/>
    <x v="323"/>
    <x v="4"/>
    <x v="2"/>
    <x v="7"/>
    <x v="6"/>
    <x v="1"/>
    <x v="0"/>
    <x v="8"/>
    <x v="305"/>
    <x v="5"/>
    <x v="5"/>
    <x v="0"/>
    <x v="0"/>
    <x v="45"/>
    <x v="1"/>
    <x v="5"/>
    <x v="3"/>
    <x v="1"/>
    <x v="18"/>
    <x v="1"/>
  </r>
  <r>
    <x v="212"/>
    <x v="3"/>
    <x v="7"/>
    <x v="8"/>
    <x v="4"/>
    <x v="90"/>
    <x v="260"/>
    <x v="17"/>
    <x v="9"/>
    <x v="0"/>
    <x v="6"/>
    <x v="1"/>
    <x v="0"/>
    <x v="0"/>
    <x v="305"/>
    <x v="21"/>
    <x v="21"/>
    <x v="3"/>
    <x v="0"/>
    <x v="45"/>
    <x v="1"/>
    <x v="21"/>
    <x v="6"/>
    <x v="3"/>
    <x v="28"/>
    <x v="7"/>
  </r>
  <r>
    <x v="213"/>
    <x v="1"/>
    <x v="8"/>
    <x v="8"/>
    <x v="1"/>
    <x v="416"/>
    <x v="323"/>
    <x v="0"/>
    <x v="0"/>
    <x v="1"/>
    <x v="6"/>
    <x v="1"/>
    <x v="0"/>
    <x v="1"/>
    <x v="59"/>
    <x v="1"/>
    <x v="1"/>
    <x v="1"/>
    <x v="0"/>
    <x v="45"/>
    <x v="1"/>
    <x v="1"/>
    <x v="3"/>
    <x v="2"/>
    <x v="16"/>
    <x v="7"/>
  </r>
  <r>
    <x v="213"/>
    <x v="3"/>
    <x v="0"/>
    <x v="8"/>
    <x v="4"/>
    <x v="70"/>
    <x v="307"/>
    <x v="17"/>
    <x v="9"/>
    <x v="0"/>
    <x v="6"/>
    <x v="1"/>
    <x v="0"/>
    <x v="0"/>
    <x v="59"/>
    <x v="21"/>
    <x v="21"/>
    <x v="3"/>
    <x v="0"/>
    <x v="45"/>
    <x v="1"/>
    <x v="21"/>
    <x v="6"/>
    <x v="3"/>
    <x v="28"/>
    <x v="7"/>
  </r>
  <r>
    <x v="214"/>
    <x v="1"/>
    <x v="8"/>
    <x v="8"/>
    <x v="2"/>
    <x v="416"/>
    <x v="323"/>
    <x v="1"/>
    <x v="0"/>
    <x v="2"/>
    <x v="6"/>
    <x v="1"/>
    <x v="0"/>
    <x v="2"/>
    <x v="234"/>
    <x v="2"/>
    <x v="2"/>
    <x v="0"/>
    <x v="0"/>
    <x v="5"/>
    <x v="1"/>
    <x v="2"/>
    <x v="5"/>
    <x v="1"/>
    <x v="7"/>
    <x v="7"/>
  </r>
  <r>
    <x v="214"/>
    <x v="5"/>
    <x v="2"/>
    <x v="8"/>
    <x v="4"/>
    <x v="101"/>
    <x v="4"/>
    <x v="17"/>
    <x v="9"/>
    <x v="0"/>
    <x v="6"/>
    <x v="1"/>
    <x v="0"/>
    <x v="0"/>
    <x v="234"/>
    <x v="21"/>
    <x v="21"/>
    <x v="3"/>
    <x v="0"/>
    <x v="45"/>
    <x v="1"/>
    <x v="21"/>
    <x v="6"/>
    <x v="3"/>
    <x v="28"/>
    <x v="7"/>
  </r>
  <r>
    <x v="215"/>
    <x v="1"/>
    <x v="8"/>
    <x v="8"/>
    <x v="1"/>
    <x v="416"/>
    <x v="323"/>
    <x v="0"/>
    <x v="0"/>
    <x v="1"/>
    <x v="6"/>
    <x v="1"/>
    <x v="0"/>
    <x v="1"/>
    <x v="16"/>
    <x v="1"/>
    <x v="1"/>
    <x v="1"/>
    <x v="0"/>
    <x v="19"/>
    <x v="1"/>
    <x v="1"/>
    <x v="3"/>
    <x v="2"/>
    <x v="16"/>
    <x v="7"/>
  </r>
  <r>
    <x v="215"/>
    <x v="3"/>
    <x v="6"/>
    <x v="8"/>
    <x v="4"/>
    <x v="178"/>
    <x v="186"/>
    <x v="17"/>
    <x v="9"/>
    <x v="0"/>
    <x v="6"/>
    <x v="1"/>
    <x v="0"/>
    <x v="0"/>
    <x v="16"/>
    <x v="21"/>
    <x v="21"/>
    <x v="3"/>
    <x v="0"/>
    <x v="45"/>
    <x v="1"/>
    <x v="21"/>
    <x v="6"/>
    <x v="3"/>
    <x v="28"/>
    <x v="7"/>
  </r>
  <r>
    <x v="216"/>
    <x v="1"/>
    <x v="8"/>
    <x v="8"/>
    <x v="2"/>
    <x v="410"/>
    <x v="323"/>
    <x v="2"/>
    <x v="2"/>
    <x v="5"/>
    <x v="6"/>
    <x v="1"/>
    <x v="0"/>
    <x v="5"/>
    <x v="279"/>
    <x v="3"/>
    <x v="3"/>
    <x v="0"/>
    <x v="0"/>
    <x v="45"/>
    <x v="1"/>
    <x v="3"/>
    <x v="5"/>
    <x v="1"/>
    <x v="8"/>
    <x v="0"/>
  </r>
  <r>
    <x v="216"/>
    <x v="5"/>
    <x v="0"/>
    <x v="8"/>
    <x v="4"/>
    <x v="235"/>
    <x v="17"/>
    <x v="17"/>
    <x v="9"/>
    <x v="0"/>
    <x v="6"/>
    <x v="1"/>
    <x v="0"/>
    <x v="0"/>
    <x v="279"/>
    <x v="21"/>
    <x v="21"/>
    <x v="3"/>
    <x v="0"/>
    <x v="45"/>
    <x v="1"/>
    <x v="21"/>
    <x v="6"/>
    <x v="3"/>
    <x v="28"/>
    <x v="7"/>
  </r>
  <r>
    <x v="217"/>
    <x v="1"/>
    <x v="8"/>
    <x v="8"/>
    <x v="1"/>
    <x v="416"/>
    <x v="323"/>
    <x v="0"/>
    <x v="0"/>
    <x v="1"/>
    <x v="6"/>
    <x v="1"/>
    <x v="0"/>
    <x v="1"/>
    <x v="84"/>
    <x v="1"/>
    <x v="1"/>
    <x v="1"/>
    <x v="0"/>
    <x v="45"/>
    <x v="1"/>
    <x v="1"/>
    <x v="3"/>
    <x v="2"/>
    <x v="16"/>
    <x v="7"/>
  </r>
  <r>
    <x v="217"/>
    <x v="3"/>
    <x v="7"/>
    <x v="8"/>
    <x v="4"/>
    <x v="77"/>
    <x v="231"/>
    <x v="17"/>
    <x v="9"/>
    <x v="0"/>
    <x v="6"/>
    <x v="1"/>
    <x v="0"/>
    <x v="0"/>
    <x v="84"/>
    <x v="21"/>
    <x v="21"/>
    <x v="3"/>
    <x v="0"/>
    <x v="45"/>
    <x v="1"/>
    <x v="21"/>
    <x v="6"/>
    <x v="3"/>
    <x v="28"/>
    <x v="7"/>
  </r>
  <r>
    <x v="218"/>
    <x v="1"/>
    <x v="8"/>
    <x v="8"/>
    <x v="1"/>
    <x v="416"/>
    <x v="323"/>
    <x v="0"/>
    <x v="0"/>
    <x v="1"/>
    <x v="6"/>
    <x v="1"/>
    <x v="0"/>
    <x v="1"/>
    <x v="193"/>
    <x v="1"/>
    <x v="1"/>
    <x v="2"/>
    <x v="0"/>
    <x v="45"/>
    <x v="1"/>
    <x v="1"/>
    <x v="3"/>
    <x v="0"/>
    <x v="12"/>
    <x v="7"/>
  </r>
  <r>
    <x v="218"/>
    <x v="3"/>
    <x v="0"/>
    <x v="8"/>
    <x v="4"/>
    <x v="250"/>
    <x v="166"/>
    <x v="17"/>
    <x v="9"/>
    <x v="0"/>
    <x v="6"/>
    <x v="1"/>
    <x v="0"/>
    <x v="0"/>
    <x v="193"/>
    <x v="21"/>
    <x v="21"/>
    <x v="3"/>
    <x v="0"/>
    <x v="45"/>
    <x v="1"/>
    <x v="21"/>
    <x v="6"/>
    <x v="3"/>
    <x v="28"/>
    <x v="7"/>
  </r>
  <r>
    <x v="219"/>
    <x v="1"/>
    <x v="8"/>
    <x v="8"/>
    <x v="1"/>
    <x v="416"/>
    <x v="323"/>
    <x v="0"/>
    <x v="0"/>
    <x v="1"/>
    <x v="6"/>
    <x v="1"/>
    <x v="0"/>
    <x v="1"/>
    <x v="47"/>
    <x v="1"/>
    <x v="1"/>
    <x v="1"/>
    <x v="0"/>
    <x v="45"/>
    <x v="1"/>
    <x v="1"/>
    <x v="3"/>
    <x v="2"/>
    <x v="16"/>
    <x v="7"/>
  </r>
  <r>
    <x v="219"/>
    <x v="3"/>
    <x v="3"/>
    <x v="8"/>
    <x v="4"/>
    <x v="382"/>
    <x v="117"/>
    <x v="17"/>
    <x v="9"/>
    <x v="0"/>
    <x v="6"/>
    <x v="1"/>
    <x v="0"/>
    <x v="0"/>
    <x v="47"/>
    <x v="21"/>
    <x v="21"/>
    <x v="3"/>
    <x v="0"/>
    <x v="45"/>
    <x v="1"/>
    <x v="21"/>
    <x v="6"/>
    <x v="3"/>
    <x v="28"/>
    <x v="7"/>
  </r>
  <r>
    <x v="220"/>
    <x v="1"/>
    <x v="8"/>
    <x v="8"/>
    <x v="1"/>
    <x v="416"/>
    <x v="323"/>
    <x v="0"/>
    <x v="0"/>
    <x v="1"/>
    <x v="6"/>
    <x v="1"/>
    <x v="0"/>
    <x v="1"/>
    <x v="27"/>
    <x v="1"/>
    <x v="1"/>
    <x v="1"/>
    <x v="0"/>
    <x v="45"/>
    <x v="0"/>
    <x v="1"/>
    <x v="3"/>
    <x v="2"/>
    <x v="16"/>
    <x v="7"/>
  </r>
  <r>
    <x v="220"/>
    <x v="3"/>
    <x v="3"/>
    <x v="8"/>
    <x v="4"/>
    <x v="376"/>
    <x v="129"/>
    <x v="17"/>
    <x v="9"/>
    <x v="0"/>
    <x v="6"/>
    <x v="1"/>
    <x v="0"/>
    <x v="0"/>
    <x v="27"/>
    <x v="21"/>
    <x v="21"/>
    <x v="3"/>
    <x v="0"/>
    <x v="45"/>
    <x v="1"/>
    <x v="21"/>
    <x v="6"/>
    <x v="3"/>
    <x v="28"/>
    <x v="7"/>
  </r>
  <r>
    <x v="221"/>
    <x v="1"/>
    <x v="8"/>
    <x v="8"/>
    <x v="2"/>
    <x v="416"/>
    <x v="323"/>
    <x v="3"/>
    <x v="0"/>
    <x v="4"/>
    <x v="6"/>
    <x v="1"/>
    <x v="0"/>
    <x v="4"/>
    <x v="264"/>
    <x v="4"/>
    <x v="4"/>
    <x v="1"/>
    <x v="0"/>
    <x v="15"/>
    <x v="1"/>
    <x v="4"/>
    <x v="5"/>
    <x v="2"/>
    <x v="11"/>
    <x v="7"/>
  </r>
  <r>
    <x v="221"/>
    <x v="5"/>
    <x v="5"/>
    <x v="8"/>
    <x v="4"/>
    <x v="18"/>
    <x v="278"/>
    <x v="17"/>
    <x v="9"/>
    <x v="0"/>
    <x v="6"/>
    <x v="1"/>
    <x v="0"/>
    <x v="0"/>
    <x v="264"/>
    <x v="21"/>
    <x v="21"/>
    <x v="3"/>
    <x v="0"/>
    <x v="45"/>
    <x v="1"/>
    <x v="21"/>
    <x v="6"/>
    <x v="3"/>
    <x v="28"/>
    <x v="7"/>
  </r>
  <r>
    <x v="222"/>
    <x v="1"/>
    <x v="8"/>
    <x v="8"/>
    <x v="2"/>
    <x v="416"/>
    <x v="323"/>
    <x v="1"/>
    <x v="0"/>
    <x v="2"/>
    <x v="6"/>
    <x v="1"/>
    <x v="0"/>
    <x v="2"/>
    <x v="192"/>
    <x v="2"/>
    <x v="2"/>
    <x v="0"/>
    <x v="0"/>
    <x v="12"/>
    <x v="1"/>
    <x v="2"/>
    <x v="5"/>
    <x v="1"/>
    <x v="7"/>
    <x v="7"/>
  </r>
  <r>
    <x v="222"/>
    <x v="5"/>
    <x v="0"/>
    <x v="8"/>
    <x v="4"/>
    <x v="180"/>
    <x v="80"/>
    <x v="17"/>
    <x v="9"/>
    <x v="0"/>
    <x v="6"/>
    <x v="1"/>
    <x v="0"/>
    <x v="0"/>
    <x v="192"/>
    <x v="21"/>
    <x v="21"/>
    <x v="3"/>
    <x v="0"/>
    <x v="45"/>
    <x v="1"/>
    <x v="21"/>
    <x v="6"/>
    <x v="3"/>
    <x v="28"/>
    <x v="7"/>
  </r>
  <r>
    <x v="223"/>
    <x v="1"/>
    <x v="8"/>
    <x v="8"/>
    <x v="2"/>
    <x v="416"/>
    <x v="323"/>
    <x v="1"/>
    <x v="0"/>
    <x v="2"/>
    <x v="6"/>
    <x v="1"/>
    <x v="0"/>
    <x v="2"/>
    <x v="242"/>
    <x v="2"/>
    <x v="2"/>
    <x v="0"/>
    <x v="0"/>
    <x v="45"/>
    <x v="1"/>
    <x v="2"/>
    <x v="5"/>
    <x v="1"/>
    <x v="7"/>
    <x v="7"/>
  </r>
  <r>
    <x v="223"/>
    <x v="5"/>
    <x v="0"/>
    <x v="8"/>
    <x v="4"/>
    <x v="359"/>
    <x v="217"/>
    <x v="17"/>
    <x v="9"/>
    <x v="0"/>
    <x v="6"/>
    <x v="1"/>
    <x v="0"/>
    <x v="0"/>
    <x v="242"/>
    <x v="21"/>
    <x v="21"/>
    <x v="3"/>
    <x v="0"/>
    <x v="45"/>
    <x v="1"/>
    <x v="21"/>
    <x v="6"/>
    <x v="3"/>
    <x v="28"/>
    <x v="7"/>
  </r>
  <r>
    <x v="223"/>
    <x v="5"/>
    <x v="0"/>
    <x v="8"/>
    <x v="4"/>
    <x v="358"/>
    <x v="217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4"/>
    <x v="1"/>
    <x v="8"/>
    <x v="8"/>
    <x v="2"/>
    <x v="416"/>
    <x v="323"/>
    <x v="0"/>
    <x v="0"/>
    <x v="1"/>
    <x v="6"/>
    <x v="1"/>
    <x v="0"/>
    <x v="1"/>
    <x v="128"/>
    <x v="1"/>
    <x v="1"/>
    <x v="0"/>
    <x v="0"/>
    <x v="45"/>
    <x v="1"/>
    <x v="1"/>
    <x v="5"/>
    <x v="1"/>
    <x v="6"/>
    <x v="7"/>
  </r>
  <r>
    <x v="224"/>
    <x v="5"/>
    <x v="6"/>
    <x v="8"/>
    <x v="4"/>
    <x v="166"/>
    <x v="207"/>
    <x v="17"/>
    <x v="9"/>
    <x v="0"/>
    <x v="6"/>
    <x v="1"/>
    <x v="0"/>
    <x v="0"/>
    <x v="128"/>
    <x v="21"/>
    <x v="21"/>
    <x v="3"/>
    <x v="0"/>
    <x v="45"/>
    <x v="1"/>
    <x v="21"/>
    <x v="6"/>
    <x v="3"/>
    <x v="28"/>
    <x v="7"/>
  </r>
  <r>
    <x v="225"/>
    <x v="1"/>
    <x v="8"/>
    <x v="8"/>
    <x v="2"/>
    <x v="416"/>
    <x v="323"/>
    <x v="6"/>
    <x v="4"/>
    <x v="11"/>
    <x v="0"/>
    <x v="1"/>
    <x v="1"/>
    <x v="14"/>
    <x v="332"/>
    <x v="8"/>
    <x v="8"/>
    <x v="2"/>
    <x v="0"/>
    <x v="4"/>
    <x v="1"/>
    <x v="8"/>
    <x v="5"/>
    <x v="0"/>
    <x v="11"/>
    <x v="4"/>
  </r>
  <r>
    <x v="225"/>
    <x v="5"/>
    <x v="6"/>
    <x v="8"/>
    <x v="4"/>
    <x v="368"/>
    <x v="203"/>
    <x v="17"/>
    <x v="9"/>
    <x v="0"/>
    <x v="6"/>
    <x v="1"/>
    <x v="0"/>
    <x v="0"/>
    <x v="332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8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9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9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9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5"/>
    <x v="5"/>
    <x v="6"/>
    <x v="8"/>
    <x v="4"/>
    <x v="369"/>
    <x v="20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26"/>
    <x v="1"/>
    <x v="8"/>
    <x v="8"/>
    <x v="1"/>
    <x v="416"/>
    <x v="323"/>
    <x v="0"/>
    <x v="1"/>
    <x v="2"/>
    <x v="6"/>
    <x v="1"/>
    <x v="0"/>
    <x v="2"/>
    <x v="64"/>
    <x v="1"/>
    <x v="1"/>
    <x v="1"/>
    <x v="0"/>
    <x v="45"/>
    <x v="1"/>
    <x v="1"/>
    <x v="3"/>
    <x v="2"/>
    <x v="16"/>
    <x v="7"/>
  </r>
  <r>
    <x v="226"/>
    <x v="3"/>
    <x v="0"/>
    <x v="8"/>
    <x v="4"/>
    <x v="181"/>
    <x v="79"/>
    <x v="17"/>
    <x v="9"/>
    <x v="0"/>
    <x v="6"/>
    <x v="1"/>
    <x v="0"/>
    <x v="0"/>
    <x v="64"/>
    <x v="21"/>
    <x v="21"/>
    <x v="3"/>
    <x v="0"/>
    <x v="45"/>
    <x v="1"/>
    <x v="21"/>
    <x v="6"/>
    <x v="3"/>
    <x v="28"/>
    <x v="7"/>
  </r>
  <r>
    <x v="227"/>
    <x v="1"/>
    <x v="8"/>
    <x v="8"/>
    <x v="3"/>
    <x v="416"/>
    <x v="323"/>
    <x v="4"/>
    <x v="0"/>
    <x v="5"/>
    <x v="0"/>
    <x v="1"/>
    <x v="1"/>
    <x v="7"/>
    <x v="291"/>
    <x v="6"/>
    <x v="6"/>
    <x v="1"/>
    <x v="0"/>
    <x v="44"/>
    <x v="1"/>
    <x v="6"/>
    <x v="4"/>
    <x v="2"/>
    <x v="9"/>
    <x v="5"/>
  </r>
  <r>
    <x v="227"/>
    <x v="6"/>
    <x v="3"/>
    <x v="8"/>
    <x v="4"/>
    <x v="406"/>
    <x v="51"/>
    <x v="17"/>
    <x v="9"/>
    <x v="0"/>
    <x v="6"/>
    <x v="1"/>
    <x v="0"/>
    <x v="0"/>
    <x v="291"/>
    <x v="21"/>
    <x v="21"/>
    <x v="3"/>
    <x v="0"/>
    <x v="45"/>
    <x v="1"/>
    <x v="21"/>
    <x v="6"/>
    <x v="3"/>
    <x v="28"/>
    <x v="7"/>
  </r>
  <r>
    <x v="228"/>
    <x v="1"/>
    <x v="8"/>
    <x v="8"/>
    <x v="3"/>
    <x v="416"/>
    <x v="323"/>
    <x v="0"/>
    <x v="1"/>
    <x v="2"/>
    <x v="6"/>
    <x v="1"/>
    <x v="0"/>
    <x v="2"/>
    <x v="218"/>
    <x v="1"/>
    <x v="1"/>
    <x v="2"/>
    <x v="0"/>
    <x v="45"/>
    <x v="1"/>
    <x v="1"/>
    <x v="4"/>
    <x v="0"/>
    <x v="0"/>
    <x v="7"/>
  </r>
  <r>
    <x v="228"/>
    <x v="6"/>
    <x v="5"/>
    <x v="8"/>
    <x v="4"/>
    <x v="402"/>
    <x v="293"/>
    <x v="17"/>
    <x v="9"/>
    <x v="0"/>
    <x v="6"/>
    <x v="1"/>
    <x v="0"/>
    <x v="0"/>
    <x v="218"/>
    <x v="21"/>
    <x v="21"/>
    <x v="3"/>
    <x v="0"/>
    <x v="45"/>
    <x v="1"/>
    <x v="21"/>
    <x v="6"/>
    <x v="3"/>
    <x v="28"/>
    <x v="7"/>
  </r>
  <r>
    <x v="229"/>
    <x v="1"/>
    <x v="8"/>
    <x v="8"/>
    <x v="3"/>
    <x v="416"/>
    <x v="323"/>
    <x v="8"/>
    <x v="3"/>
    <x v="12"/>
    <x v="0"/>
    <x v="0"/>
    <x v="2"/>
    <x v="16"/>
    <x v="345"/>
    <x v="10"/>
    <x v="10"/>
    <x v="2"/>
    <x v="0"/>
    <x v="45"/>
    <x v="1"/>
    <x v="10"/>
    <x v="4"/>
    <x v="0"/>
    <x v="10"/>
    <x v="5"/>
  </r>
  <r>
    <x v="229"/>
    <x v="6"/>
    <x v="6"/>
    <x v="8"/>
    <x v="4"/>
    <x v="337"/>
    <x v="192"/>
    <x v="17"/>
    <x v="9"/>
    <x v="0"/>
    <x v="6"/>
    <x v="1"/>
    <x v="0"/>
    <x v="0"/>
    <x v="345"/>
    <x v="21"/>
    <x v="21"/>
    <x v="3"/>
    <x v="0"/>
    <x v="45"/>
    <x v="1"/>
    <x v="21"/>
    <x v="6"/>
    <x v="3"/>
    <x v="28"/>
    <x v="7"/>
  </r>
  <r>
    <x v="229"/>
    <x v="4"/>
    <x v="6"/>
    <x v="8"/>
    <x v="4"/>
    <x v="69"/>
    <x v="191"/>
    <x v="17"/>
    <x v="9"/>
    <x v="0"/>
    <x v="6"/>
    <x v="1"/>
    <x v="0"/>
    <x v="0"/>
    <x v="105"/>
    <x v="21"/>
    <x v="21"/>
    <x v="3"/>
    <x v="0"/>
    <x v="45"/>
    <x v="1"/>
    <x v="21"/>
    <x v="6"/>
    <x v="3"/>
    <x v="28"/>
    <x v="7"/>
  </r>
  <r>
    <x v="230"/>
    <x v="1"/>
    <x v="8"/>
    <x v="8"/>
    <x v="1"/>
    <x v="416"/>
    <x v="323"/>
    <x v="0"/>
    <x v="0"/>
    <x v="1"/>
    <x v="6"/>
    <x v="1"/>
    <x v="0"/>
    <x v="1"/>
    <x v="25"/>
    <x v="1"/>
    <x v="1"/>
    <x v="1"/>
    <x v="0"/>
    <x v="45"/>
    <x v="1"/>
    <x v="1"/>
    <x v="3"/>
    <x v="2"/>
    <x v="16"/>
    <x v="7"/>
  </r>
  <r>
    <x v="230"/>
    <x v="3"/>
    <x v="3"/>
    <x v="8"/>
    <x v="4"/>
    <x v="351"/>
    <x v="112"/>
    <x v="17"/>
    <x v="9"/>
    <x v="0"/>
    <x v="6"/>
    <x v="1"/>
    <x v="0"/>
    <x v="0"/>
    <x v="25"/>
    <x v="21"/>
    <x v="21"/>
    <x v="3"/>
    <x v="0"/>
    <x v="45"/>
    <x v="1"/>
    <x v="21"/>
    <x v="6"/>
    <x v="3"/>
    <x v="28"/>
    <x v="7"/>
  </r>
  <r>
    <x v="231"/>
    <x v="1"/>
    <x v="8"/>
    <x v="8"/>
    <x v="1"/>
    <x v="416"/>
    <x v="323"/>
    <x v="0"/>
    <x v="1"/>
    <x v="2"/>
    <x v="6"/>
    <x v="1"/>
    <x v="0"/>
    <x v="2"/>
    <x v="75"/>
    <x v="1"/>
    <x v="1"/>
    <x v="1"/>
    <x v="0"/>
    <x v="45"/>
    <x v="1"/>
    <x v="1"/>
    <x v="3"/>
    <x v="2"/>
    <x v="16"/>
    <x v="7"/>
  </r>
  <r>
    <x v="231"/>
    <x v="3"/>
    <x v="7"/>
    <x v="8"/>
    <x v="4"/>
    <x v="207"/>
    <x v="229"/>
    <x v="17"/>
    <x v="9"/>
    <x v="0"/>
    <x v="6"/>
    <x v="1"/>
    <x v="0"/>
    <x v="0"/>
    <x v="75"/>
    <x v="21"/>
    <x v="21"/>
    <x v="3"/>
    <x v="0"/>
    <x v="45"/>
    <x v="1"/>
    <x v="21"/>
    <x v="6"/>
    <x v="3"/>
    <x v="28"/>
    <x v="7"/>
  </r>
  <r>
    <x v="232"/>
    <x v="1"/>
    <x v="8"/>
    <x v="8"/>
    <x v="1"/>
    <x v="416"/>
    <x v="323"/>
    <x v="0"/>
    <x v="0"/>
    <x v="1"/>
    <x v="6"/>
    <x v="1"/>
    <x v="0"/>
    <x v="1"/>
    <x v="133"/>
    <x v="1"/>
    <x v="1"/>
    <x v="0"/>
    <x v="0"/>
    <x v="45"/>
    <x v="1"/>
    <x v="1"/>
    <x v="3"/>
    <x v="1"/>
    <x v="14"/>
    <x v="7"/>
  </r>
  <r>
    <x v="232"/>
    <x v="3"/>
    <x v="6"/>
    <x v="8"/>
    <x v="4"/>
    <x v="94"/>
    <x v="224"/>
    <x v="17"/>
    <x v="9"/>
    <x v="0"/>
    <x v="6"/>
    <x v="1"/>
    <x v="0"/>
    <x v="0"/>
    <x v="133"/>
    <x v="21"/>
    <x v="21"/>
    <x v="3"/>
    <x v="0"/>
    <x v="45"/>
    <x v="1"/>
    <x v="21"/>
    <x v="6"/>
    <x v="3"/>
    <x v="28"/>
    <x v="7"/>
  </r>
  <r>
    <x v="233"/>
    <x v="1"/>
    <x v="8"/>
    <x v="8"/>
    <x v="1"/>
    <x v="416"/>
    <x v="323"/>
    <x v="0"/>
    <x v="0"/>
    <x v="1"/>
    <x v="6"/>
    <x v="1"/>
    <x v="0"/>
    <x v="1"/>
    <x v="98"/>
    <x v="1"/>
    <x v="1"/>
    <x v="0"/>
    <x v="0"/>
    <x v="45"/>
    <x v="1"/>
    <x v="1"/>
    <x v="3"/>
    <x v="1"/>
    <x v="14"/>
    <x v="7"/>
  </r>
  <r>
    <x v="233"/>
    <x v="3"/>
    <x v="7"/>
    <x v="8"/>
    <x v="4"/>
    <x v="158"/>
    <x v="261"/>
    <x v="17"/>
    <x v="9"/>
    <x v="0"/>
    <x v="6"/>
    <x v="1"/>
    <x v="0"/>
    <x v="0"/>
    <x v="98"/>
    <x v="21"/>
    <x v="21"/>
    <x v="3"/>
    <x v="0"/>
    <x v="45"/>
    <x v="1"/>
    <x v="21"/>
    <x v="6"/>
    <x v="3"/>
    <x v="28"/>
    <x v="7"/>
  </r>
  <r>
    <x v="234"/>
    <x v="1"/>
    <x v="8"/>
    <x v="8"/>
    <x v="2"/>
    <x v="416"/>
    <x v="323"/>
    <x v="0"/>
    <x v="0"/>
    <x v="1"/>
    <x v="6"/>
    <x v="1"/>
    <x v="0"/>
    <x v="1"/>
    <x v="130"/>
    <x v="1"/>
    <x v="1"/>
    <x v="0"/>
    <x v="0"/>
    <x v="20"/>
    <x v="1"/>
    <x v="1"/>
    <x v="5"/>
    <x v="1"/>
    <x v="6"/>
    <x v="7"/>
  </r>
  <r>
    <x v="234"/>
    <x v="5"/>
    <x v="3"/>
    <x v="8"/>
    <x v="4"/>
    <x v="85"/>
    <x v="44"/>
    <x v="17"/>
    <x v="9"/>
    <x v="0"/>
    <x v="6"/>
    <x v="1"/>
    <x v="0"/>
    <x v="0"/>
    <x v="130"/>
    <x v="21"/>
    <x v="21"/>
    <x v="3"/>
    <x v="0"/>
    <x v="45"/>
    <x v="1"/>
    <x v="21"/>
    <x v="6"/>
    <x v="3"/>
    <x v="28"/>
    <x v="7"/>
  </r>
  <r>
    <x v="235"/>
    <x v="1"/>
    <x v="8"/>
    <x v="8"/>
    <x v="1"/>
    <x v="416"/>
    <x v="323"/>
    <x v="0"/>
    <x v="0"/>
    <x v="1"/>
    <x v="6"/>
    <x v="1"/>
    <x v="0"/>
    <x v="1"/>
    <x v="30"/>
    <x v="1"/>
    <x v="1"/>
    <x v="1"/>
    <x v="0"/>
    <x v="45"/>
    <x v="1"/>
    <x v="1"/>
    <x v="3"/>
    <x v="2"/>
    <x v="16"/>
    <x v="7"/>
  </r>
  <r>
    <x v="235"/>
    <x v="3"/>
    <x v="3"/>
    <x v="8"/>
    <x v="4"/>
    <x v="198"/>
    <x v="113"/>
    <x v="17"/>
    <x v="9"/>
    <x v="0"/>
    <x v="6"/>
    <x v="1"/>
    <x v="0"/>
    <x v="0"/>
    <x v="30"/>
    <x v="21"/>
    <x v="21"/>
    <x v="3"/>
    <x v="0"/>
    <x v="45"/>
    <x v="1"/>
    <x v="21"/>
    <x v="6"/>
    <x v="3"/>
    <x v="28"/>
    <x v="7"/>
  </r>
  <r>
    <x v="236"/>
    <x v="1"/>
    <x v="8"/>
    <x v="8"/>
    <x v="2"/>
    <x v="416"/>
    <x v="323"/>
    <x v="0"/>
    <x v="0"/>
    <x v="1"/>
    <x v="6"/>
    <x v="1"/>
    <x v="0"/>
    <x v="1"/>
    <x v="166"/>
    <x v="1"/>
    <x v="1"/>
    <x v="2"/>
    <x v="0"/>
    <x v="45"/>
    <x v="1"/>
    <x v="1"/>
    <x v="5"/>
    <x v="0"/>
    <x v="4"/>
    <x v="7"/>
  </r>
  <r>
    <x v="236"/>
    <x v="5"/>
    <x v="3"/>
    <x v="8"/>
    <x v="4"/>
    <x v="347"/>
    <x v="38"/>
    <x v="17"/>
    <x v="9"/>
    <x v="0"/>
    <x v="6"/>
    <x v="1"/>
    <x v="0"/>
    <x v="0"/>
    <x v="166"/>
    <x v="21"/>
    <x v="21"/>
    <x v="3"/>
    <x v="0"/>
    <x v="45"/>
    <x v="1"/>
    <x v="21"/>
    <x v="6"/>
    <x v="3"/>
    <x v="28"/>
    <x v="7"/>
  </r>
  <r>
    <x v="237"/>
    <x v="1"/>
    <x v="8"/>
    <x v="7"/>
    <x v="3"/>
    <x v="138"/>
    <x v="323"/>
    <x v="10"/>
    <x v="2"/>
    <x v="13"/>
    <x v="6"/>
    <x v="1"/>
    <x v="0"/>
    <x v="15"/>
    <x v="343"/>
    <x v="11"/>
    <x v="11"/>
    <x v="0"/>
    <x v="0"/>
    <x v="45"/>
    <x v="1"/>
    <x v="11"/>
    <x v="0"/>
    <x v="1"/>
    <x v="15"/>
    <x v="4"/>
  </r>
  <r>
    <x v="237"/>
    <x v="6"/>
    <x v="8"/>
    <x v="8"/>
    <x v="4"/>
    <x v="416"/>
    <x v="32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37"/>
    <x v="5"/>
    <x v="0"/>
    <x v="8"/>
    <x v="4"/>
    <x v="316"/>
    <x v="19"/>
    <x v="17"/>
    <x v="9"/>
    <x v="0"/>
    <x v="6"/>
    <x v="1"/>
    <x v="0"/>
    <x v="0"/>
    <x v="265"/>
    <x v="21"/>
    <x v="21"/>
    <x v="3"/>
    <x v="0"/>
    <x v="45"/>
    <x v="1"/>
    <x v="21"/>
    <x v="6"/>
    <x v="3"/>
    <x v="28"/>
    <x v="7"/>
  </r>
  <r>
    <x v="237"/>
    <x v="5"/>
    <x v="0"/>
    <x v="8"/>
    <x v="4"/>
    <x v="224"/>
    <x v="18"/>
    <x v="17"/>
    <x v="9"/>
    <x v="0"/>
    <x v="6"/>
    <x v="1"/>
    <x v="0"/>
    <x v="0"/>
    <x v="306"/>
    <x v="21"/>
    <x v="21"/>
    <x v="3"/>
    <x v="0"/>
    <x v="45"/>
    <x v="1"/>
    <x v="21"/>
    <x v="6"/>
    <x v="3"/>
    <x v="28"/>
    <x v="7"/>
  </r>
  <r>
    <x v="237"/>
    <x v="3"/>
    <x v="4"/>
    <x v="8"/>
    <x v="4"/>
    <x v="405"/>
    <x v="20"/>
    <x v="17"/>
    <x v="9"/>
    <x v="0"/>
    <x v="6"/>
    <x v="1"/>
    <x v="0"/>
    <x v="0"/>
    <x v="270"/>
    <x v="21"/>
    <x v="21"/>
    <x v="3"/>
    <x v="0"/>
    <x v="45"/>
    <x v="1"/>
    <x v="21"/>
    <x v="6"/>
    <x v="3"/>
    <x v="28"/>
    <x v="7"/>
  </r>
  <r>
    <x v="238"/>
    <x v="1"/>
    <x v="8"/>
    <x v="8"/>
    <x v="1"/>
    <x v="416"/>
    <x v="323"/>
    <x v="0"/>
    <x v="0"/>
    <x v="1"/>
    <x v="6"/>
    <x v="1"/>
    <x v="0"/>
    <x v="1"/>
    <x v="67"/>
    <x v="1"/>
    <x v="1"/>
    <x v="1"/>
    <x v="0"/>
    <x v="45"/>
    <x v="1"/>
    <x v="1"/>
    <x v="3"/>
    <x v="2"/>
    <x v="16"/>
    <x v="7"/>
  </r>
  <r>
    <x v="238"/>
    <x v="3"/>
    <x v="3"/>
    <x v="8"/>
    <x v="4"/>
    <x v="81"/>
    <x v="46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239"/>
    <x v="1"/>
    <x v="8"/>
    <x v="8"/>
    <x v="1"/>
    <x v="416"/>
    <x v="323"/>
    <x v="0"/>
    <x v="0"/>
    <x v="1"/>
    <x v="6"/>
    <x v="1"/>
    <x v="0"/>
    <x v="1"/>
    <x v="215"/>
    <x v="1"/>
    <x v="1"/>
    <x v="2"/>
    <x v="0"/>
    <x v="45"/>
    <x v="1"/>
    <x v="1"/>
    <x v="3"/>
    <x v="0"/>
    <x v="12"/>
    <x v="7"/>
  </r>
  <r>
    <x v="239"/>
    <x v="3"/>
    <x v="3"/>
    <x v="8"/>
    <x v="4"/>
    <x v="407"/>
    <x v="101"/>
    <x v="17"/>
    <x v="9"/>
    <x v="0"/>
    <x v="6"/>
    <x v="1"/>
    <x v="0"/>
    <x v="0"/>
    <x v="215"/>
    <x v="21"/>
    <x v="21"/>
    <x v="3"/>
    <x v="0"/>
    <x v="45"/>
    <x v="1"/>
    <x v="21"/>
    <x v="6"/>
    <x v="3"/>
    <x v="28"/>
    <x v="7"/>
  </r>
  <r>
    <x v="240"/>
    <x v="1"/>
    <x v="8"/>
    <x v="0"/>
    <x v="0"/>
    <x v="416"/>
    <x v="323"/>
    <x v="0"/>
    <x v="0"/>
    <x v="1"/>
    <x v="6"/>
    <x v="1"/>
    <x v="0"/>
    <x v="1"/>
    <x v="203"/>
    <x v="1"/>
    <x v="1"/>
    <x v="2"/>
    <x v="0"/>
    <x v="45"/>
    <x v="1"/>
    <x v="1"/>
    <x v="0"/>
    <x v="0"/>
    <x v="2"/>
    <x v="7"/>
  </r>
  <r>
    <x v="240"/>
    <x v="0"/>
    <x v="8"/>
    <x v="8"/>
    <x v="4"/>
    <x v="123"/>
    <x v="323"/>
    <x v="17"/>
    <x v="9"/>
    <x v="22"/>
    <x v="6"/>
    <x v="1"/>
    <x v="8"/>
    <x v="27"/>
    <x v="127"/>
    <x v="21"/>
    <x v="21"/>
    <x v="3"/>
    <x v="0"/>
    <x v="45"/>
    <x v="1"/>
    <x v="21"/>
    <x v="6"/>
    <x v="3"/>
    <x v="28"/>
    <x v="7"/>
  </r>
  <r>
    <x v="240"/>
    <x v="3"/>
    <x v="7"/>
    <x v="8"/>
    <x v="4"/>
    <x v="124"/>
    <x v="265"/>
    <x v="17"/>
    <x v="9"/>
    <x v="0"/>
    <x v="6"/>
    <x v="1"/>
    <x v="0"/>
    <x v="0"/>
    <x v="98"/>
    <x v="21"/>
    <x v="21"/>
    <x v="3"/>
    <x v="0"/>
    <x v="45"/>
    <x v="1"/>
    <x v="21"/>
    <x v="6"/>
    <x v="3"/>
    <x v="28"/>
    <x v="7"/>
  </r>
  <r>
    <x v="241"/>
    <x v="1"/>
    <x v="8"/>
    <x v="8"/>
    <x v="1"/>
    <x v="416"/>
    <x v="323"/>
    <x v="0"/>
    <x v="1"/>
    <x v="2"/>
    <x v="6"/>
    <x v="1"/>
    <x v="0"/>
    <x v="2"/>
    <x v="31"/>
    <x v="1"/>
    <x v="1"/>
    <x v="1"/>
    <x v="0"/>
    <x v="45"/>
    <x v="0"/>
    <x v="1"/>
    <x v="3"/>
    <x v="2"/>
    <x v="16"/>
    <x v="7"/>
  </r>
  <r>
    <x v="241"/>
    <x v="3"/>
    <x v="5"/>
    <x v="8"/>
    <x v="4"/>
    <x v="113"/>
    <x v="294"/>
    <x v="17"/>
    <x v="9"/>
    <x v="0"/>
    <x v="6"/>
    <x v="1"/>
    <x v="0"/>
    <x v="0"/>
    <x v="31"/>
    <x v="21"/>
    <x v="21"/>
    <x v="3"/>
    <x v="0"/>
    <x v="45"/>
    <x v="1"/>
    <x v="21"/>
    <x v="6"/>
    <x v="3"/>
    <x v="28"/>
    <x v="7"/>
  </r>
  <r>
    <x v="242"/>
    <x v="1"/>
    <x v="8"/>
    <x v="8"/>
    <x v="1"/>
    <x v="416"/>
    <x v="323"/>
    <x v="0"/>
    <x v="0"/>
    <x v="1"/>
    <x v="6"/>
    <x v="1"/>
    <x v="0"/>
    <x v="1"/>
    <x v="76"/>
    <x v="1"/>
    <x v="1"/>
    <x v="1"/>
    <x v="0"/>
    <x v="45"/>
    <x v="1"/>
    <x v="1"/>
    <x v="3"/>
    <x v="2"/>
    <x v="16"/>
    <x v="7"/>
  </r>
  <r>
    <x v="242"/>
    <x v="3"/>
    <x v="3"/>
    <x v="8"/>
    <x v="4"/>
    <x v="366"/>
    <x v="94"/>
    <x v="17"/>
    <x v="9"/>
    <x v="0"/>
    <x v="6"/>
    <x v="1"/>
    <x v="0"/>
    <x v="0"/>
    <x v="76"/>
    <x v="21"/>
    <x v="21"/>
    <x v="3"/>
    <x v="0"/>
    <x v="45"/>
    <x v="1"/>
    <x v="21"/>
    <x v="6"/>
    <x v="3"/>
    <x v="28"/>
    <x v="7"/>
  </r>
  <r>
    <x v="243"/>
    <x v="1"/>
    <x v="8"/>
    <x v="2"/>
    <x v="2"/>
    <x v="416"/>
    <x v="323"/>
    <x v="0"/>
    <x v="0"/>
    <x v="1"/>
    <x v="6"/>
    <x v="1"/>
    <x v="0"/>
    <x v="1"/>
    <x v="160"/>
    <x v="1"/>
    <x v="1"/>
    <x v="2"/>
    <x v="0"/>
    <x v="45"/>
    <x v="1"/>
    <x v="1"/>
    <x v="1"/>
    <x v="0"/>
    <x v="10"/>
    <x v="7"/>
  </r>
  <r>
    <x v="243"/>
    <x v="5"/>
    <x v="3"/>
    <x v="8"/>
    <x v="4"/>
    <x v="173"/>
    <x v="103"/>
    <x v="17"/>
    <x v="9"/>
    <x v="0"/>
    <x v="6"/>
    <x v="1"/>
    <x v="0"/>
    <x v="0"/>
    <x v="160"/>
    <x v="21"/>
    <x v="21"/>
    <x v="3"/>
    <x v="0"/>
    <x v="45"/>
    <x v="1"/>
    <x v="21"/>
    <x v="6"/>
    <x v="3"/>
    <x v="28"/>
    <x v="7"/>
  </r>
  <r>
    <x v="244"/>
    <x v="1"/>
    <x v="8"/>
    <x v="8"/>
    <x v="1"/>
    <x v="416"/>
    <x v="323"/>
    <x v="0"/>
    <x v="0"/>
    <x v="1"/>
    <x v="6"/>
    <x v="1"/>
    <x v="0"/>
    <x v="1"/>
    <x v="79"/>
    <x v="1"/>
    <x v="1"/>
    <x v="1"/>
    <x v="0"/>
    <x v="45"/>
    <x v="1"/>
    <x v="1"/>
    <x v="3"/>
    <x v="2"/>
    <x v="16"/>
    <x v="7"/>
  </r>
  <r>
    <x v="244"/>
    <x v="3"/>
    <x v="3"/>
    <x v="8"/>
    <x v="4"/>
    <x v="272"/>
    <x v="100"/>
    <x v="17"/>
    <x v="9"/>
    <x v="0"/>
    <x v="6"/>
    <x v="1"/>
    <x v="0"/>
    <x v="0"/>
    <x v="79"/>
    <x v="21"/>
    <x v="21"/>
    <x v="3"/>
    <x v="0"/>
    <x v="45"/>
    <x v="1"/>
    <x v="21"/>
    <x v="6"/>
    <x v="3"/>
    <x v="28"/>
    <x v="7"/>
  </r>
  <r>
    <x v="245"/>
    <x v="1"/>
    <x v="8"/>
    <x v="8"/>
    <x v="2"/>
    <x v="416"/>
    <x v="323"/>
    <x v="0"/>
    <x v="0"/>
    <x v="1"/>
    <x v="6"/>
    <x v="1"/>
    <x v="0"/>
    <x v="1"/>
    <x v="153"/>
    <x v="1"/>
    <x v="1"/>
    <x v="2"/>
    <x v="0"/>
    <x v="32"/>
    <x v="1"/>
    <x v="1"/>
    <x v="5"/>
    <x v="0"/>
    <x v="4"/>
    <x v="7"/>
  </r>
  <r>
    <x v="245"/>
    <x v="5"/>
    <x v="0"/>
    <x v="8"/>
    <x v="4"/>
    <x v="236"/>
    <x v="273"/>
    <x v="17"/>
    <x v="9"/>
    <x v="0"/>
    <x v="6"/>
    <x v="1"/>
    <x v="0"/>
    <x v="0"/>
    <x v="153"/>
    <x v="21"/>
    <x v="21"/>
    <x v="3"/>
    <x v="0"/>
    <x v="45"/>
    <x v="1"/>
    <x v="21"/>
    <x v="6"/>
    <x v="3"/>
    <x v="28"/>
    <x v="7"/>
  </r>
  <r>
    <x v="246"/>
    <x v="1"/>
    <x v="8"/>
    <x v="8"/>
    <x v="2"/>
    <x v="416"/>
    <x v="323"/>
    <x v="3"/>
    <x v="2"/>
    <x v="6"/>
    <x v="6"/>
    <x v="1"/>
    <x v="0"/>
    <x v="7"/>
    <x v="281"/>
    <x v="4"/>
    <x v="4"/>
    <x v="0"/>
    <x v="0"/>
    <x v="15"/>
    <x v="1"/>
    <x v="4"/>
    <x v="5"/>
    <x v="1"/>
    <x v="9"/>
    <x v="0"/>
  </r>
  <r>
    <x v="246"/>
    <x v="5"/>
    <x v="0"/>
    <x v="8"/>
    <x v="4"/>
    <x v="191"/>
    <x v="23"/>
    <x v="17"/>
    <x v="9"/>
    <x v="0"/>
    <x v="6"/>
    <x v="1"/>
    <x v="0"/>
    <x v="0"/>
    <x v="281"/>
    <x v="21"/>
    <x v="21"/>
    <x v="3"/>
    <x v="0"/>
    <x v="45"/>
    <x v="1"/>
    <x v="21"/>
    <x v="6"/>
    <x v="3"/>
    <x v="28"/>
    <x v="7"/>
  </r>
  <r>
    <x v="247"/>
    <x v="1"/>
    <x v="8"/>
    <x v="8"/>
    <x v="2"/>
    <x v="416"/>
    <x v="323"/>
    <x v="0"/>
    <x v="0"/>
    <x v="1"/>
    <x v="6"/>
    <x v="1"/>
    <x v="0"/>
    <x v="1"/>
    <x v="118"/>
    <x v="1"/>
    <x v="1"/>
    <x v="0"/>
    <x v="0"/>
    <x v="33"/>
    <x v="1"/>
    <x v="1"/>
    <x v="5"/>
    <x v="1"/>
    <x v="6"/>
    <x v="7"/>
  </r>
  <r>
    <x v="247"/>
    <x v="5"/>
    <x v="0"/>
    <x v="8"/>
    <x v="4"/>
    <x v="218"/>
    <x v="311"/>
    <x v="17"/>
    <x v="9"/>
    <x v="0"/>
    <x v="6"/>
    <x v="1"/>
    <x v="0"/>
    <x v="0"/>
    <x v="118"/>
    <x v="21"/>
    <x v="21"/>
    <x v="3"/>
    <x v="0"/>
    <x v="45"/>
    <x v="1"/>
    <x v="21"/>
    <x v="6"/>
    <x v="3"/>
    <x v="28"/>
    <x v="7"/>
  </r>
  <r>
    <x v="248"/>
    <x v="1"/>
    <x v="8"/>
    <x v="4"/>
    <x v="3"/>
    <x v="416"/>
    <x v="323"/>
    <x v="1"/>
    <x v="0"/>
    <x v="2"/>
    <x v="6"/>
    <x v="1"/>
    <x v="0"/>
    <x v="2"/>
    <x v="212"/>
    <x v="2"/>
    <x v="2"/>
    <x v="0"/>
    <x v="0"/>
    <x v="45"/>
    <x v="1"/>
    <x v="2"/>
    <x v="0"/>
    <x v="1"/>
    <x v="5"/>
    <x v="7"/>
  </r>
  <r>
    <x v="248"/>
    <x v="6"/>
    <x v="7"/>
    <x v="8"/>
    <x v="4"/>
    <x v="127"/>
    <x v="234"/>
    <x v="17"/>
    <x v="9"/>
    <x v="0"/>
    <x v="6"/>
    <x v="1"/>
    <x v="0"/>
    <x v="0"/>
    <x v="167"/>
    <x v="21"/>
    <x v="21"/>
    <x v="3"/>
    <x v="0"/>
    <x v="45"/>
    <x v="1"/>
    <x v="21"/>
    <x v="6"/>
    <x v="3"/>
    <x v="28"/>
    <x v="7"/>
  </r>
  <r>
    <x v="248"/>
    <x v="3"/>
    <x v="7"/>
    <x v="8"/>
    <x v="4"/>
    <x v="126"/>
    <x v="234"/>
    <x v="17"/>
    <x v="9"/>
    <x v="0"/>
    <x v="6"/>
    <x v="1"/>
    <x v="0"/>
    <x v="0"/>
    <x v="35"/>
    <x v="21"/>
    <x v="21"/>
    <x v="3"/>
    <x v="0"/>
    <x v="45"/>
    <x v="1"/>
    <x v="21"/>
    <x v="6"/>
    <x v="3"/>
    <x v="28"/>
    <x v="7"/>
  </r>
  <r>
    <x v="249"/>
    <x v="1"/>
    <x v="8"/>
    <x v="8"/>
    <x v="2"/>
    <x v="416"/>
    <x v="323"/>
    <x v="1"/>
    <x v="0"/>
    <x v="2"/>
    <x v="6"/>
    <x v="1"/>
    <x v="0"/>
    <x v="2"/>
    <x v="206"/>
    <x v="2"/>
    <x v="2"/>
    <x v="0"/>
    <x v="0"/>
    <x v="16"/>
    <x v="1"/>
    <x v="2"/>
    <x v="5"/>
    <x v="1"/>
    <x v="7"/>
    <x v="7"/>
  </r>
  <r>
    <x v="249"/>
    <x v="5"/>
    <x v="5"/>
    <x v="8"/>
    <x v="4"/>
    <x v="185"/>
    <x v="297"/>
    <x v="17"/>
    <x v="9"/>
    <x v="0"/>
    <x v="6"/>
    <x v="1"/>
    <x v="0"/>
    <x v="0"/>
    <x v="206"/>
    <x v="21"/>
    <x v="21"/>
    <x v="3"/>
    <x v="0"/>
    <x v="45"/>
    <x v="1"/>
    <x v="21"/>
    <x v="6"/>
    <x v="3"/>
    <x v="28"/>
    <x v="7"/>
  </r>
  <r>
    <x v="250"/>
    <x v="1"/>
    <x v="8"/>
    <x v="8"/>
    <x v="0"/>
    <x v="416"/>
    <x v="323"/>
    <x v="0"/>
    <x v="1"/>
    <x v="2"/>
    <x v="6"/>
    <x v="1"/>
    <x v="0"/>
    <x v="2"/>
    <x v="195"/>
    <x v="1"/>
    <x v="1"/>
    <x v="2"/>
    <x v="0"/>
    <x v="45"/>
    <x v="1"/>
    <x v="1"/>
    <x v="4"/>
    <x v="0"/>
    <x v="0"/>
    <x v="7"/>
  </r>
  <r>
    <x v="250"/>
    <x v="0"/>
    <x v="0"/>
    <x v="8"/>
    <x v="4"/>
    <x v="265"/>
    <x v="323"/>
    <x v="17"/>
    <x v="9"/>
    <x v="0"/>
    <x v="6"/>
    <x v="1"/>
    <x v="0"/>
    <x v="0"/>
    <x v="195"/>
    <x v="21"/>
    <x v="21"/>
    <x v="3"/>
    <x v="0"/>
    <x v="45"/>
    <x v="1"/>
    <x v="21"/>
    <x v="6"/>
    <x v="3"/>
    <x v="28"/>
    <x v="7"/>
  </r>
  <r>
    <x v="251"/>
    <x v="1"/>
    <x v="8"/>
    <x v="8"/>
    <x v="3"/>
    <x v="416"/>
    <x v="323"/>
    <x v="6"/>
    <x v="5"/>
    <x v="12"/>
    <x v="6"/>
    <x v="1"/>
    <x v="0"/>
    <x v="13"/>
    <x v="325"/>
    <x v="7"/>
    <x v="7"/>
    <x v="2"/>
    <x v="0"/>
    <x v="45"/>
    <x v="1"/>
    <x v="7"/>
    <x v="4"/>
    <x v="0"/>
    <x v="6"/>
    <x v="5"/>
  </r>
  <r>
    <x v="251"/>
    <x v="6"/>
    <x v="4"/>
    <x v="8"/>
    <x v="4"/>
    <x v="28"/>
    <x v="13"/>
    <x v="17"/>
    <x v="9"/>
    <x v="0"/>
    <x v="6"/>
    <x v="1"/>
    <x v="0"/>
    <x v="0"/>
    <x v="325"/>
    <x v="21"/>
    <x v="21"/>
    <x v="3"/>
    <x v="0"/>
    <x v="45"/>
    <x v="1"/>
    <x v="21"/>
    <x v="6"/>
    <x v="3"/>
    <x v="28"/>
    <x v="7"/>
  </r>
  <r>
    <x v="251"/>
    <x v="4"/>
    <x v="4"/>
    <x v="8"/>
    <x v="4"/>
    <x v="61"/>
    <x v="12"/>
    <x v="17"/>
    <x v="9"/>
    <x v="0"/>
    <x v="6"/>
    <x v="1"/>
    <x v="0"/>
    <x v="0"/>
    <x v="299"/>
    <x v="21"/>
    <x v="21"/>
    <x v="3"/>
    <x v="0"/>
    <x v="45"/>
    <x v="1"/>
    <x v="21"/>
    <x v="6"/>
    <x v="3"/>
    <x v="28"/>
    <x v="7"/>
  </r>
  <r>
    <x v="252"/>
    <x v="1"/>
    <x v="8"/>
    <x v="8"/>
    <x v="2"/>
    <x v="416"/>
    <x v="323"/>
    <x v="0"/>
    <x v="0"/>
    <x v="1"/>
    <x v="6"/>
    <x v="1"/>
    <x v="0"/>
    <x v="1"/>
    <x v="244"/>
    <x v="1"/>
    <x v="1"/>
    <x v="2"/>
    <x v="0"/>
    <x v="45"/>
    <x v="1"/>
    <x v="1"/>
    <x v="5"/>
    <x v="0"/>
    <x v="4"/>
    <x v="7"/>
  </r>
  <r>
    <x v="252"/>
    <x v="5"/>
    <x v="2"/>
    <x v="8"/>
    <x v="4"/>
    <x v="352"/>
    <x v="312"/>
    <x v="17"/>
    <x v="9"/>
    <x v="0"/>
    <x v="6"/>
    <x v="1"/>
    <x v="0"/>
    <x v="0"/>
    <x v="244"/>
    <x v="21"/>
    <x v="21"/>
    <x v="3"/>
    <x v="0"/>
    <x v="45"/>
    <x v="1"/>
    <x v="21"/>
    <x v="6"/>
    <x v="3"/>
    <x v="28"/>
    <x v="7"/>
  </r>
  <r>
    <x v="252"/>
    <x v="4"/>
    <x v="2"/>
    <x v="8"/>
    <x v="4"/>
    <x v="403"/>
    <x v="312"/>
    <x v="17"/>
    <x v="9"/>
    <x v="0"/>
    <x v="6"/>
    <x v="1"/>
    <x v="0"/>
    <x v="0"/>
    <x v="24"/>
    <x v="21"/>
    <x v="21"/>
    <x v="3"/>
    <x v="0"/>
    <x v="45"/>
    <x v="1"/>
    <x v="21"/>
    <x v="6"/>
    <x v="3"/>
    <x v="28"/>
    <x v="7"/>
  </r>
  <r>
    <x v="253"/>
    <x v="1"/>
    <x v="8"/>
    <x v="8"/>
    <x v="1"/>
    <x v="416"/>
    <x v="323"/>
    <x v="0"/>
    <x v="0"/>
    <x v="1"/>
    <x v="6"/>
    <x v="1"/>
    <x v="0"/>
    <x v="1"/>
    <x v="98"/>
    <x v="1"/>
    <x v="1"/>
    <x v="0"/>
    <x v="0"/>
    <x v="45"/>
    <x v="1"/>
    <x v="1"/>
    <x v="3"/>
    <x v="1"/>
    <x v="14"/>
    <x v="7"/>
  </r>
  <r>
    <x v="253"/>
    <x v="3"/>
    <x v="6"/>
    <x v="8"/>
    <x v="4"/>
    <x v="165"/>
    <x v="208"/>
    <x v="17"/>
    <x v="9"/>
    <x v="0"/>
    <x v="6"/>
    <x v="1"/>
    <x v="0"/>
    <x v="0"/>
    <x v="98"/>
    <x v="21"/>
    <x v="21"/>
    <x v="3"/>
    <x v="0"/>
    <x v="45"/>
    <x v="1"/>
    <x v="21"/>
    <x v="6"/>
    <x v="3"/>
    <x v="28"/>
    <x v="7"/>
  </r>
  <r>
    <x v="254"/>
    <x v="1"/>
    <x v="8"/>
    <x v="8"/>
    <x v="2"/>
    <x v="416"/>
    <x v="323"/>
    <x v="1"/>
    <x v="1"/>
    <x v="3"/>
    <x v="6"/>
    <x v="1"/>
    <x v="0"/>
    <x v="3"/>
    <x v="255"/>
    <x v="2"/>
    <x v="2"/>
    <x v="2"/>
    <x v="0"/>
    <x v="0"/>
    <x v="1"/>
    <x v="2"/>
    <x v="5"/>
    <x v="0"/>
    <x v="5"/>
    <x v="7"/>
  </r>
  <r>
    <x v="254"/>
    <x v="5"/>
    <x v="6"/>
    <x v="8"/>
    <x v="4"/>
    <x v="203"/>
    <x v="189"/>
    <x v="17"/>
    <x v="9"/>
    <x v="0"/>
    <x v="6"/>
    <x v="1"/>
    <x v="0"/>
    <x v="0"/>
    <x v="255"/>
    <x v="21"/>
    <x v="21"/>
    <x v="3"/>
    <x v="0"/>
    <x v="45"/>
    <x v="1"/>
    <x v="21"/>
    <x v="6"/>
    <x v="3"/>
    <x v="28"/>
    <x v="7"/>
  </r>
  <r>
    <x v="255"/>
    <x v="1"/>
    <x v="8"/>
    <x v="8"/>
    <x v="3"/>
    <x v="416"/>
    <x v="323"/>
    <x v="0"/>
    <x v="0"/>
    <x v="1"/>
    <x v="6"/>
    <x v="1"/>
    <x v="0"/>
    <x v="1"/>
    <x v="119"/>
    <x v="1"/>
    <x v="1"/>
    <x v="0"/>
    <x v="0"/>
    <x v="45"/>
    <x v="1"/>
    <x v="1"/>
    <x v="4"/>
    <x v="1"/>
    <x v="2"/>
    <x v="7"/>
  </r>
  <r>
    <x v="255"/>
    <x v="6"/>
    <x v="7"/>
    <x v="8"/>
    <x v="4"/>
    <x v="116"/>
    <x v="241"/>
    <x v="17"/>
    <x v="9"/>
    <x v="0"/>
    <x v="6"/>
    <x v="1"/>
    <x v="0"/>
    <x v="0"/>
    <x v="119"/>
    <x v="21"/>
    <x v="21"/>
    <x v="3"/>
    <x v="0"/>
    <x v="45"/>
    <x v="1"/>
    <x v="21"/>
    <x v="6"/>
    <x v="3"/>
    <x v="28"/>
    <x v="7"/>
  </r>
  <r>
    <x v="256"/>
    <x v="1"/>
    <x v="8"/>
    <x v="8"/>
    <x v="2"/>
    <x v="416"/>
    <x v="323"/>
    <x v="0"/>
    <x v="0"/>
    <x v="1"/>
    <x v="6"/>
    <x v="1"/>
    <x v="0"/>
    <x v="1"/>
    <x v="211"/>
    <x v="1"/>
    <x v="1"/>
    <x v="2"/>
    <x v="0"/>
    <x v="45"/>
    <x v="1"/>
    <x v="1"/>
    <x v="5"/>
    <x v="0"/>
    <x v="4"/>
    <x v="7"/>
  </r>
  <r>
    <x v="256"/>
    <x v="5"/>
    <x v="0"/>
    <x v="8"/>
    <x v="4"/>
    <x v="20"/>
    <x v="69"/>
    <x v="17"/>
    <x v="9"/>
    <x v="0"/>
    <x v="6"/>
    <x v="1"/>
    <x v="0"/>
    <x v="0"/>
    <x v="211"/>
    <x v="21"/>
    <x v="21"/>
    <x v="3"/>
    <x v="0"/>
    <x v="45"/>
    <x v="1"/>
    <x v="21"/>
    <x v="6"/>
    <x v="3"/>
    <x v="28"/>
    <x v="7"/>
  </r>
  <r>
    <x v="257"/>
    <x v="1"/>
    <x v="8"/>
    <x v="8"/>
    <x v="1"/>
    <x v="416"/>
    <x v="323"/>
    <x v="2"/>
    <x v="1"/>
    <x v="4"/>
    <x v="6"/>
    <x v="1"/>
    <x v="0"/>
    <x v="4"/>
    <x v="258"/>
    <x v="3"/>
    <x v="3"/>
    <x v="0"/>
    <x v="0"/>
    <x v="45"/>
    <x v="1"/>
    <x v="3"/>
    <x v="3"/>
    <x v="1"/>
    <x v="16"/>
    <x v="7"/>
  </r>
  <r>
    <x v="257"/>
    <x v="3"/>
    <x v="3"/>
    <x v="8"/>
    <x v="4"/>
    <x v="294"/>
    <x v="108"/>
    <x v="17"/>
    <x v="9"/>
    <x v="0"/>
    <x v="6"/>
    <x v="1"/>
    <x v="0"/>
    <x v="0"/>
    <x v="258"/>
    <x v="21"/>
    <x v="21"/>
    <x v="3"/>
    <x v="0"/>
    <x v="45"/>
    <x v="1"/>
    <x v="21"/>
    <x v="6"/>
    <x v="3"/>
    <x v="28"/>
    <x v="7"/>
  </r>
  <r>
    <x v="258"/>
    <x v="1"/>
    <x v="8"/>
    <x v="8"/>
    <x v="1"/>
    <x v="416"/>
    <x v="323"/>
    <x v="0"/>
    <x v="0"/>
    <x v="1"/>
    <x v="6"/>
    <x v="1"/>
    <x v="0"/>
    <x v="1"/>
    <x v="54"/>
    <x v="1"/>
    <x v="1"/>
    <x v="1"/>
    <x v="0"/>
    <x v="45"/>
    <x v="1"/>
    <x v="1"/>
    <x v="3"/>
    <x v="2"/>
    <x v="16"/>
    <x v="7"/>
  </r>
  <r>
    <x v="258"/>
    <x v="3"/>
    <x v="3"/>
    <x v="8"/>
    <x v="4"/>
    <x v="297"/>
    <x v="96"/>
    <x v="17"/>
    <x v="9"/>
    <x v="0"/>
    <x v="6"/>
    <x v="1"/>
    <x v="0"/>
    <x v="0"/>
    <x v="54"/>
    <x v="21"/>
    <x v="21"/>
    <x v="3"/>
    <x v="0"/>
    <x v="45"/>
    <x v="1"/>
    <x v="21"/>
    <x v="6"/>
    <x v="3"/>
    <x v="28"/>
    <x v="7"/>
  </r>
  <r>
    <x v="259"/>
    <x v="1"/>
    <x v="8"/>
    <x v="8"/>
    <x v="3"/>
    <x v="416"/>
    <x v="323"/>
    <x v="1"/>
    <x v="0"/>
    <x v="2"/>
    <x v="6"/>
    <x v="1"/>
    <x v="0"/>
    <x v="2"/>
    <x v="251"/>
    <x v="2"/>
    <x v="2"/>
    <x v="2"/>
    <x v="0"/>
    <x v="45"/>
    <x v="1"/>
    <x v="2"/>
    <x v="4"/>
    <x v="0"/>
    <x v="1"/>
    <x v="7"/>
  </r>
  <r>
    <x v="259"/>
    <x v="6"/>
    <x v="5"/>
    <x v="8"/>
    <x v="4"/>
    <x v="92"/>
    <x v="280"/>
    <x v="17"/>
    <x v="9"/>
    <x v="0"/>
    <x v="6"/>
    <x v="1"/>
    <x v="0"/>
    <x v="0"/>
    <x v="251"/>
    <x v="21"/>
    <x v="21"/>
    <x v="3"/>
    <x v="0"/>
    <x v="45"/>
    <x v="1"/>
    <x v="21"/>
    <x v="6"/>
    <x v="3"/>
    <x v="28"/>
    <x v="7"/>
  </r>
  <r>
    <x v="260"/>
    <x v="1"/>
    <x v="8"/>
    <x v="8"/>
    <x v="2"/>
    <x v="416"/>
    <x v="323"/>
    <x v="1"/>
    <x v="1"/>
    <x v="3"/>
    <x v="6"/>
    <x v="1"/>
    <x v="0"/>
    <x v="3"/>
    <x v="175"/>
    <x v="2"/>
    <x v="2"/>
    <x v="1"/>
    <x v="0"/>
    <x v="45"/>
    <x v="1"/>
    <x v="2"/>
    <x v="5"/>
    <x v="2"/>
    <x v="9"/>
    <x v="7"/>
  </r>
  <r>
    <x v="260"/>
    <x v="5"/>
    <x v="6"/>
    <x v="8"/>
    <x v="4"/>
    <x v="245"/>
    <x v="183"/>
    <x v="17"/>
    <x v="9"/>
    <x v="0"/>
    <x v="6"/>
    <x v="1"/>
    <x v="0"/>
    <x v="0"/>
    <x v="175"/>
    <x v="21"/>
    <x v="21"/>
    <x v="3"/>
    <x v="0"/>
    <x v="45"/>
    <x v="1"/>
    <x v="21"/>
    <x v="6"/>
    <x v="3"/>
    <x v="28"/>
    <x v="7"/>
  </r>
  <r>
    <x v="260"/>
    <x v="5"/>
    <x v="6"/>
    <x v="8"/>
    <x v="4"/>
    <x v="244"/>
    <x v="18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61"/>
    <x v="1"/>
    <x v="8"/>
    <x v="8"/>
    <x v="2"/>
    <x v="416"/>
    <x v="323"/>
    <x v="1"/>
    <x v="0"/>
    <x v="2"/>
    <x v="6"/>
    <x v="1"/>
    <x v="0"/>
    <x v="2"/>
    <x v="216"/>
    <x v="2"/>
    <x v="2"/>
    <x v="0"/>
    <x v="0"/>
    <x v="45"/>
    <x v="1"/>
    <x v="2"/>
    <x v="5"/>
    <x v="1"/>
    <x v="7"/>
    <x v="7"/>
  </r>
  <r>
    <x v="261"/>
    <x v="5"/>
    <x v="7"/>
    <x v="8"/>
    <x v="4"/>
    <x v="413"/>
    <x v="264"/>
    <x v="17"/>
    <x v="9"/>
    <x v="0"/>
    <x v="6"/>
    <x v="1"/>
    <x v="0"/>
    <x v="0"/>
    <x v="216"/>
    <x v="21"/>
    <x v="21"/>
    <x v="3"/>
    <x v="0"/>
    <x v="45"/>
    <x v="1"/>
    <x v="21"/>
    <x v="6"/>
    <x v="3"/>
    <x v="28"/>
    <x v="7"/>
  </r>
  <r>
    <x v="261"/>
    <x v="4"/>
    <x v="7"/>
    <x v="8"/>
    <x v="4"/>
    <x v="112"/>
    <x v="264"/>
    <x v="17"/>
    <x v="9"/>
    <x v="0"/>
    <x v="6"/>
    <x v="1"/>
    <x v="0"/>
    <x v="0"/>
    <x v="209"/>
    <x v="21"/>
    <x v="21"/>
    <x v="3"/>
    <x v="0"/>
    <x v="45"/>
    <x v="1"/>
    <x v="21"/>
    <x v="6"/>
    <x v="3"/>
    <x v="28"/>
    <x v="7"/>
  </r>
  <r>
    <x v="262"/>
    <x v="1"/>
    <x v="8"/>
    <x v="8"/>
    <x v="3"/>
    <x v="416"/>
    <x v="323"/>
    <x v="0"/>
    <x v="1"/>
    <x v="2"/>
    <x v="6"/>
    <x v="1"/>
    <x v="0"/>
    <x v="2"/>
    <x v="179"/>
    <x v="1"/>
    <x v="1"/>
    <x v="2"/>
    <x v="0"/>
    <x v="8"/>
    <x v="1"/>
    <x v="1"/>
    <x v="4"/>
    <x v="0"/>
    <x v="0"/>
    <x v="7"/>
  </r>
  <r>
    <x v="262"/>
    <x v="6"/>
    <x v="5"/>
    <x v="8"/>
    <x v="4"/>
    <x v="296"/>
    <x v="285"/>
    <x v="17"/>
    <x v="9"/>
    <x v="0"/>
    <x v="6"/>
    <x v="1"/>
    <x v="0"/>
    <x v="0"/>
    <x v="179"/>
    <x v="21"/>
    <x v="21"/>
    <x v="3"/>
    <x v="0"/>
    <x v="45"/>
    <x v="1"/>
    <x v="21"/>
    <x v="6"/>
    <x v="3"/>
    <x v="28"/>
    <x v="7"/>
  </r>
  <r>
    <x v="263"/>
    <x v="1"/>
    <x v="8"/>
    <x v="8"/>
    <x v="3"/>
    <x v="416"/>
    <x v="323"/>
    <x v="5"/>
    <x v="1"/>
    <x v="7"/>
    <x v="6"/>
    <x v="1"/>
    <x v="0"/>
    <x v="8"/>
    <x v="317"/>
    <x v="6"/>
    <x v="6"/>
    <x v="0"/>
    <x v="0"/>
    <x v="45"/>
    <x v="1"/>
    <x v="6"/>
    <x v="4"/>
    <x v="1"/>
    <x v="7"/>
    <x v="5"/>
  </r>
  <r>
    <x v="263"/>
    <x v="6"/>
    <x v="3"/>
    <x v="8"/>
    <x v="4"/>
    <x v="223"/>
    <x v="111"/>
    <x v="17"/>
    <x v="9"/>
    <x v="0"/>
    <x v="6"/>
    <x v="1"/>
    <x v="0"/>
    <x v="0"/>
    <x v="317"/>
    <x v="21"/>
    <x v="21"/>
    <x v="3"/>
    <x v="0"/>
    <x v="45"/>
    <x v="1"/>
    <x v="21"/>
    <x v="6"/>
    <x v="3"/>
    <x v="28"/>
    <x v="7"/>
  </r>
  <r>
    <x v="264"/>
    <x v="1"/>
    <x v="8"/>
    <x v="8"/>
    <x v="1"/>
    <x v="416"/>
    <x v="323"/>
    <x v="0"/>
    <x v="0"/>
    <x v="1"/>
    <x v="6"/>
    <x v="1"/>
    <x v="0"/>
    <x v="1"/>
    <x v="21"/>
    <x v="1"/>
    <x v="1"/>
    <x v="1"/>
    <x v="0"/>
    <x v="45"/>
    <x v="1"/>
    <x v="1"/>
    <x v="3"/>
    <x v="2"/>
    <x v="16"/>
    <x v="7"/>
  </r>
  <r>
    <x v="264"/>
    <x v="3"/>
    <x v="5"/>
    <x v="8"/>
    <x v="4"/>
    <x v="275"/>
    <x v="295"/>
    <x v="17"/>
    <x v="9"/>
    <x v="0"/>
    <x v="6"/>
    <x v="1"/>
    <x v="0"/>
    <x v="0"/>
    <x v="21"/>
    <x v="21"/>
    <x v="21"/>
    <x v="3"/>
    <x v="0"/>
    <x v="45"/>
    <x v="1"/>
    <x v="21"/>
    <x v="6"/>
    <x v="3"/>
    <x v="28"/>
    <x v="7"/>
  </r>
  <r>
    <x v="265"/>
    <x v="1"/>
    <x v="8"/>
    <x v="8"/>
    <x v="1"/>
    <x v="416"/>
    <x v="323"/>
    <x v="0"/>
    <x v="0"/>
    <x v="1"/>
    <x v="6"/>
    <x v="1"/>
    <x v="0"/>
    <x v="1"/>
    <x v="73"/>
    <x v="1"/>
    <x v="1"/>
    <x v="1"/>
    <x v="0"/>
    <x v="45"/>
    <x v="1"/>
    <x v="1"/>
    <x v="3"/>
    <x v="2"/>
    <x v="16"/>
    <x v="7"/>
  </r>
  <r>
    <x v="265"/>
    <x v="3"/>
    <x v="0"/>
    <x v="8"/>
    <x v="4"/>
    <x v="234"/>
    <x v="308"/>
    <x v="17"/>
    <x v="9"/>
    <x v="0"/>
    <x v="6"/>
    <x v="1"/>
    <x v="0"/>
    <x v="0"/>
    <x v="73"/>
    <x v="21"/>
    <x v="21"/>
    <x v="3"/>
    <x v="0"/>
    <x v="45"/>
    <x v="1"/>
    <x v="21"/>
    <x v="6"/>
    <x v="3"/>
    <x v="28"/>
    <x v="7"/>
  </r>
  <r>
    <x v="266"/>
    <x v="1"/>
    <x v="8"/>
    <x v="2"/>
    <x v="2"/>
    <x v="1"/>
    <x v="323"/>
    <x v="1"/>
    <x v="0"/>
    <x v="2"/>
    <x v="6"/>
    <x v="1"/>
    <x v="0"/>
    <x v="2"/>
    <x v="271"/>
    <x v="2"/>
    <x v="2"/>
    <x v="2"/>
    <x v="0"/>
    <x v="39"/>
    <x v="1"/>
    <x v="2"/>
    <x v="1"/>
    <x v="0"/>
    <x v="11"/>
    <x v="7"/>
  </r>
  <r>
    <x v="266"/>
    <x v="5"/>
    <x v="3"/>
    <x v="8"/>
    <x v="4"/>
    <x v="170"/>
    <x v="127"/>
    <x v="17"/>
    <x v="9"/>
    <x v="0"/>
    <x v="6"/>
    <x v="1"/>
    <x v="0"/>
    <x v="0"/>
    <x v="220"/>
    <x v="21"/>
    <x v="21"/>
    <x v="3"/>
    <x v="0"/>
    <x v="45"/>
    <x v="1"/>
    <x v="21"/>
    <x v="6"/>
    <x v="3"/>
    <x v="28"/>
    <x v="7"/>
  </r>
  <r>
    <x v="266"/>
    <x v="3"/>
    <x v="3"/>
    <x v="8"/>
    <x v="4"/>
    <x v="161"/>
    <x v="127"/>
    <x v="17"/>
    <x v="9"/>
    <x v="0"/>
    <x v="6"/>
    <x v="1"/>
    <x v="0"/>
    <x v="0"/>
    <x v="149"/>
    <x v="21"/>
    <x v="21"/>
    <x v="3"/>
    <x v="0"/>
    <x v="45"/>
    <x v="1"/>
    <x v="21"/>
    <x v="6"/>
    <x v="3"/>
    <x v="28"/>
    <x v="7"/>
  </r>
  <r>
    <x v="267"/>
    <x v="1"/>
    <x v="8"/>
    <x v="8"/>
    <x v="3"/>
    <x v="416"/>
    <x v="323"/>
    <x v="3"/>
    <x v="3"/>
    <x v="7"/>
    <x v="6"/>
    <x v="1"/>
    <x v="0"/>
    <x v="8"/>
    <x v="316"/>
    <x v="4"/>
    <x v="4"/>
    <x v="2"/>
    <x v="0"/>
    <x v="27"/>
    <x v="0"/>
    <x v="4"/>
    <x v="4"/>
    <x v="0"/>
    <x v="3"/>
    <x v="5"/>
  </r>
  <r>
    <x v="267"/>
    <x v="6"/>
    <x v="6"/>
    <x v="8"/>
    <x v="4"/>
    <x v="2"/>
    <x v="179"/>
    <x v="17"/>
    <x v="9"/>
    <x v="0"/>
    <x v="6"/>
    <x v="1"/>
    <x v="0"/>
    <x v="0"/>
    <x v="316"/>
    <x v="21"/>
    <x v="21"/>
    <x v="3"/>
    <x v="0"/>
    <x v="45"/>
    <x v="1"/>
    <x v="21"/>
    <x v="6"/>
    <x v="3"/>
    <x v="28"/>
    <x v="7"/>
  </r>
  <r>
    <x v="268"/>
    <x v="1"/>
    <x v="8"/>
    <x v="8"/>
    <x v="1"/>
    <x v="416"/>
    <x v="323"/>
    <x v="0"/>
    <x v="0"/>
    <x v="1"/>
    <x v="6"/>
    <x v="1"/>
    <x v="0"/>
    <x v="1"/>
    <x v="85"/>
    <x v="1"/>
    <x v="1"/>
    <x v="1"/>
    <x v="0"/>
    <x v="45"/>
    <x v="1"/>
    <x v="1"/>
    <x v="3"/>
    <x v="2"/>
    <x v="16"/>
    <x v="7"/>
  </r>
  <r>
    <x v="268"/>
    <x v="3"/>
    <x v="5"/>
    <x v="8"/>
    <x v="4"/>
    <x v="102"/>
    <x v="279"/>
    <x v="17"/>
    <x v="9"/>
    <x v="0"/>
    <x v="6"/>
    <x v="1"/>
    <x v="0"/>
    <x v="0"/>
    <x v="85"/>
    <x v="21"/>
    <x v="21"/>
    <x v="3"/>
    <x v="0"/>
    <x v="45"/>
    <x v="1"/>
    <x v="21"/>
    <x v="6"/>
    <x v="3"/>
    <x v="28"/>
    <x v="7"/>
  </r>
  <r>
    <x v="269"/>
    <x v="1"/>
    <x v="8"/>
    <x v="8"/>
    <x v="1"/>
    <x v="416"/>
    <x v="323"/>
    <x v="0"/>
    <x v="0"/>
    <x v="1"/>
    <x v="6"/>
    <x v="1"/>
    <x v="0"/>
    <x v="1"/>
    <x v="86"/>
    <x v="1"/>
    <x v="1"/>
    <x v="1"/>
    <x v="0"/>
    <x v="45"/>
    <x v="1"/>
    <x v="1"/>
    <x v="3"/>
    <x v="2"/>
    <x v="16"/>
    <x v="7"/>
  </r>
  <r>
    <x v="269"/>
    <x v="3"/>
    <x v="0"/>
    <x v="8"/>
    <x v="4"/>
    <x v="107"/>
    <x v="218"/>
    <x v="17"/>
    <x v="9"/>
    <x v="0"/>
    <x v="6"/>
    <x v="1"/>
    <x v="0"/>
    <x v="0"/>
    <x v="86"/>
    <x v="21"/>
    <x v="21"/>
    <x v="3"/>
    <x v="0"/>
    <x v="45"/>
    <x v="1"/>
    <x v="21"/>
    <x v="6"/>
    <x v="3"/>
    <x v="28"/>
    <x v="7"/>
  </r>
  <r>
    <x v="270"/>
    <x v="1"/>
    <x v="8"/>
    <x v="8"/>
    <x v="3"/>
    <x v="416"/>
    <x v="323"/>
    <x v="4"/>
    <x v="2"/>
    <x v="7"/>
    <x v="6"/>
    <x v="1"/>
    <x v="0"/>
    <x v="8"/>
    <x v="322"/>
    <x v="5"/>
    <x v="5"/>
    <x v="2"/>
    <x v="0"/>
    <x v="45"/>
    <x v="0"/>
    <x v="5"/>
    <x v="4"/>
    <x v="0"/>
    <x v="4"/>
    <x v="5"/>
  </r>
  <r>
    <x v="270"/>
    <x v="6"/>
    <x v="6"/>
    <x v="8"/>
    <x v="4"/>
    <x v="68"/>
    <x v="220"/>
    <x v="17"/>
    <x v="9"/>
    <x v="0"/>
    <x v="6"/>
    <x v="1"/>
    <x v="0"/>
    <x v="0"/>
    <x v="322"/>
    <x v="21"/>
    <x v="21"/>
    <x v="3"/>
    <x v="0"/>
    <x v="45"/>
    <x v="1"/>
    <x v="21"/>
    <x v="6"/>
    <x v="3"/>
    <x v="28"/>
    <x v="7"/>
  </r>
  <r>
    <x v="270"/>
    <x v="4"/>
    <x v="6"/>
    <x v="8"/>
    <x v="4"/>
    <x v="67"/>
    <x v="220"/>
    <x v="17"/>
    <x v="9"/>
    <x v="0"/>
    <x v="6"/>
    <x v="1"/>
    <x v="0"/>
    <x v="0"/>
    <x v="44"/>
    <x v="21"/>
    <x v="21"/>
    <x v="3"/>
    <x v="0"/>
    <x v="45"/>
    <x v="1"/>
    <x v="21"/>
    <x v="6"/>
    <x v="3"/>
    <x v="28"/>
    <x v="7"/>
  </r>
  <r>
    <x v="271"/>
    <x v="1"/>
    <x v="8"/>
    <x v="8"/>
    <x v="1"/>
    <x v="416"/>
    <x v="323"/>
    <x v="0"/>
    <x v="0"/>
    <x v="1"/>
    <x v="6"/>
    <x v="1"/>
    <x v="0"/>
    <x v="1"/>
    <x v="50"/>
    <x v="1"/>
    <x v="1"/>
    <x v="1"/>
    <x v="0"/>
    <x v="45"/>
    <x v="1"/>
    <x v="1"/>
    <x v="3"/>
    <x v="2"/>
    <x v="16"/>
    <x v="7"/>
  </r>
  <r>
    <x v="271"/>
    <x v="3"/>
    <x v="3"/>
    <x v="8"/>
    <x v="4"/>
    <x v="199"/>
    <x v="121"/>
    <x v="17"/>
    <x v="9"/>
    <x v="0"/>
    <x v="6"/>
    <x v="1"/>
    <x v="0"/>
    <x v="0"/>
    <x v="50"/>
    <x v="21"/>
    <x v="21"/>
    <x v="3"/>
    <x v="0"/>
    <x v="45"/>
    <x v="1"/>
    <x v="21"/>
    <x v="6"/>
    <x v="3"/>
    <x v="28"/>
    <x v="7"/>
  </r>
  <r>
    <x v="272"/>
    <x v="1"/>
    <x v="8"/>
    <x v="8"/>
    <x v="1"/>
    <x v="416"/>
    <x v="323"/>
    <x v="0"/>
    <x v="0"/>
    <x v="1"/>
    <x v="6"/>
    <x v="1"/>
    <x v="0"/>
    <x v="1"/>
    <x v="71"/>
    <x v="1"/>
    <x v="1"/>
    <x v="1"/>
    <x v="0"/>
    <x v="45"/>
    <x v="1"/>
    <x v="1"/>
    <x v="3"/>
    <x v="2"/>
    <x v="16"/>
    <x v="7"/>
  </r>
  <r>
    <x v="272"/>
    <x v="3"/>
    <x v="2"/>
    <x v="8"/>
    <x v="4"/>
    <x v="176"/>
    <x v="272"/>
    <x v="17"/>
    <x v="9"/>
    <x v="0"/>
    <x v="6"/>
    <x v="1"/>
    <x v="0"/>
    <x v="0"/>
    <x v="71"/>
    <x v="21"/>
    <x v="21"/>
    <x v="3"/>
    <x v="0"/>
    <x v="45"/>
    <x v="1"/>
    <x v="21"/>
    <x v="6"/>
    <x v="3"/>
    <x v="28"/>
    <x v="7"/>
  </r>
  <r>
    <x v="273"/>
    <x v="1"/>
    <x v="8"/>
    <x v="8"/>
    <x v="3"/>
    <x v="416"/>
    <x v="323"/>
    <x v="9"/>
    <x v="3"/>
    <x v="13"/>
    <x v="6"/>
    <x v="1"/>
    <x v="0"/>
    <x v="15"/>
    <x v="335"/>
    <x v="10"/>
    <x v="10"/>
    <x v="0"/>
    <x v="0"/>
    <x v="45"/>
    <x v="1"/>
    <x v="10"/>
    <x v="4"/>
    <x v="1"/>
    <x v="12"/>
    <x v="5"/>
  </r>
  <r>
    <x v="273"/>
    <x v="6"/>
    <x v="0"/>
    <x v="8"/>
    <x v="4"/>
    <x v="312"/>
    <x v="83"/>
    <x v="17"/>
    <x v="9"/>
    <x v="0"/>
    <x v="6"/>
    <x v="1"/>
    <x v="0"/>
    <x v="0"/>
    <x v="335"/>
    <x v="21"/>
    <x v="21"/>
    <x v="3"/>
    <x v="0"/>
    <x v="45"/>
    <x v="1"/>
    <x v="21"/>
    <x v="6"/>
    <x v="3"/>
    <x v="28"/>
    <x v="7"/>
  </r>
  <r>
    <x v="274"/>
    <x v="1"/>
    <x v="8"/>
    <x v="8"/>
    <x v="1"/>
    <x v="416"/>
    <x v="323"/>
    <x v="0"/>
    <x v="0"/>
    <x v="1"/>
    <x v="6"/>
    <x v="1"/>
    <x v="0"/>
    <x v="1"/>
    <x v="36"/>
    <x v="1"/>
    <x v="1"/>
    <x v="1"/>
    <x v="0"/>
    <x v="38"/>
    <x v="1"/>
    <x v="1"/>
    <x v="3"/>
    <x v="2"/>
    <x v="16"/>
    <x v="7"/>
  </r>
  <r>
    <x v="274"/>
    <x v="3"/>
    <x v="6"/>
    <x v="8"/>
    <x v="4"/>
    <x v="183"/>
    <x v="197"/>
    <x v="17"/>
    <x v="9"/>
    <x v="0"/>
    <x v="6"/>
    <x v="1"/>
    <x v="0"/>
    <x v="0"/>
    <x v="36"/>
    <x v="21"/>
    <x v="21"/>
    <x v="3"/>
    <x v="0"/>
    <x v="45"/>
    <x v="1"/>
    <x v="21"/>
    <x v="6"/>
    <x v="3"/>
    <x v="28"/>
    <x v="7"/>
  </r>
  <r>
    <x v="275"/>
    <x v="1"/>
    <x v="8"/>
    <x v="8"/>
    <x v="1"/>
    <x v="416"/>
    <x v="323"/>
    <x v="0"/>
    <x v="0"/>
    <x v="1"/>
    <x v="6"/>
    <x v="1"/>
    <x v="0"/>
    <x v="1"/>
    <x v="124"/>
    <x v="1"/>
    <x v="1"/>
    <x v="0"/>
    <x v="0"/>
    <x v="45"/>
    <x v="1"/>
    <x v="1"/>
    <x v="3"/>
    <x v="1"/>
    <x v="14"/>
    <x v="7"/>
  </r>
  <r>
    <x v="275"/>
    <x v="3"/>
    <x v="5"/>
    <x v="8"/>
    <x v="4"/>
    <x v="253"/>
    <x v="296"/>
    <x v="17"/>
    <x v="9"/>
    <x v="0"/>
    <x v="6"/>
    <x v="1"/>
    <x v="0"/>
    <x v="0"/>
    <x v="124"/>
    <x v="21"/>
    <x v="21"/>
    <x v="3"/>
    <x v="0"/>
    <x v="45"/>
    <x v="1"/>
    <x v="21"/>
    <x v="6"/>
    <x v="3"/>
    <x v="28"/>
    <x v="7"/>
  </r>
  <r>
    <x v="276"/>
    <x v="1"/>
    <x v="8"/>
    <x v="8"/>
    <x v="1"/>
    <x v="416"/>
    <x v="323"/>
    <x v="0"/>
    <x v="0"/>
    <x v="1"/>
    <x v="6"/>
    <x v="1"/>
    <x v="0"/>
    <x v="1"/>
    <x v="77"/>
    <x v="1"/>
    <x v="1"/>
    <x v="1"/>
    <x v="0"/>
    <x v="45"/>
    <x v="1"/>
    <x v="1"/>
    <x v="3"/>
    <x v="2"/>
    <x v="16"/>
    <x v="7"/>
  </r>
  <r>
    <x v="276"/>
    <x v="3"/>
    <x v="3"/>
    <x v="8"/>
    <x v="4"/>
    <x v="60"/>
    <x v="28"/>
    <x v="17"/>
    <x v="9"/>
    <x v="0"/>
    <x v="6"/>
    <x v="1"/>
    <x v="0"/>
    <x v="0"/>
    <x v="77"/>
    <x v="21"/>
    <x v="21"/>
    <x v="3"/>
    <x v="0"/>
    <x v="45"/>
    <x v="1"/>
    <x v="21"/>
    <x v="6"/>
    <x v="3"/>
    <x v="28"/>
    <x v="7"/>
  </r>
  <r>
    <x v="277"/>
    <x v="1"/>
    <x v="8"/>
    <x v="8"/>
    <x v="1"/>
    <x v="416"/>
    <x v="323"/>
    <x v="0"/>
    <x v="0"/>
    <x v="1"/>
    <x v="6"/>
    <x v="1"/>
    <x v="0"/>
    <x v="1"/>
    <x v="4"/>
    <x v="1"/>
    <x v="1"/>
    <x v="1"/>
    <x v="0"/>
    <x v="37"/>
    <x v="1"/>
    <x v="1"/>
    <x v="3"/>
    <x v="2"/>
    <x v="16"/>
    <x v="7"/>
  </r>
  <r>
    <x v="277"/>
    <x v="3"/>
    <x v="3"/>
    <x v="8"/>
    <x v="4"/>
    <x v="76"/>
    <x v="124"/>
    <x v="17"/>
    <x v="9"/>
    <x v="0"/>
    <x v="6"/>
    <x v="1"/>
    <x v="0"/>
    <x v="0"/>
    <x v="4"/>
    <x v="21"/>
    <x v="21"/>
    <x v="3"/>
    <x v="0"/>
    <x v="45"/>
    <x v="1"/>
    <x v="21"/>
    <x v="6"/>
    <x v="3"/>
    <x v="28"/>
    <x v="7"/>
  </r>
  <r>
    <x v="278"/>
    <x v="1"/>
    <x v="8"/>
    <x v="8"/>
    <x v="3"/>
    <x v="416"/>
    <x v="323"/>
    <x v="8"/>
    <x v="3"/>
    <x v="12"/>
    <x v="4"/>
    <x v="1"/>
    <x v="5"/>
    <x v="19"/>
    <x v="330"/>
    <x v="13"/>
    <x v="13"/>
    <x v="1"/>
    <x v="0"/>
    <x v="45"/>
    <x v="1"/>
    <x v="13"/>
    <x v="4"/>
    <x v="2"/>
    <x v="17"/>
    <x v="5"/>
  </r>
  <r>
    <x v="278"/>
    <x v="6"/>
    <x v="2"/>
    <x v="8"/>
    <x v="4"/>
    <x v="311"/>
    <x v="313"/>
    <x v="17"/>
    <x v="9"/>
    <x v="0"/>
    <x v="6"/>
    <x v="1"/>
    <x v="0"/>
    <x v="0"/>
    <x v="330"/>
    <x v="21"/>
    <x v="21"/>
    <x v="3"/>
    <x v="0"/>
    <x v="45"/>
    <x v="1"/>
    <x v="21"/>
    <x v="6"/>
    <x v="3"/>
    <x v="28"/>
    <x v="7"/>
  </r>
  <r>
    <x v="279"/>
    <x v="1"/>
    <x v="8"/>
    <x v="2"/>
    <x v="2"/>
    <x v="416"/>
    <x v="323"/>
    <x v="3"/>
    <x v="1"/>
    <x v="5"/>
    <x v="6"/>
    <x v="1"/>
    <x v="0"/>
    <x v="5"/>
    <x v="284"/>
    <x v="4"/>
    <x v="4"/>
    <x v="0"/>
    <x v="0"/>
    <x v="45"/>
    <x v="1"/>
    <x v="4"/>
    <x v="1"/>
    <x v="1"/>
    <x v="15"/>
    <x v="0"/>
  </r>
  <r>
    <x v="279"/>
    <x v="5"/>
    <x v="3"/>
    <x v="8"/>
    <x v="4"/>
    <x v="7"/>
    <x v="35"/>
    <x v="17"/>
    <x v="9"/>
    <x v="0"/>
    <x v="6"/>
    <x v="1"/>
    <x v="0"/>
    <x v="0"/>
    <x v="145"/>
    <x v="21"/>
    <x v="21"/>
    <x v="3"/>
    <x v="0"/>
    <x v="45"/>
    <x v="1"/>
    <x v="21"/>
    <x v="6"/>
    <x v="3"/>
    <x v="28"/>
    <x v="7"/>
  </r>
  <r>
    <x v="279"/>
    <x v="3"/>
    <x v="3"/>
    <x v="8"/>
    <x v="4"/>
    <x v="194"/>
    <x v="36"/>
    <x v="17"/>
    <x v="9"/>
    <x v="0"/>
    <x v="6"/>
    <x v="1"/>
    <x v="0"/>
    <x v="0"/>
    <x v="245"/>
    <x v="21"/>
    <x v="21"/>
    <x v="3"/>
    <x v="0"/>
    <x v="45"/>
    <x v="1"/>
    <x v="21"/>
    <x v="6"/>
    <x v="3"/>
    <x v="28"/>
    <x v="7"/>
  </r>
  <r>
    <x v="280"/>
    <x v="1"/>
    <x v="8"/>
    <x v="8"/>
    <x v="1"/>
    <x v="416"/>
    <x v="323"/>
    <x v="0"/>
    <x v="0"/>
    <x v="1"/>
    <x v="6"/>
    <x v="1"/>
    <x v="0"/>
    <x v="1"/>
    <x v="10"/>
    <x v="1"/>
    <x v="1"/>
    <x v="1"/>
    <x v="0"/>
    <x v="45"/>
    <x v="1"/>
    <x v="1"/>
    <x v="3"/>
    <x v="2"/>
    <x v="16"/>
    <x v="7"/>
  </r>
  <r>
    <x v="280"/>
    <x v="3"/>
    <x v="7"/>
    <x v="8"/>
    <x v="4"/>
    <x v="91"/>
    <x v="266"/>
    <x v="17"/>
    <x v="9"/>
    <x v="0"/>
    <x v="6"/>
    <x v="1"/>
    <x v="0"/>
    <x v="0"/>
    <x v="10"/>
    <x v="21"/>
    <x v="21"/>
    <x v="3"/>
    <x v="0"/>
    <x v="45"/>
    <x v="1"/>
    <x v="21"/>
    <x v="6"/>
    <x v="3"/>
    <x v="28"/>
    <x v="7"/>
  </r>
  <r>
    <x v="281"/>
    <x v="1"/>
    <x v="8"/>
    <x v="8"/>
    <x v="1"/>
    <x v="416"/>
    <x v="323"/>
    <x v="0"/>
    <x v="0"/>
    <x v="1"/>
    <x v="6"/>
    <x v="1"/>
    <x v="0"/>
    <x v="1"/>
    <x v="143"/>
    <x v="1"/>
    <x v="1"/>
    <x v="0"/>
    <x v="0"/>
    <x v="45"/>
    <x v="1"/>
    <x v="1"/>
    <x v="3"/>
    <x v="1"/>
    <x v="14"/>
    <x v="7"/>
  </r>
  <r>
    <x v="281"/>
    <x v="3"/>
    <x v="3"/>
    <x v="8"/>
    <x v="4"/>
    <x v="93"/>
    <x v="137"/>
    <x v="17"/>
    <x v="9"/>
    <x v="0"/>
    <x v="6"/>
    <x v="1"/>
    <x v="0"/>
    <x v="0"/>
    <x v="143"/>
    <x v="21"/>
    <x v="21"/>
    <x v="3"/>
    <x v="0"/>
    <x v="45"/>
    <x v="1"/>
    <x v="21"/>
    <x v="6"/>
    <x v="3"/>
    <x v="28"/>
    <x v="7"/>
  </r>
  <r>
    <x v="282"/>
    <x v="1"/>
    <x v="8"/>
    <x v="8"/>
    <x v="2"/>
    <x v="416"/>
    <x v="323"/>
    <x v="5"/>
    <x v="1"/>
    <x v="7"/>
    <x v="6"/>
    <x v="1"/>
    <x v="0"/>
    <x v="8"/>
    <x v="323"/>
    <x v="6"/>
    <x v="6"/>
    <x v="2"/>
    <x v="0"/>
    <x v="45"/>
    <x v="0"/>
    <x v="6"/>
    <x v="5"/>
    <x v="0"/>
    <x v="9"/>
    <x v="0"/>
  </r>
  <r>
    <x v="282"/>
    <x v="5"/>
    <x v="6"/>
    <x v="8"/>
    <x v="4"/>
    <x v="19"/>
    <x v="170"/>
    <x v="17"/>
    <x v="9"/>
    <x v="0"/>
    <x v="6"/>
    <x v="1"/>
    <x v="0"/>
    <x v="0"/>
    <x v="323"/>
    <x v="21"/>
    <x v="21"/>
    <x v="3"/>
    <x v="0"/>
    <x v="45"/>
    <x v="1"/>
    <x v="21"/>
    <x v="6"/>
    <x v="3"/>
    <x v="28"/>
    <x v="7"/>
  </r>
  <r>
    <x v="283"/>
    <x v="1"/>
    <x v="8"/>
    <x v="8"/>
    <x v="1"/>
    <x v="416"/>
    <x v="323"/>
    <x v="0"/>
    <x v="1"/>
    <x v="2"/>
    <x v="6"/>
    <x v="1"/>
    <x v="0"/>
    <x v="2"/>
    <x v="67"/>
    <x v="1"/>
    <x v="1"/>
    <x v="1"/>
    <x v="0"/>
    <x v="45"/>
    <x v="1"/>
    <x v="1"/>
    <x v="3"/>
    <x v="2"/>
    <x v="16"/>
    <x v="7"/>
  </r>
  <r>
    <x v="283"/>
    <x v="3"/>
    <x v="0"/>
    <x v="8"/>
    <x v="4"/>
    <x v="79"/>
    <x v="275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284"/>
    <x v="1"/>
    <x v="8"/>
    <x v="8"/>
    <x v="3"/>
    <x v="416"/>
    <x v="323"/>
    <x v="2"/>
    <x v="1"/>
    <x v="4"/>
    <x v="6"/>
    <x v="1"/>
    <x v="0"/>
    <x v="4"/>
    <x v="226"/>
    <x v="3"/>
    <x v="3"/>
    <x v="1"/>
    <x v="0"/>
    <x v="17"/>
    <x v="1"/>
    <x v="3"/>
    <x v="4"/>
    <x v="2"/>
    <x v="6"/>
    <x v="7"/>
  </r>
  <r>
    <x v="284"/>
    <x v="6"/>
    <x v="6"/>
    <x v="8"/>
    <x v="4"/>
    <x v="220"/>
    <x v="160"/>
    <x v="17"/>
    <x v="9"/>
    <x v="0"/>
    <x v="6"/>
    <x v="1"/>
    <x v="0"/>
    <x v="0"/>
    <x v="226"/>
    <x v="21"/>
    <x v="21"/>
    <x v="3"/>
    <x v="0"/>
    <x v="45"/>
    <x v="1"/>
    <x v="21"/>
    <x v="6"/>
    <x v="3"/>
    <x v="28"/>
    <x v="7"/>
  </r>
  <r>
    <x v="284"/>
    <x v="4"/>
    <x v="6"/>
    <x v="8"/>
    <x v="4"/>
    <x v="412"/>
    <x v="160"/>
    <x v="17"/>
    <x v="9"/>
    <x v="0"/>
    <x v="6"/>
    <x v="1"/>
    <x v="0"/>
    <x v="0"/>
    <x v="12"/>
    <x v="21"/>
    <x v="21"/>
    <x v="3"/>
    <x v="0"/>
    <x v="45"/>
    <x v="1"/>
    <x v="21"/>
    <x v="6"/>
    <x v="3"/>
    <x v="28"/>
    <x v="7"/>
  </r>
  <r>
    <x v="285"/>
    <x v="1"/>
    <x v="8"/>
    <x v="8"/>
    <x v="3"/>
    <x v="416"/>
    <x v="323"/>
    <x v="0"/>
    <x v="1"/>
    <x v="22"/>
    <x v="6"/>
    <x v="1"/>
    <x v="8"/>
    <x v="27"/>
    <x v="248"/>
    <x v="1"/>
    <x v="1"/>
    <x v="2"/>
    <x v="0"/>
    <x v="45"/>
    <x v="1"/>
    <x v="1"/>
    <x v="4"/>
    <x v="0"/>
    <x v="0"/>
    <x v="7"/>
  </r>
  <r>
    <x v="285"/>
    <x v="6"/>
    <x v="8"/>
    <x v="8"/>
    <x v="4"/>
    <x v="380"/>
    <x v="323"/>
    <x v="17"/>
    <x v="9"/>
    <x v="22"/>
    <x v="6"/>
    <x v="1"/>
    <x v="8"/>
    <x v="27"/>
    <x v="248"/>
    <x v="21"/>
    <x v="21"/>
    <x v="3"/>
    <x v="0"/>
    <x v="45"/>
    <x v="1"/>
    <x v="21"/>
    <x v="6"/>
    <x v="3"/>
    <x v="28"/>
    <x v="7"/>
  </r>
  <r>
    <x v="286"/>
    <x v="1"/>
    <x v="8"/>
    <x v="8"/>
    <x v="1"/>
    <x v="416"/>
    <x v="323"/>
    <x v="0"/>
    <x v="0"/>
    <x v="1"/>
    <x v="6"/>
    <x v="1"/>
    <x v="0"/>
    <x v="1"/>
    <x v="67"/>
    <x v="1"/>
    <x v="1"/>
    <x v="1"/>
    <x v="0"/>
    <x v="45"/>
    <x v="1"/>
    <x v="1"/>
    <x v="3"/>
    <x v="2"/>
    <x v="16"/>
    <x v="7"/>
  </r>
  <r>
    <x v="286"/>
    <x v="3"/>
    <x v="2"/>
    <x v="8"/>
    <x v="4"/>
    <x v="318"/>
    <x v="303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287"/>
    <x v="1"/>
    <x v="8"/>
    <x v="2"/>
    <x v="2"/>
    <x v="416"/>
    <x v="323"/>
    <x v="5"/>
    <x v="0"/>
    <x v="6"/>
    <x v="0"/>
    <x v="1"/>
    <x v="1"/>
    <x v="9"/>
    <x v="337"/>
    <x v="7"/>
    <x v="7"/>
    <x v="2"/>
    <x v="0"/>
    <x v="45"/>
    <x v="1"/>
    <x v="7"/>
    <x v="1"/>
    <x v="0"/>
    <x v="16"/>
    <x v="0"/>
  </r>
  <r>
    <x v="287"/>
    <x v="5"/>
    <x v="3"/>
    <x v="8"/>
    <x v="4"/>
    <x v="346"/>
    <x v="118"/>
    <x v="17"/>
    <x v="9"/>
    <x v="0"/>
    <x v="6"/>
    <x v="1"/>
    <x v="0"/>
    <x v="0"/>
    <x v="173"/>
    <x v="21"/>
    <x v="21"/>
    <x v="3"/>
    <x v="0"/>
    <x v="45"/>
    <x v="1"/>
    <x v="21"/>
    <x v="6"/>
    <x v="3"/>
    <x v="28"/>
    <x v="7"/>
  </r>
  <r>
    <x v="287"/>
    <x v="5"/>
    <x v="3"/>
    <x v="8"/>
    <x v="4"/>
    <x v="114"/>
    <x v="118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87"/>
    <x v="3"/>
    <x v="3"/>
    <x v="8"/>
    <x v="4"/>
    <x v="121"/>
    <x v="119"/>
    <x v="17"/>
    <x v="9"/>
    <x v="0"/>
    <x v="6"/>
    <x v="1"/>
    <x v="0"/>
    <x v="0"/>
    <x v="329"/>
    <x v="21"/>
    <x v="21"/>
    <x v="3"/>
    <x v="0"/>
    <x v="45"/>
    <x v="1"/>
    <x v="21"/>
    <x v="6"/>
    <x v="3"/>
    <x v="28"/>
    <x v="7"/>
  </r>
  <r>
    <x v="288"/>
    <x v="1"/>
    <x v="8"/>
    <x v="8"/>
    <x v="3"/>
    <x v="416"/>
    <x v="323"/>
    <x v="13"/>
    <x v="7"/>
    <x v="18"/>
    <x v="4"/>
    <x v="0"/>
    <x v="6"/>
    <x v="24"/>
    <x v="355"/>
    <x v="16"/>
    <x v="16"/>
    <x v="2"/>
    <x v="0"/>
    <x v="45"/>
    <x v="0"/>
    <x v="16"/>
    <x v="4"/>
    <x v="0"/>
    <x v="21"/>
    <x v="5"/>
  </r>
  <r>
    <x v="288"/>
    <x v="6"/>
    <x v="7"/>
    <x v="8"/>
    <x v="4"/>
    <x v="254"/>
    <x v="227"/>
    <x v="17"/>
    <x v="9"/>
    <x v="0"/>
    <x v="6"/>
    <x v="1"/>
    <x v="0"/>
    <x v="0"/>
    <x v="355"/>
    <x v="21"/>
    <x v="21"/>
    <x v="3"/>
    <x v="0"/>
    <x v="45"/>
    <x v="1"/>
    <x v="21"/>
    <x v="6"/>
    <x v="3"/>
    <x v="28"/>
    <x v="7"/>
  </r>
  <r>
    <x v="288"/>
    <x v="4"/>
    <x v="7"/>
    <x v="8"/>
    <x v="4"/>
    <x v="95"/>
    <x v="226"/>
    <x v="17"/>
    <x v="9"/>
    <x v="0"/>
    <x v="6"/>
    <x v="1"/>
    <x v="0"/>
    <x v="0"/>
    <x v="136"/>
    <x v="21"/>
    <x v="21"/>
    <x v="3"/>
    <x v="0"/>
    <x v="45"/>
    <x v="1"/>
    <x v="21"/>
    <x v="6"/>
    <x v="3"/>
    <x v="28"/>
    <x v="7"/>
  </r>
  <r>
    <x v="289"/>
    <x v="1"/>
    <x v="8"/>
    <x v="8"/>
    <x v="3"/>
    <x v="416"/>
    <x v="323"/>
    <x v="16"/>
    <x v="7"/>
    <x v="20"/>
    <x v="3"/>
    <x v="0"/>
    <x v="5"/>
    <x v="26"/>
    <x v="356"/>
    <x v="20"/>
    <x v="20"/>
    <x v="0"/>
    <x v="0"/>
    <x v="45"/>
    <x v="1"/>
    <x v="20"/>
    <x v="4"/>
    <x v="1"/>
    <x v="25"/>
    <x v="5"/>
  </r>
  <r>
    <x v="289"/>
    <x v="6"/>
    <x v="7"/>
    <x v="8"/>
    <x v="4"/>
    <x v="395"/>
    <x v="244"/>
    <x v="17"/>
    <x v="9"/>
    <x v="0"/>
    <x v="6"/>
    <x v="1"/>
    <x v="0"/>
    <x v="0"/>
    <x v="356"/>
    <x v="21"/>
    <x v="21"/>
    <x v="3"/>
    <x v="0"/>
    <x v="45"/>
    <x v="1"/>
    <x v="21"/>
    <x v="6"/>
    <x v="3"/>
    <x v="28"/>
    <x v="7"/>
  </r>
  <r>
    <x v="289"/>
    <x v="4"/>
    <x v="7"/>
    <x v="8"/>
    <x v="4"/>
    <x v="381"/>
    <x v="245"/>
    <x v="17"/>
    <x v="9"/>
    <x v="0"/>
    <x v="6"/>
    <x v="1"/>
    <x v="0"/>
    <x v="0"/>
    <x v="232"/>
    <x v="21"/>
    <x v="21"/>
    <x v="3"/>
    <x v="0"/>
    <x v="45"/>
    <x v="1"/>
    <x v="21"/>
    <x v="6"/>
    <x v="3"/>
    <x v="28"/>
    <x v="7"/>
  </r>
  <r>
    <x v="290"/>
    <x v="1"/>
    <x v="8"/>
    <x v="8"/>
    <x v="2"/>
    <x v="416"/>
    <x v="323"/>
    <x v="3"/>
    <x v="2"/>
    <x v="6"/>
    <x v="6"/>
    <x v="1"/>
    <x v="0"/>
    <x v="7"/>
    <x v="287"/>
    <x v="4"/>
    <x v="4"/>
    <x v="0"/>
    <x v="0"/>
    <x v="45"/>
    <x v="1"/>
    <x v="4"/>
    <x v="5"/>
    <x v="1"/>
    <x v="9"/>
    <x v="0"/>
  </r>
  <r>
    <x v="290"/>
    <x v="5"/>
    <x v="7"/>
    <x v="8"/>
    <x v="4"/>
    <x v="370"/>
    <x v="253"/>
    <x v="17"/>
    <x v="9"/>
    <x v="0"/>
    <x v="6"/>
    <x v="1"/>
    <x v="0"/>
    <x v="0"/>
    <x v="287"/>
    <x v="21"/>
    <x v="21"/>
    <x v="3"/>
    <x v="0"/>
    <x v="45"/>
    <x v="1"/>
    <x v="21"/>
    <x v="6"/>
    <x v="3"/>
    <x v="28"/>
    <x v="7"/>
  </r>
  <r>
    <x v="290"/>
    <x v="5"/>
    <x v="7"/>
    <x v="8"/>
    <x v="4"/>
    <x v="370"/>
    <x v="25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90"/>
    <x v="5"/>
    <x v="7"/>
    <x v="8"/>
    <x v="4"/>
    <x v="370"/>
    <x v="25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90"/>
    <x v="5"/>
    <x v="7"/>
    <x v="8"/>
    <x v="4"/>
    <x v="370"/>
    <x v="25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90"/>
    <x v="5"/>
    <x v="7"/>
    <x v="8"/>
    <x v="4"/>
    <x v="370"/>
    <x v="253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91"/>
    <x v="1"/>
    <x v="8"/>
    <x v="6"/>
    <x v="3"/>
    <x v="416"/>
    <x v="323"/>
    <x v="6"/>
    <x v="3"/>
    <x v="10"/>
    <x v="2"/>
    <x v="0"/>
    <x v="4"/>
    <x v="17"/>
    <x v="336"/>
    <x v="10"/>
    <x v="10"/>
    <x v="0"/>
    <x v="0"/>
    <x v="45"/>
    <x v="1"/>
    <x v="10"/>
    <x v="0"/>
    <x v="1"/>
    <x v="14"/>
    <x v="4"/>
  </r>
  <r>
    <x v="291"/>
    <x v="6"/>
    <x v="6"/>
    <x v="8"/>
    <x v="4"/>
    <x v="306"/>
    <x v="148"/>
    <x v="17"/>
    <x v="9"/>
    <x v="0"/>
    <x v="6"/>
    <x v="1"/>
    <x v="0"/>
    <x v="0"/>
    <x v="304"/>
    <x v="21"/>
    <x v="21"/>
    <x v="3"/>
    <x v="0"/>
    <x v="45"/>
    <x v="1"/>
    <x v="21"/>
    <x v="6"/>
    <x v="3"/>
    <x v="28"/>
    <x v="7"/>
  </r>
  <r>
    <x v="291"/>
    <x v="5"/>
    <x v="6"/>
    <x v="8"/>
    <x v="4"/>
    <x v="276"/>
    <x v="149"/>
    <x v="17"/>
    <x v="9"/>
    <x v="0"/>
    <x v="6"/>
    <x v="1"/>
    <x v="0"/>
    <x v="0"/>
    <x v="147"/>
    <x v="21"/>
    <x v="21"/>
    <x v="3"/>
    <x v="0"/>
    <x v="45"/>
    <x v="1"/>
    <x v="21"/>
    <x v="6"/>
    <x v="3"/>
    <x v="28"/>
    <x v="7"/>
  </r>
  <r>
    <x v="291"/>
    <x v="5"/>
    <x v="6"/>
    <x v="8"/>
    <x v="4"/>
    <x v="155"/>
    <x v="147"/>
    <x v="17"/>
    <x v="9"/>
    <x v="0"/>
    <x v="6"/>
    <x v="1"/>
    <x v="0"/>
    <x v="0"/>
    <x v="228"/>
    <x v="21"/>
    <x v="21"/>
    <x v="3"/>
    <x v="0"/>
    <x v="45"/>
    <x v="1"/>
    <x v="21"/>
    <x v="6"/>
    <x v="3"/>
    <x v="28"/>
    <x v="7"/>
  </r>
  <r>
    <x v="291"/>
    <x v="0"/>
    <x v="8"/>
    <x v="8"/>
    <x v="4"/>
    <x v="53"/>
    <x v="323"/>
    <x v="17"/>
    <x v="9"/>
    <x v="22"/>
    <x v="6"/>
    <x v="1"/>
    <x v="8"/>
    <x v="27"/>
    <x v="183"/>
    <x v="21"/>
    <x v="21"/>
    <x v="3"/>
    <x v="0"/>
    <x v="45"/>
    <x v="1"/>
    <x v="21"/>
    <x v="6"/>
    <x v="3"/>
    <x v="28"/>
    <x v="7"/>
  </r>
  <r>
    <x v="291"/>
    <x v="4"/>
    <x v="6"/>
    <x v="8"/>
    <x v="4"/>
    <x v="87"/>
    <x v="150"/>
    <x v="17"/>
    <x v="9"/>
    <x v="0"/>
    <x v="6"/>
    <x v="1"/>
    <x v="0"/>
    <x v="0"/>
    <x v="67"/>
    <x v="21"/>
    <x v="21"/>
    <x v="3"/>
    <x v="0"/>
    <x v="45"/>
    <x v="1"/>
    <x v="21"/>
    <x v="6"/>
    <x v="3"/>
    <x v="28"/>
    <x v="7"/>
  </r>
  <r>
    <x v="292"/>
    <x v="1"/>
    <x v="8"/>
    <x v="8"/>
    <x v="1"/>
    <x v="416"/>
    <x v="323"/>
    <x v="1"/>
    <x v="0"/>
    <x v="2"/>
    <x v="6"/>
    <x v="1"/>
    <x v="0"/>
    <x v="2"/>
    <x v="139"/>
    <x v="2"/>
    <x v="2"/>
    <x v="1"/>
    <x v="0"/>
    <x v="45"/>
    <x v="1"/>
    <x v="2"/>
    <x v="3"/>
    <x v="2"/>
    <x v="17"/>
    <x v="7"/>
  </r>
  <r>
    <x v="292"/>
    <x v="3"/>
    <x v="5"/>
    <x v="8"/>
    <x v="4"/>
    <x v="251"/>
    <x v="277"/>
    <x v="17"/>
    <x v="9"/>
    <x v="0"/>
    <x v="6"/>
    <x v="1"/>
    <x v="0"/>
    <x v="0"/>
    <x v="139"/>
    <x v="21"/>
    <x v="21"/>
    <x v="3"/>
    <x v="0"/>
    <x v="45"/>
    <x v="1"/>
    <x v="21"/>
    <x v="6"/>
    <x v="3"/>
    <x v="28"/>
    <x v="7"/>
  </r>
  <r>
    <x v="293"/>
    <x v="1"/>
    <x v="8"/>
    <x v="8"/>
    <x v="1"/>
    <x v="140"/>
    <x v="323"/>
    <x v="0"/>
    <x v="1"/>
    <x v="2"/>
    <x v="6"/>
    <x v="1"/>
    <x v="0"/>
    <x v="2"/>
    <x v="144"/>
    <x v="1"/>
    <x v="1"/>
    <x v="0"/>
    <x v="0"/>
    <x v="45"/>
    <x v="1"/>
    <x v="1"/>
    <x v="3"/>
    <x v="1"/>
    <x v="14"/>
    <x v="7"/>
  </r>
  <r>
    <x v="293"/>
    <x v="3"/>
    <x v="7"/>
    <x v="8"/>
    <x v="4"/>
    <x v="122"/>
    <x v="263"/>
    <x v="17"/>
    <x v="9"/>
    <x v="0"/>
    <x v="6"/>
    <x v="1"/>
    <x v="0"/>
    <x v="0"/>
    <x v="144"/>
    <x v="21"/>
    <x v="21"/>
    <x v="3"/>
    <x v="0"/>
    <x v="45"/>
    <x v="1"/>
    <x v="21"/>
    <x v="6"/>
    <x v="3"/>
    <x v="28"/>
    <x v="7"/>
  </r>
  <r>
    <x v="294"/>
    <x v="1"/>
    <x v="8"/>
    <x v="8"/>
    <x v="3"/>
    <x v="416"/>
    <x v="323"/>
    <x v="5"/>
    <x v="0"/>
    <x v="6"/>
    <x v="6"/>
    <x v="1"/>
    <x v="0"/>
    <x v="7"/>
    <x v="266"/>
    <x v="6"/>
    <x v="6"/>
    <x v="1"/>
    <x v="0"/>
    <x v="7"/>
    <x v="1"/>
    <x v="6"/>
    <x v="4"/>
    <x v="2"/>
    <x v="9"/>
    <x v="5"/>
  </r>
  <r>
    <x v="294"/>
    <x v="6"/>
    <x v="4"/>
    <x v="8"/>
    <x v="4"/>
    <x v="217"/>
    <x v="15"/>
    <x v="17"/>
    <x v="9"/>
    <x v="0"/>
    <x v="6"/>
    <x v="1"/>
    <x v="0"/>
    <x v="0"/>
    <x v="266"/>
    <x v="21"/>
    <x v="21"/>
    <x v="3"/>
    <x v="0"/>
    <x v="45"/>
    <x v="1"/>
    <x v="21"/>
    <x v="6"/>
    <x v="3"/>
    <x v="28"/>
    <x v="7"/>
  </r>
  <r>
    <x v="294"/>
    <x v="4"/>
    <x v="4"/>
    <x v="8"/>
    <x v="4"/>
    <x v="111"/>
    <x v="14"/>
    <x v="17"/>
    <x v="9"/>
    <x v="0"/>
    <x v="6"/>
    <x v="1"/>
    <x v="0"/>
    <x v="0"/>
    <x v="3"/>
    <x v="21"/>
    <x v="21"/>
    <x v="3"/>
    <x v="0"/>
    <x v="45"/>
    <x v="1"/>
    <x v="21"/>
    <x v="6"/>
    <x v="3"/>
    <x v="28"/>
    <x v="7"/>
  </r>
  <r>
    <x v="295"/>
    <x v="1"/>
    <x v="8"/>
    <x v="8"/>
    <x v="3"/>
    <x v="416"/>
    <x v="323"/>
    <x v="3"/>
    <x v="2"/>
    <x v="6"/>
    <x v="6"/>
    <x v="1"/>
    <x v="0"/>
    <x v="7"/>
    <x v="310"/>
    <x v="4"/>
    <x v="4"/>
    <x v="2"/>
    <x v="0"/>
    <x v="45"/>
    <x v="0"/>
    <x v="4"/>
    <x v="4"/>
    <x v="0"/>
    <x v="3"/>
    <x v="5"/>
  </r>
  <r>
    <x v="295"/>
    <x v="6"/>
    <x v="3"/>
    <x v="8"/>
    <x v="4"/>
    <x v="299"/>
    <x v="122"/>
    <x v="17"/>
    <x v="9"/>
    <x v="0"/>
    <x v="6"/>
    <x v="1"/>
    <x v="0"/>
    <x v="0"/>
    <x v="358"/>
    <x v="21"/>
    <x v="21"/>
    <x v="3"/>
    <x v="0"/>
    <x v="45"/>
    <x v="1"/>
    <x v="21"/>
    <x v="6"/>
    <x v="3"/>
    <x v="28"/>
    <x v="7"/>
  </r>
  <r>
    <x v="296"/>
    <x v="1"/>
    <x v="8"/>
    <x v="8"/>
    <x v="1"/>
    <x v="416"/>
    <x v="323"/>
    <x v="0"/>
    <x v="0"/>
    <x v="1"/>
    <x v="6"/>
    <x v="1"/>
    <x v="0"/>
    <x v="1"/>
    <x v="94"/>
    <x v="1"/>
    <x v="1"/>
    <x v="1"/>
    <x v="0"/>
    <x v="45"/>
    <x v="1"/>
    <x v="1"/>
    <x v="3"/>
    <x v="2"/>
    <x v="16"/>
    <x v="7"/>
  </r>
  <r>
    <x v="296"/>
    <x v="3"/>
    <x v="0"/>
    <x v="8"/>
    <x v="4"/>
    <x v="361"/>
    <x v="309"/>
    <x v="17"/>
    <x v="9"/>
    <x v="0"/>
    <x v="6"/>
    <x v="1"/>
    <x v="0"/>
    <x v="0"/>
    <x v="94"/>
    <x v="21"/>
    <x v="21"/>
    <x v="3"/>
    <x v="0"/>
    <x v="45"/>
    <x v="1"/>
    <x v="21"/>
    <x v="6"/>
    <x v="3"/>
    <x v="28"/>
    <x v="7"/>
  </r>
  <r>
    <x v="297"/>
    <x v="1"/>
    <x v="8"/>
    <x v="8"/>
    <x v="3"/>
    <x v="416"/>
    <x v="323"/>
    <x v="2"/>
    <x v="1"/>
    <x v="4"/>
    <x v="6"/>
    <x v="0"/>
    <x v="1"/>
    <x v="6"/>
    <x v="312"/>
    <x v="4"/>
    <x v="4"/>
    <x v="2"/>
    <x v="0"/>
    <x v="45"/>
    <x v="0"/>
    <x v="4"/>
    <x v="4"/>
    <x v="0"/>
    <x v="3"/>
    <x v="5"/>
  </r>
  <r>
    <x v="297"/>
    <x v="6"/>
    <x v="3"/>
    <x v="8"/>
    <x v="4"/>
    <x v="281"/>
    <x v="120"/>
    <x v="17"/>
    <x v="9"/>
    <x v="0"/>
    <x v="6"/>
    <x v="1"/>
    <x v="0"/>
    <x v="0"/>
    <x v="312"/>
    <x v="21"/>
    <x v="21"/>
    <x v="3"/>
    <x v="0"/>
    <x v="45"/>
    <x v="1"/>
    <x v="21"/>
    <x v="6"/>
    <x v="3"/>
    <x v="28"/>
    <x v="7"/>
  </r>
  <r>
    <x v="297"/>
    <x v="4"/>
    <x v="3"/>
    <x v="8"/>
    <x v="4"/>
    <x v="280"/>
    <x v="120"/>
    <x v="17"/>
    <x v="9"/>
    <x v="0"/>
    <x v="6"/>
    <x v="1"/>
    <x v="0"/>
    <x v="0"/>
    <x v="237"/>
    <x v="21"/>
    <x v="21"/>
    <x v="3"/>
    <x v="0"/>
    <x v="45"/>
    <x v="1"/>
    <x v="21"/>
    <x v="6"/>
    <x v="3"/>
    <x v="28"/>
    <x v="7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4:C241" firstHeaderRow="1" firstDataRow="2" firstDataCol="1" rowPageCount="2" colPageCount="1"/>
  <pivotFields count="26">
    <pivotField axis="axisRow" compact="0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Page" compact="0" showAll="0">
      <items count="8">
        <item h="1" x="0"/>
        <item x="1"/>
        <item x="2"/>
        <item h="1" x="3"/>
        <item h="1" x="4"/>
        <item h="1" x="5"/>
        <item h="1"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29">
        <item x="0"/>
        <item x="1"/>
        <item x="2"/>
        <item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</pivotFields>
  <rowFields count="1">
    <field x="0"/>
  </rowFields>
  <colFields count="1">
    <field x="-2"/>
  </colFields>
  <pageFields count="2">
    <pageField fld="13" hier="-1"/>
    <pageField fld="1" hier="-1"/>
  </pageFields>
  <dataFields count="2">
    <dataField name="Nota final Sedes" fld="24" subtotal="product" numFmtId="164"/>
    <dataField name="Construção Novo Fórum" fld="19" subtotal="product" numFmtId="168"/>
  </dataFields>
  <pivotTableStyleInfo name="PivotStyleMedium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2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4:C41" firstHeaderRow="1" firstDataRow="2" firstDataCol="1" rowPageCount="2" colPageCount="1"/>
  <pivotFields count="26">
    <pivotField axis="axisRow" compact="0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Page" compact="0" showAll="0">
      <items count="8">
        <item h="1" x="0"/>
        <item x="1"/>
        <item x="2"/>
        <item h="1" x="3"/>
        <item h="1" x="4"/>
        <item h="1" x="5"/>
        <item h="1"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29">
        <item h="1" x="0"/>
        <item h="1" x="1"/>
        <item h="1" x="2"/>
        <item h="1" x="3"/>
        <item h="1" x="4"/>
        <item x="5"/>
        <item x="6"/>
        <item x="7"/>
        <item x="8"/>
        <item x="9"/>
        <item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</pivotFields>
  <rowFields count="1">
    <field x="0"/>
  </rowFields>
  <colFields count="1">
    <field x="-2"/>
  </colFields>
  <pageFields count="2">
    <pageField fld="13" hier="-1"/>
    <pageField fld="1" hier="-1"/>
  </pageFields>
  <dataFields count="2">
    <dataField name="Nota final Sedes" fld="24" subtotal="product" numFmtId="164"/>
    <dataField name="Construção Novo Fórum" fld="19" subtotal="product" numFmtId="168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3" cacheId="1" applyNumberFormats="0" applyBorderFormats="0" applyFontFormats="0" applyPatternFormats="0" applyAlignmentFormats="0" applyWidthHeightFormats="0" dataCaption="Values" useAutoFormatting="0" itemPrintTitles="1" indent="0" outline="1" outlineData="1" compact="0" compactData="0">
  <location ref="A4:C27" firstHeaderRow="1" firstDataRow="2" firstDataCol="1" rowPageCount="2" colPageCount="1"/>
  <pivotFields count="26">
    <pivotField axis="axisRow" compact="0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Page" compact="0" showAll="0">
      <items count="8">
        <item h="1" x="0"/>
        <item x="1"/>
        <item x="2"/>
        <item h="1" x="3"/>
        <item h="1" x="4"/>
        <item h="1" x="5"/>
        <item h="1"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2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h="1" x="2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</pivotFields>
  <rowFields count="1">
    <field x="0"/>
  </rowFields>
  <colFields count="1">
    <field x="-2"/>
  </colFields>
  <pageFields count="2">
    <pageField fld="13" hier="-1"/>
    <pageField fld="1" hier="-1"/>
  </pageFields>
  <dataFields count="2">
    <dataField name="Nota final Sedes" fld="24" subtotal="product" numFmtId="164"/>
    <dataField name="Construção Novo Fórum" fld="19" subtotal="product" numFmtId="168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ivotTable" Target="../pivotTables/pivotTable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ivotTable" Target="../pivotTables/pivotTable2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ivotTable" Target="../pivotTables/pivot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F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4" topLeftCell="B21" activePane="bottomRight" state="frozen"/>
      <selection pane="topLeft" activeCell="A1" activeCellId="0" sqref="A1"/>
      <selection pane="topRight" activeCell="B1" activeCellId="0" sqref="B1"/>
      <selection pane="bottomLeft" activeCell="A21" activeCellId="0" sqref="A21"/>
      <selection pane="bottomRigh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25.57"/>
    <col collapsed="false" customWidth="true" hidden="false" outlineLevel="0" max="3" min="3" style="1" width="19"/>
    <col collapsed="false" customWidth="true" hidden="false" outlineLevel="0" max="4" min="4" style="1" width="26.84"/>
    <col collapsed="false" customWidth="true" hidden="false" outlineLevel="0" max="5" min="5" style="1" width="50.86"/>
    <col collapsed="false" customWidth="true" hidden="false" outlineLevel="0" max="6" min="6" style="1" width="25.71"/>
  </cols>
  <sheetData>
    <row r="1" customFormat="false" ht="24.75" hidden="false" customHeight="true" outlineLevel="0" collapsed="false">
      <c r="B1" s="2" t="s">
        <v>0</v>
      </c>
      <c r="C1" s="2"/>
      <c r="D1" s="2"/>
      <c r="E1" s="2" t="s">
        <v>1</v>
      </c>
      <c r="F1" s="2"/>
    </row>
    <row r="2" customFormat="false" ht="24.75" hidden="false" customHeight="true" outlineLevel="0" collapsed="false">
      <c r="B2" s="2"/>
      <c r="C2" s="2"/>
      <c r="D2" s="2"/>
      <c r="E2" s="2" t="s">
        <v>2</v>
      </c>
      <c r="F2" s="2"/>
    </row>
    <row r="3" customFormat="false" ht="11.25" hidden="false" customHeight="true" outlineLevel="0" collapsed="false">
      <c r="B3" s="3"/>
      <c r="C3" s="3"/>
      <c r="D3" s="3"/>
      <c r="E3" s="3"/>
      <c r="F3" s="3"/>
    </row>
    <row r="4" customFormat="false" ht="21" hidden="false" customHeight="true" outlineLevel="0" collapsed="false"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customFormat="false" ht="18" hidden="true" customHeight="true" outlineLevel="0" collapsed="false">
      <c r="B5" s="6" t="s">
        <v>8</v>
      </c>
      <c r="C5" s="6" t="s">
        <v>9</v>
      </c>
      <c r="D5" s="6" t="s">
        <v>10</v>
      </c>
      <c r="E5" s="7" t="s">
        <v>11</v>
      </c>
      <c r="F5" s="6" t="s">
        <v>12</v>
      </c>
    </row>
    <row r="6" customFormat="false" ht="18" hidden="true" customHeight="true" outlineLevel="0" collapsed="false">
      <c r="B6" s="8" t="s">
        <v>13</v>
      </c>
      <c r="C6" s="8" t="s">
        <v>9</v>
      </c>
      <c r="D6" s="8" t="s">
        <v>14</v>
      </c>
      <c r="E6" s="9" t="s">
        <v>15</v>
      </c>
      <c r="F6" s="10" t="s">
        <v>16</v>
      </c>
    </row>
    <row r="7" customFormat="false" ht="18" hidden="true" customHeight="true" outlineLevel="0" collapsed="false">
      <c r="B7" s="11" t="s">
        <v>17</v>
      </c>
      <c r="C7" s="11" t="s">
        <v>9</v>
      </c>
      <c r="D7" s="11" t="s">
        <v>18</v>
      </c>
      <c r="E7" s="9" t="s">
        <v>19</v>
      </c>
      <c r="F7" s="10" t="s">
        <v>20</v>
      </c>
    </row>
    <row r="8" customFormat="false" ht="18" hidden="true" customHeight="true" outlineLevel="0" collapsed="false">
      <c r="B8" s="11" t="s">
        <v>21</v>
      </c>
      <c r="C8" s="11" t="s">
        <v>9</v>
      </c>
      <c r="D8" s="11" t="s">
        <v>22</v>
      </c>
      <c r="E8" s="12" t="s">
        <v>23</v>
      </c>
      <c r="F8" s="10" t="s">
        <v>24</v>
      </c>
    </row>
    <row r="9" customFormat="false" ht="18" hidden="true" customHeight="true" outlineLevel="0" collapsed="false">
      <c r="B9" s="11" t="s">
        <v>25</v>
      </c>
      <c r="C9" s="11" t="s">
        <v>9</v>
      </c>
      <c r="D9" s="11" t="s">
        <v>22</v>
      </c>
      <c r="E9" s="9" t="s">
        <v>26</v>
      </c>
      <c r="F9" s="10" t="s">
        <v>27</v>
      </c>
    </row>
    <row r="10" customFormat="false" ht="18" hidden="true" customHeight="true" outlineLevel="0" collapsed="false">
      <c r="B10" s="11"/>
      <c r="C10" s="11" t="s">
        <v>9</v>
      </c>
      <c r="D10" s="11" t="s">
        <v>22</v>
      </c>
      <c r="E10" s="9" t="s">
        <v>28</v>
      </c>
      <c r="F10" s="10" t="s">
        <v>27</v>
      </c>
    </row>
    <row r="11" customFormat="false" ht="18" hidden="true" customHeight="true" outlineLevel="0" collapsed="false">
      <c r="B11" s="13" t="s">
        <v>29</v>
      </c>
      <c r="C11" s="11" t="s">
        <v>9</v>
      </c>
      <c r="D11" s="13" t="s">
        <v>10</v>
      </c>
      <c r="E11" s="12" t="s">
        <v>30</v>
      </c>
      <c r="F11" s="10" t="s">
        <v>31</v>
      </c>
    </row>
    <row r="12" customFormat="false" ht="18" hidden="false" customHeight="true" outlineLevel="0" collapsed="false">
      <c r="B12" s="11" t="s">
        <v>32</v>
      </c>
      <c r="C12" s="11" t="s">
        <v>9</v>
      </c>
      <c r="D12" s="11" t="s">
        <v>33</v>
      </c>
      <c r="E12" s="9" t="s">
        <v>34</v>
      </c>
      <c r="F12" s="11" t="s">
        <v>35</v>
      </c>
    </row>
    <row r="13" customFormat="false" ht="18" hidden="false" customHeight="true" outlineLevel="0" collapsed="false">
      <c r="B13" s="11" t="s">
        <v>36</v>
      </c>
      <c r="C13" s="11" t="s">
        <v>9</v>
      </c>
      <c r="D13" s="11" t="s">
        <v>33</v>
      </c>
      <c r="E13" s="12" t="s">
        <v>37</v>
      </c>
      <c r="F13" s="11" t="s">
        <v>35</v>
      </c>
    </row>
    <row r="14" customFormat="false" ht="18" hidden="false" customHeight="true" outlineLevel="0" collapsed="false">
      <c r="B14" s="11" t="s">
        <v>38</v>
      </c>
      <c r="C14" s="11" t="s">
        <v>9</v>
      </c>
      <c r="D14" s="11" t="s">
        <v>33</v>
      </c>
      <c r="E14" s="9" t="s">
        <v>39</v>
      </c>
      <c r="F14" s="10" t="s">
        <v>40</v>
      </c>
    </row>
    <row r="15" customFormat="false" ht="18" hidden="false" customHeight="true" outlineLevel="0" collapsed="false">
      <c r="B15" s="11" t="s">
        <v>38</v>
      </c>
      <c r="C15" s="11" t="s">
        <v>9</v>
      </c>
      <c r="D15" s="11" t="s">
        <v>33</v>
      </c>
      <c r="E15" s="9" t="s">
        <v>41</v>
      </c>
      <c r="F15" s="10" t="s">
        <v>40</v>
      </c>
    </row>
    <row r="16" customFormat="false" ht="27.75" hidden="false" customHeight="true" outlineLevel="0" collapsed="false">
      <c r="B16" s="11" t="s">
        <v>42</v>
      </c>
      <c r="C16" s="11" t="s">
        <v>9</v>
      </c>
      <c r="D16" s="11" t="s">
        <v>33</v>
      </c>
      <c r="E16" s="9" t="s">
        <v>43</v>
      </c>
      <c r="F16" s="11" t="s">
        <v>44</v>
      </c>
    </row>
    <row r="17" customFormat="false" ht="18" hidden="false" customHeight="true" outlineLevel="0" collapsed="false">
      <c r="B17" s="11" t="s">
        <v>45</v>
      </c>
      <c r="C17" s="11" t="s">
        <v>9</v>
      </c>
      <c r="D17" s="11" t="s">
        <v>33</v>
      </c>
      <c r="E17" s="9" t="s">
        <v>46</v>
      </c>
      <c r="F17" s="10" t="s">
        <v>47</v>
      </c>
    </row>
    <row r="18" customFormat="false" ht="18" hidden="false" customHeight="true" outlineLevel="0" collapsed="false">
      <c r="B18" s="11" t="s">
        <v>48</v>
      </c>
      <c r="C18" s="11" t="s">
        <v>9</v>
      </c>
      <c r="D18" s="11" t="s">
        <v>33</v>
      </c>
      <c r="E18" s="9" t="s">
        <v>49</v>
      </c>
      <c r="F18" s="10" t="s">
        <v>50</v>
      </c>
    </row>
    <row r="19" customFormat="false" ht="28.5" hidden="false" customHeight="true" outlineLevel="0" collapsed="false">
      <c r="B19" s="11" t="s">
        <v>51</v>
      </c>
      <c r="C19" s="11" t="s">
        <v>9</v>
      </c>
      <c r="D19" s="11" t="s">
        <v>33</v>
      </c>
      <c r="E19" s="9" t="s">
        <v>52</v>
      </c>
      <c r="F19" s="10" t="s">
        <v>35</v>
      </c>
    </row>
    <row r="20" customFormat="false" ht="27" hidden="false" customHeight="true" outlineLevel="0" collapsed="false">
      <c r="B20" s="11" t="s">
        <v>53</v>
      </c>
      <c r="C20" s="11" t="s">
        <v>9</v>
      </c>
      <c r="D20" s="11" t="s">
        <v>33</v>
      </c>
      <c r="E20" s="9" t="s">
        <v>54</v>
      </c>
      <c r="F20" s="10" t="s">
        <v>55</v>
      </c>
    </row>
    <row r="21" customFormat="false" ht="18" hidden="false" customHeight="true" outlineLevel="0" collapsed="false">
      <c r="B21" s="11" t="s">
        <v>56</v>
      </c>
      <c r="C21" s="11" t="s">
        <v>9</v>
      </c>
      <c r="D21" s="11" t="s">
        <v>33</v>
      </c>
      <c r="E21" s="9" t="s">
        <v>57</v>
      </c>
      <c r="F21" s="10" t="s">
        <v>58</v>
      </c>
    </row>
    <row r="22" customFormat="false" ht="29.25" hidden="false" customHeight="true" outlineLevel="0" collapsed="false">
      <c r="B22" s="11" t="s">
        <v>59</v>
      </c>
      <c r="C22" s="11" t="s">
        <v>9</v>
      </c>
      <c r="D22" s="11" t="s">
        <v>33</v>
      </c>
      <c r="E22" s="9" t="s">
        <v>57</v>
      </c>
      <c r="F22" s="10" t="s">
        <v>58</v>
      </c>
    </row>
    <row r="23" customFormat="false" ht="18" hidden="false" customHeight="true" outlineLevel="0" collapsed="false">
      <c r="B23" s="11" t="s">
        <v>60</v>
      </c>
      <c r="C23" s="11" t="s">
        <v>9</v>
      </c>
      <c r="D23" s="11" t="s">
        <v>33</v>
      </c>
      <c r="E23" s="9" t="s">
        <v>61</v>
      </c>
      <c r="F23" s="10" t="s">
        <v>62</v>
      </c>
    </row>
    <row r="24" customFormat="false" ht="30.75" hidden="false" customHeight="true" outlineLevel="0" collapsed="false">
      <c r="B24" s="11" t="s">
        <v>63</v>
      </c>
      <c r="C24" s="11" t="s">
        <v>9</v>
      </c>
      <c r="D24" s="11" t="s">
        <v>33</v>
      </c>
      <c r="E24" s="9" t="s">
        <v>64</v>
      </c>
      <c r="F24" s="10" t="s">
        <v>65</v>
      </c>
    </row>
    <row r="25" customFormat="false" ht="18" hidden="false" customHeight="true" outlineLevel="0" collapsed="false">
      <c r="B25" s="8" t="s">
        <v>66</v>
      </c>
      <c r="C25" s="11" t="s">
        <v>9</v>
      </c>
      <c r="D25" s="11" t="s">
        <v>33</v>
      </c>
      <c r="E25" s="9" t="s">
        <v>67</v>
      </c>
      <c r="F25" s="10" t="s">
        <v>68</v>
      </c>
    </row>
    <row r="26" customFormat="false" ht="18" hidden="false" customHeight="true" outlineLevel="0" collapsed="false">
      <c r="B26" s="14" t="s">
        <v>69</v>
      </c>
      <c r="C26" s="11" t="s">
        <v>9</v>
      </c>
      <c r="D26" s="13" t="s">
        <v>70</v>
      </c>
      <c r="E26" s="9" t="s">
        <v>71</v>
      </c>
      <c r="F26" s="10" t="s">
        <v>72</v>
      </c>
    </row>
    <row r="27" customFormat="false" ht="18" hidden="true" customHeight="true" outlineLevel="0" collapsed="false">
      <c r="B27" s="15" t="s">
        <v>73</v>
      </c>
      <c r="C27" s="11" t="s">
        <v>9</v>
      </c>
      <c r="D27" s="13" t="s">
        <v>10</v>
      </c>
      <c r="E27" s="9" t="s">
        <v>74</v>
      </c>
      <c r="F27" s="10" t="s">
        <v>75</v>
      </c>
    </row>
    <row r="28" customFormat="false" ht="18" hidden="true" customHeight="true" outlineLevel="0" collapsed="false">
      <c r="B28" s="10" t="s">
        <v>76</v>
      </c>
      <c r="C28" s="11" t="s">
        <v>9</v>
      </c>
      <c r="D28" s="13" t="s">
        <v>10</v>
      </c>
      <c r="E28" s="9" t="s">
        <v>77</v>
      </c>
      <c r="F28" s="10" t="s">
        <v>78</v>
      </c>
    </row>
    <row r="29" customFormat="false" ht="18" hidden="true" customHeight="true" outlineLevel="0" collapsed="false">
      <c r="B29" s="13" t="s">
        <v>79</v>
      </c>
      <c r="C29" s="11" t="s">
        <v>9</v>
      </c>
      <c r="D29" s="13" t="s">
        <v>22</v>
      </c>
      <c r="E29" s="9" t="s">
        <v>80</v>
      </c>
      <c r="F29" s="10" t="s">
        <v>81</v>
      </c>
    </row>
    <row r="30" customFormat="false" ht="18" hidden="true" customHeight="true" outlineLevel="0" collapsed="false">
      <c r="B30" s="16" t="s">
        <v>82</v>
      </c>
      <c r="C30" s="11" t="s">
        <v>9</v>
      </c>
      <c r="D30" s="16" t="s">
        <v>10</v>
      </c>
      <c r="E30" s="9" t="s">
        <v>83</v>
      </c>
      <c r="F30" s="17" t="s">
        <v>84</v>
      </c>
    </row>
    <row r="31" customFormat="false" ht="18" hidden="false" customHeight="true" outlineLevel="0" collapsed="false">
      <c r="B31" s="8" t="s">
        <v>85</v>
      </c>
      <c r="C31" s="11" t="s">
        <v>9</v>
      </c>
      <c r="D31" s="11" t="s">
        <v>33</v>
      </c>
      <c r="E31" s="12" t="s">
        <v>86</v>
      </c>
      <c r="F31" s="18" t="s">
        <v>87</v>
      </c>
    </row>
    <row r="32" customFormat="false" ht="18" hidden="false" customHeight="true" outlineLevel="0" collapsed="false">
      <c r="B32" s="8" t="s">
        <v>88</v>
      </c>
      <c r="C32" s="11" t="s">
        <v>9</v>
      </c>
      <c r="D32" s="11" t="s">
        <v>70</v>
      </c>
      <c r="E32" s="12" t="s">
        <v>89</v>
      </c>
      <c r="F32" s="18"/>
    </row>
    <row r="33" customFormat="false" ht="18" hidden="true" customHeight="true" outlineLevel="0" collapsed="false">
      <c r="B33" s="11" t="s">
        <v>90</v>
      </c>
      <c r="C33" s="11" t="s">
        <v>9</v>
      </c>
      <c r="D33" s="11" t="s">
        <v>18</v>
      </c>
      <c r="E33" s="9" t="s">
        <v>91</v>
      </c>
      <c r="F33" s="10" t="s">
        <v>92</v>
      </c>
    </row>
    <row r="34" customFormat="false" ht="18" hidden="false" customHeight="true" outlineLevel="0" collapsed="false">
      <c r="B34" s="11" t="s">
        <v>93</v>
      </c>
      <c r="C34" s="11" t="s">
        <v>9</v>
      </c>
      <c r="D34" s="11" t="s">
        <v>70</v>
      </c>
      <c r="E34" s="9" t="s">
        <v>94</v>
      </c>
      <c r="F34" s="10" t="s">
        <v>95</v>
      </c>
    </row>
    <row r="35" customFormat="false" ht="18" hidden="false" customHeight="true" outlineLevel="0" collapsed="false">
      <c r="B35" s="11" t="s">
        <v>96</v>
      </c>
      <c r="C35" s="11" t="s">
        <v>9</v>
      </c>
      <c r="D35" s="11" t="s">
        <v>70</v>
      </c>
      <c r="E35" s="9" t="s">
        <v>97</v>
      </c>
      <c r="F35" s="10" t="s">
        <v>98</v>
      </c>
    </row>
    <row r="36" customFormat="false" ht="18" hidden="true" customHeight="true" outlineLevel="0" collapsed="false">
      <c r="B36" s="11" t="s">
        <v>99</v>
      </c>
      <c r="C36" s="11" t="s">
        <v>9</v>
      </c>
      <c r="D36" s="11" t="s">
        <v>10</v>
      </c>
      <c r="E36" s="12" t="s">
        <v>100</v>
      </c>
      <c r="F36" s="10" t="s">
        <v>101</v>
      </c>
    </row>
    <row r="37" customFormat="false" ht="18" hidden="true" customHeight="true" outlineLevel="0" collapsed="false">
      <c r="B37" s="11" t="s">
        <v>102</v>
      </c>
      <c r="C37" s="11" t="s">
        <v>9</v>
      </c>
      <c r="D37" s="11" t="s">
        <v>14</v>
      </c>
      <c r="E37" s="12" t="s">
        <v>103</v>
      </c>
      <c r="F37" s="10" t="s">
        <v>104</v>
      </c>
    </row>
    <row r="38" customFormat="false" ht="18" hidden="false" customHeight="true" outlineLevel="0" collapsed="false">
      <c r="B38" s="11" t="s">
        <v>105</v>
      </c>
      <c r="C38" s="11" t="s">
        <v>9</v>
      </c>
      <c r="D38" s="11" t="s">
        <v>33</v>
      </c>
      <c r="E38" s="9" t="s">
        <v>106</v>
      </c>
      <c r="F38" s="10" t="s">
        <v>107</v>
      </c>
    </row>
    <row r="39" customFormat="false" ht="18" hidden="true" customHeight="true" outlineLevel="0" collapsed="false">
      <c r="B39" s="19" t="s">
        <v>108</v>
      </c>
      <c r="C39" s="11" t="s">
        <v>9</v>
      </c>
      <c r="D39" s="19" t="s">
        <v>10</v>
      </c>
      <c r="E39" s="9" t="s">
        <v>109</v>
      </c>
      <c r="F39" s="11" t="s">
        <v>110</v>
      </c>
    </row>
    <row r="40" customFormat="false" ht="18" hidden="true" customHeight="true" outlineLevel="0" collapsed="false">
      <c r="B40" s="11" t="s">
        <v>111</v>
      </c>
      <c r="C40" s="11" t="s">
        <v>9</v>
      </c>
      <c r="D40" s="11" t="s">
        <v>14</v>
      </c>
      <c r="E40" s="9" t="s">
        <v>112</v>
      </c>
      <c r="F40" s="10" t="s">
        <v>113</v>
      </c>
    </row>
    <row r="41" customFormat="false" ht="18" hidden="true" customHeight="true" outlineLevel="0" collapsed="false">
      <c r="B41" s="11" t="s">
        <v>114</v>
      </c>
      <c r="C41" s="11" t="s">
        <v>9</v>
      </c>
      <c r="D41" s="11" t="s">
        <v>115</v>
      </c>
      <c r="E41" s="9" t="s">
        <v>116</v>
      </c>
      <c r="F41" s="10" t="s">
        <v>117</v>
      </c>
    </row>
    <row r="42" customFormat="false" ht="18" hidden="true" customHeight="true" outlineLevel="0" collapsed="false">
      <c r="B42" s="11" t="s">
        <v>118</v>
      </c>
      <c r="C42" s="11" t="s">
        <v>9</v>
      </c>
      <c r="D42" s="11" t="s">
        <v>22</v>
      </c>
      <c r="E42" s="9" t="s">
        <v>119</v>
      </c>
      <c r="F42" s="10" t="s">
        <v>120</v>
      </c>
    </row>
    <row r="43" customFormat="false" ht="18" hidden="true" customHeight="true" outlineLevel="0" collapsed="false">
      <c r="B43" s="11" t="s">
        <v>121</v>
      </c>
      <c r="C43" s="11" t="s">
        <v>9</v>
      </c>
      <c r="D43" s="11" t="s">
        <v>10</v>
      </c>
      <c r="E43" s="9" t="s">
        <v>122</v>
      </c>
      <c r="F43" s="10"/>
    </row>
    <row r="44" customFormat="false" ht="18" hidden="false" customHeight="true" outlineLevel="0" collapsed="false">
      <c r="B44" s="11" t="s">
        <v>123</v>
      </c>
      <c r="C44" s="11" t="s">
        <v>9</v>
      </c>
      <c r="D44" s="11" t="s">
        <v>70</v>
      </c>
      <c r="E44" s="9" t="s">
        <v>124</v>
      </c>
      <c r="F44" s="10" t="s">
        <v>125</v>
      </c>
    </row>
    <row r="45" customFormat="false" ht="18" hidden="true" customHeight="true" outlineLevel="0" collapsed="false">
      <c r="B45" s="11" t="s">
        <v>126</v>
      </c>
      <c r="C45" s="11" t="s">
        <v>9</v>
      </c>
      <c r="D45" s="11" t="s">
        <v>115</v>
      </c>
      <c r="E45" s="9" t="s">
        <v>127</v>
      </c>
      <c r="F45" s="10" t="s">
        <v>128</v>
      </c>
    </row>
    <row r="46" customFormat="false" ht="18" hidden="true" customHeight="true" outlineLevel="0" collapsed="false">
      <c r="B46" s="11" t="s">
        <v>129</v>
      </c>
      <c r="C46" s="11" t="s">
        <v>9</v>
      </c>
      <c r="D46" s="11" t="s">
        <v>10</v>
      </c>
      <c r="E46" s="12" t="s">
        <v>130</v>
      </c>
      <c r="F46" s="10" t="s">
        <v>131</v>
      </c>
    </row>
    <row r="47" customFormat="false" ht="18" hidden="false" customHeight="true" outlineLevel="0" collapsed="false">
      <c r="B47" s="11" t="s">
        <v>132</v>
      </c>
      <c r="C47" s="11" t="s">
        <v>9</v>
      </c>
      <c r="D47" s="11" t="s">
        <v>33</v>
      </c>
      <c r="E47" s="9" t="s">
        <v>133</v>
      </c>
      <c r="F47" s="10" t="s">
        <v>134</v>
      </c>
    </row>
    <row r="48" customFormat="false" ht="18" hidden="true" customHeight="true" outlineLevel="0" collapsed="false">
      <c r="B48" s="11" t="s">
        <v>135</v>
      </c>
      <c r="C48" s="11" t="s">
        <v>9</v>
      </c>
      <c r="D48" s="11" t="s">
        <v>115</v>
      </c>
      <c r="E48" s="9" t="s">
        <v>136</v>
      </c>
      <c r="F48" s="10" t="s">
        <v>137</v>
      </c>
    </row>
    <row r="49" customFormat="false" ht="18" hidden="true" customHeight="true" outlineLevel="0" collapsed="false">
      <c r="B49" s="11"/>
      <c r="C49" s="11" t="s">
        <v>9</v>
      </c>
      <c r="D49" s="11"/>
      <c r="E49" s="9" t="s">
        <v>138</v>
      </c>
      <c r="F49" s="10"/>
    </row>
    <row r="50" customFormat="false" ht="30.75" hidden="false" customHeight="true" outlineLevel="0" collapsed="false">
      <c r="B50" s="11" t="s">
        <v>139</v>
      </c>
      <c r="C50" s="11" t="s">
        <v>9</v>
      </c>
      <c r="D50" s="11" t="s">
        <v>33</v>
      </c>
      <c r="E50" s="12" t="s">
        <v>140</v>
      </c>
      <c r="F50" s="17" t="s">
        <v>141</v>
      </c>
    </row>
    <row r="51" customFormat="false" ht="18" hidden="true" customHeight="true" outlineLevel="0" collapsed="false">
      <c r="B51" s="11" t="s">
        <v>142</v>
      </c>
      <c r="C51" s="11" t="s">
        <v>9</v>
      </c>
      <c r="D51" s="11" t="s">
        <v>22</v>
      </c>
      <c r="E51" s="12" t="s">
        <v>143</v>
      </c>
      <c r="F51" s="10" t="s">
        <v>144</v>
      </c>
    </row>
    <row r="52" customFormat="false" ht="18" hidden="true" customHeight="true" outlineLevel="0" collapsed="false">
      <c r="B52" s="11" t="s">
        <v>145</v>
      </c>
      <c r="C52" s="11" t="s">
        <v>9</v>
      </c>
      <c r="D52" s="11" t="s">
        <v>10</v>
      </c>
      <c r="E52" s="9" t="s">
        <v>146</v>
      </c>
      <c r="F52" s="10" t="s">
        <v>147</v>
      </c>
    </row>
    <row r="53" customFormat="false" ht="18" hidden="true" customHeight="true" outlineLevel="0" collapsed="false">
      <c r="B53" s="11" t="s">
        <v>148</v>
      </c>
      <c r="C53" s="11" t="s">
        <v>9</v>
      </c>
      <c r="D53" s="11" t="s">
        <v>22</v>
      </c>
      <c r="E53" s="9" t="s">
        <v>149</v>
      </c>
      <c r="F53" s="10" t="s">
        <v>150</v>
      </c>
    </row>
    <row r="54" customFormat="false" ht="18" hidden="true" customHeight="true" outlineLevel="0" collapsed="false">
      <c r="B54" s="11" t="s">
        <v>151</v>
      </c>
      <c r="C54" s="11" t="s">
        <v>9</v>
      </c>
      <c r="D54" s="11" t="s">
        <v>22</v>
      </c>
      <c r="E54" s="9" t="s">
        <v>152</v>
      </c>
      <c r="F54" s="10"/>
    </row>
    <row r="55" customFormat="false" ht="18" hidden="true" customHeight="true" outlineLevel="0" collapsed="false">
      <c r="B55" s="11" t="s">
        <v>153</v>
      </c>
      <c r="C55" s="11" t="s">
        <v>9</v>
      </c>
      <c r="D55" s="11" t="s">
        <v>10</v>
      </c>
      <c r="E55" s="9" t="s">
        <v>154</v>
      </c>
      <c r="F55" s="10" t="s">
        <v>155</v>
      </c>
    </row>
    <row r="56" customFormat="false" ht="18" hidden="true" customHeight="true" outlineLevel="0" collapsed="false">
      <c r="B56" s="11" t="s">
        <v>156</v>
      </c>
      <c r="C56" s="11" t="s">
        <v>9</v>
      </c>
      <c r="D56" s="11" t="s">
        <v>115</v>
      </c>
      <c r="E56" s="9" t="s">
        <v>157</v>
      </c>
      <c r="F56" s="10" t="s">
        <v>158</v>
      </c>
    </row>
    <row r="57" customFormat="false" ht="18" hidden="true" customHeight="true" outlineLevel="0" collapsed="false">
      <c r="B57" s="11" t="s">
        <v>159</v>
      </c>
      <c r="C57" s="11" t="s">
        <v>9</v>
      </c>
      <c r="D57" s="11" t="s">
        <v>14</v>
      </c>
      <c r="E57" s="9" t="s">
        <v>160</v>
      </c>
      <c r="F57" s="10" t="s">
        <v>161</v>
      </c>
    </row>
    <row r="58" customFormat="false" ht="18" hidden="false" customHeight="true" outlineLevel="0" collapsed="false">
      <c r="B58" s="11" t="s">
        <v>162</v>
      </c>
      <c r="C58" s="11" t="s">
        <v>9</v>
      </c>
      <c r="D58" s="11" t="s">
        <v>33</v>
      </c>
      <c r="E58" s="9"/>
      <c r="F58" s="10"/>
    </row>
    <row r="59" customFormat="false" ht="18" hidden="true" customHeight="true" outlineLevel="0" collapsed="false">
      <c r="B59" s="11" t="s">
        <v>163</v>
      </c>
      <c r="C59" s="11" t="s">
        <v>9</v>
      </c>
      <c r="D59" s="11" t="s">
        <v>22</v>
      </c>
      <c r="E59" s="9" t="s">
        <v>164</v>
      </c>
      <c r="F59" s="10" t="s">
        <v>165</v>
      </c>
    </row>
    <row r="60" customFormat="false" ht="18" hidden="false" customHeight="true" outlineLevel="0" collapsed="false">
      <c r="B60" s="11" t="s">
        <v>166</v>
      </c>
      <c r="C60" s="11" t="s">
        <v>9</v>
      </c>
      <c r="D60" s="11" t="s">
        <v>33</v>
      </c>
      <c r="E60" s="20" t="s">
        <v>167</v>
      </c>
      <c r="F60" s="10" t="s">
        <v>168</v>
      </c>
    </row>
    <row r="61" customFormat="false" ht="18" hidden="true" customHeight="true" outlineLevel="0" collapsed="false">
      <c r="B61" s="11" t="s">
        <v>169</v>
      </c>
      <c r="C61" s="11" t="s">
        <v>9</v>
      </c>
      <c r="D61" s="11" t="s">
        <v>22</v>
      </c>
      <c r="E61" s="9" t="s">
        <v>170</v>
      </c>
      <c r="F61" s="10" t="s">
        <v>171</v>
      </c>
    </row>
    <row r="62" customFormat="false" ht="18" hidden="true" customHeight="true" outlineLevel="0" collapsed="false">
      <c r="B62" s="11" t="s">
        <v>172</v>
      </c>
      <c r="C62" s="11" t="s">
        <v>9</v>
      </c>
      <c r="D62" s="11" t="s">
        <v>115</v>
      </c>
      <c r="E62" s="9" t="s">
        <v>173</v>
      </c>
      <c r="F62" s="10" t="s">
        <v>174</v>
      </c>
    </row>
    <row r="63" customFormat="false" ht="18" hidden="true" customHeight="true" outlineLevel="0" collapsed="false">
      <c r="B63" s="11" t="s">
        <v>175</v>
      </c>
      <c r="C63" s="11" t="s">
        <v>9</v>
      </c>
      <c r="D63" s="11" t="s">
        <v>115</v>
      </c>
      <c r="E63" s="9" t="s">
        <v>176</v>
      </c>
      <c r="F63" s="10" t="s">
        <v>177</v>
      </c>
    </row>
    <row r="64" customFormat="false" ht="18" hidden="true" customHeight="true" outlineLevel="0" collapsed="false">
      <c r="B64" s="11" t="s">
        <v>178</v>
      </c>
      <c r="C64" s="11" t="s">
        <v>9</v>
      </c>
      <c r="D64" s="11" t="s">
        <v>10</v>
      </c>
      <c r="E64" s="12" t="s">
        <v>179</v>
      </c>
      <c r="F64" s="10" t="s">
        <v>180</v>
      </c>
    </row>
    <row r="65" customFormat="false" ht="18" hidden="true" customHeight="true" outlineLevel="0" collapsed="false">
      <c r="B65" s="11" t="s">
        <v>181</v>
      </c>
      <c r="C65" s="11" t="s">
        <v>9</v>
      </c>
      <c r="D65" s="11" t="s">
        <v>14</v>
      </c>
      <c r="E65" s="9" t="s">
        <v>182</v>
      </c>
      <c r="F65" s="10" t="s">
        <v>183</v>
      </c>
    </row>
    <row r="66" customFormat="false" ht="27" hidden="true" customHeight="true" outlineLevel="0" collapsed="false">
      <c r="B66" s="11" t="s">
        <v>184</v>
      </c>
      <c r="C66" s="11" t="s">
        <v>9</v>
      </c>
      <c r="D66" s="11" t="s">
        <v>14</v>
      </c>
      <c r="E66" s="12" t="s">
        <v>185</v>
      </c>
      <c r="F66" s="10" t="s">
        <v>186</v>
      </c>
    </row>
    <row r="67" customFormat="false" ht="18" hidden="false" customHeight="true" outlineLevel="0" collapsed="false">
      <c r="B67" s="11" t="s">
        <v>187</v>
      </c>
      <c r="C67" s="11" t="s">
        <v>9</v>
      </c>
      <c r="D67" s="11" t="s">
        <v>70</v>
      </c>
      <c r="E67" s="9" t="s">
        <v>188</v>
      </c>
      <c r="F67" s="10" t="s">
        <v>189</v>
      </c>
    </row>
    <row r="68" customFormat="false" ht="18" hidden="true" customHeight="true" outlineLevel="0" collapsed="false">
      <c r="B68" s="11" t="s">
        <v>190</v>
      </c>
      <c r="C68" s="11" t="s">
        <v>9</v>
      </c>
      <c r="D68" s="11" t="s">
        <v>18</v>
      </c>
      <c r="E68" s="12" t="s">
        <v>191</v>
      </c>
      <c r="F68" s="10" t="s">
        <v>192</v>
      </c>
    </row>
    <row r="69" customFormat="false" ht="18" hidden="true" customHeight="true" outlineLevel="0" collapsed="false">
      <c r="B69" s="11" t="s">
        <v>193</v>
      </c>
      <c r="C69" s="11" t="s">
        <v>9</v>
      </c>
      <c r="D69" s="11" t="s">
        <v>14</v>
      </c>
      <c r="E69" s="9" t="s">
        <v>194</v>
      </c>
      <c r="F69" s="10" t="s">
        <v>195</v>
      </c>
    </row>
    <row r="70" customFormat="false" ht="18" hidden="true" customHeight="true" outlineLevel="0" collapsed="false">
      <c r="B70" s="13" t="s">
        <v>196</v>
      </c>
      <c r="C70" s="11" t="s">
        <v>9</v>
      </c>
      <c r="D70" s="13" t="s">
        <v>22</v>
      </c>
      <c r="E70" s="21" t="s">
        <v>197</v>
      </c>
      <c r="F70" s="22" t="s">
        <v>198</v>
      </c>
    </row>
    <row r="71" customFormat="false" ht="18" hidden="true" customHeight="true" outlineLevel="0" collapsed="false">
      <c r="B71" s="13" t="s">
        <v>199</v>
      </c>
      <c r="C71" s="11" t="s">
        <v>9</v>
      </c>
      <c r="D71" s="13" t="s">
        <v>22</v>
      </c>
      <c r="E71" s="21" t="s">
        <v>200</v>
      </c>
      <c r="F71" s="22" t="s">
        <v>201</v>
      </c>
    </row>
    <row r="72" customFormat="false" ht="18" hidden="true" customHeight="true" outlineLevel="0" collapsed="false">
      <c r="B72" s="11" t="s">
        <v>202</v>
      </c>
      <c r="C72" s="11" t="s">
        <v>9</v>
      </c>
      <c r="D72" s="11" t="s">
        <v>22</v>
      </c>
      <c r="E72" s="9" t="s">
        <v>203</v>
      </c>
      <c r="F72" s="10" t="s">
        <v>204</v>
      </c>
    </row>
    <row r="73" customFormat="false" ht="18" hidden="true" customHeight="true" outlineLevel="0" collapsed="false">
      <c r="B73" s="8" t="s">
        <v>205</v>
      </c>
      <c r="C73" s="11" t="s">
        <v>9</v>
      </c>
      <c r="D73" s="8" t="s">
        <v>14</v>
      </c>
      <c r="E73" s="23" t="s">
        <v>206</v>
      </c>
      <c r="F73" s="18" t="s">
        <v>207</v>
      </c>
    </row>
    <row r="74" customFormat="false" ht="18" hidden="false" customHeight="true" outlineLevel="0" collapsed="false">
      <c r="B74" s="11" t="s">
        <v>208</v>
      </c>
      <c r="C74" s="11" t="s">
        <v>9</v>
      </c>
      <c r="D74" s="11" t="s">
        <v>33</v>
      </c>
      <c r="E74" s="9" t="s">
        <v>209</v>
      </c>
      <c r="F74" s="10" t="s">
        <v>210</v>
      </c>
    </row>
    <row r="75" customFormat="false" ht="18" hidden="true" customHeight="true" outlineLevel="0" collapsed="false">
      <c r="B75" s="15" t="s">
        <v>211</v>
      </c>
      <c r="C75" s="11" t="s">
        <v>9</v>
      </c>
      <c r="D75" s="15" t="s">
        <v>10</v>
      </c>
      <c r="E75" s="24" t="s">
        <v>212</v>
      </c>
      <c r="F75" s="25" t="s">
        <v>213</v>
      </c>
    </row>
    <row r="76" customFormat="false" ht="18" hidden="true" customHeight="true" outlineLevel="0" collapsed="false">
      <c r="B76" s="26" t="s">
        <v>214</v>
      </c>
      <c r="C76" s="11" t="s">
        <v>9</v>
      </c>
      <c r="D76" s="26" t="s">
        <v>10</v>
      </c>
      <c r="E76" s="27" t="s">
        <v>215</v>
      </c>
      <c r="F76" s="28" t="s">
        <v>216</v>
      </c>
    </row>
    <row r="77" customFormat="false" ht="16.5" hidden="true" customHeight="false" outlineLevel="0" collapsed="false">
      <c r="B77" s="29" t="s">
        <v>217</v>
      </c>
      <c r="C77" s="29"/>
      <c r="D77" s="29"/>
      <c r="E77" s="29"/>
      <c r="F77" s="29"/>
    </row>
    <row r="78" customFormat="false" ht="16.5" hidden="true" customHeight="false" outlineLevel="0" collapsed="false">
      <c r="B78" s="30" t="s">
        <v>218</v>
      </c>
      <c r="C78" s="30"/>
      <c r="D78" s="30"/>
      <c r="E78" s="30"/>
      <c r="F78" s="30"/>
    </row>
  </sheetData>
  <autoFilter ref="B4:F78">
    <filterColumn colId="2">
      <filters>
        <filter val="Central"/>
        <filter val="Metropolitana"/>
      </filters>
    </filterColumn>
  </autoFilter>
  <mergeCells count="9">
    <mergeCell ref="B1:D2"/>
    <mergeCell ref="E1:F1"/>
    <mergeCell ref="E2:F2"/>
    <mergeCell ref="B9:B10"/>
    <mergeCell ref="B48:B49"/>
    <mergeCell ref="D48:D49"/>
    <mergeCell ref="F48:F49"/>
    <mergeCell ref="B77:F77"/>
    <mergeCell ref="B78:F78"/>
  </mergeCells>
  <dataValidations count="1">
    <dataValidation allowBlank="true" errorStyle="stop" operator="between" showDropDown="false" showErrorMessage="true" showInputMessage="true" sqref="D1:D78" type="list">
      <formula1>"BH,Central,Jequitinhonha e Mucuri,Leste,Metropolitana,Norte,Sul,Triângulo e Alto Paranaíba"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I2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152" activePane="bottomRight" state="frozen"/>
      <selection pane="topLeft" activeCell="A1" activeCellId="0" sqref="A1"/>
      <selection pane="topRight" activeCell="B1" activeCellId="0" sqref="B1"/>
      <selection pane="bottomLeft" activeCell="A152" activeCellId="0" sqref="A152"/>
      <selection pane="bottomRigh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2" min="2" style="1" width="20.42"/>
    <col collapsed="false" customWidth="true" hidden="false" outlineLevel="0" max="3" min="3" style="1" width="14.57"/>
    <col collapsed="false" customWidth="true" hidden="false" outlineLevel="0" max="4" min="4" style="1" width="25.42"/>
    <col collapsed="false" customWidth="true" hidden="false" outlineLevel="0" max="5" min="5" style="1" width="49.42"/>
    <col collapsed="false" customWidth="true" hidden="false" outlineLevel="0" max="6" min="6" style="1" width="18.29"/>
    <col collapsed="false" customWidth="true" hidden="false" outlineLevel="0" max="7" min="7" style="1" width="23.42"/>
    <col collapsed="false" customWidth="true" hidden="false" outlineLevel="0" max="8" min="8" style="1" width="27.15"/>
    <col collapsed="false" customWidth="true" hidden="false" outlineLevel="0" max="9" min="9" style="1" width="26.15"/>
  </cols>
  <sheetData>
    <row r="1" customFormat="false" ht="24.75" hidden="false" customHeight="true" outlineLevel="0" collapsed="false">
      <c r="B1" s="2" t="s">
        <v>219</v>
      </c>
      <c r="C1" s="2"/>
      <c r="D1" s="2"/>
      <c r="E1" s="2"/>
      <c r="F1" s="2"/>
      <c r="G1" s="31" t="s">
        <v>1</v>
      </c>
      <c r="H1" s="31"/>
      <c r="I1" s="31"/>
    </row>
    <row r="2" customFormat="false" ht="24.75" hidden="false" customHeight="true" outlineLevel="0" collapsed="false">
      <c r="B2" s="2"/>
      <c r="C2" s="2"/>
      <c r="D2" s="2"/>
      <c r="E2" s="2"/>
      <c r="F2" s="2"/>
      <c r="G2" s="31" t="s">
        <v>220</v>
      </c>
      <c r="H2" s="31"/>
      <c r="I2" s="31"/>
    </row>
    <row r="3" customFormat="false" ht="12.75" hidden="false" customHeight="true" outlineLevel="0" collapsed="false">
      <c r="G3" s="32"/>
    </row>
    <row r="4" customFormat="false" ht="24.75" hidden="false" customHeight="true" outlineLevel="0" collapsed="false"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4" t="s">
        <v>221</v>
      </c>
      <c r="H4" s="33" t="s">
        <v>222</v>
      </c>
      <c r="I4" s="33" t="s">
        <v>223</v>
      </c>
    </row>
    <row r="5" customFormat="false" ht="20.25" hidden="false" customHeight="true" outlineLevel="0" collapsed="false">
      <c r="B5" s="35" t="s">
        <v>224</v>
      </c>
      <c r="C5" s="35" t="s">
        <v>225</v>
      </c>
      <c r="D5" s="35" t="s">
        <v>70</v>
      </c>
      <c r="E5" s="36" t="s">
        <v>226</v>
      </c>
      <c r="F5" s="37" t="s">
        <v>227</v>
      </c>
      <c r="G5" s="38" t="s">
        <v>228</v>
      </c>
      <c r="H5" s="39" t="s">
        <v>229</v>
      </c>
      <c r="I5" s="6" t="s">
        <v>230</v>
      </c>
    </row>
    <row r="6" customFormat="false" ht="20.25" hidden="true" customHeight="true" outlineLevel="0" collapsed="false">
      <c r="B6" s="40" t="s">
        <v>231</v>
      </c>
      <c r="C6" s="40" t="s">
        <v>225</v>
      </c>
      <c r="D6" s="11" t="s">
        <v>232</v>
      </c>
      <c r="E6" s="41" t="s">
        <v>233</v>
      </c>
      <c r="F6" s="42" t="s">
        <v>234</v>
      </c>
      <c r="G6" s="43" t="s">
        <v>235</v>
      </c>
      <c r="H6" s="44" t="s">
        <v>229</v>
      </c>
      <c r="I6" s="10" t="s">
        <v>230</v>
      </c>
    </row>
    <row r="7" customFormat="false" ht="20.25" hidden="true" customHeight="true" outlineLevel="0" collapsed="false">
      <c r="B7" s="45" t="s">
        <v>236</v>
      </c>
      <c r="C7" s="40" t="s">
        <v>225</v>
      </c>
      <c r="D7" s="40" t="s">
        <v>10</v>
      </c>
      <c r="E7" s="41" t="s">
        <v>237</v>
      </c>
      <c r="F7" s="11" t="s">
        <v>238</v>
      </c>
      <c r="G7" s="46" t="s">
        <v>239</v>
      </c>
      <c r="H7" s="44" t="s">
        <v>240</v>
      </c>
      <c r="I7" s="10" t="s">
        <v>241</v>
      </c>
    </row>
    <row r="8" customFormat="false" ht="20.25" hidden="true" customHeight="true" outlineLevel="0" collapsed="false">
      <c r="B8" s="45" t="s">
        <v>242</v>
      </c>
      <c r="C8" s="40" t="s">
        <v>225</v>
      </c>
      <c r="D8" s="11" t="s">
        <v>14</v>
      </c>
      <c r="E8" s="44" t="s">
        <v>243</v>
      </c>
      <c r="F8" s="42" t="s">
        <v>244</v>
      </c>
      <c r="G8" s="43" t="s">
        <v>245</v>
      </c>
      <c r="H8" s="44" t="s">
        <v>246</v>
      </c>
      <c r="I8" s="10" t="s">
        <v>241</v>
      </c>
    </row>
    <row r="9" customFormat="false" ht="20.25" hidden="true" customHeight="true" outlineLevel="0" collapsed="false">
      <c r="B9" s="40" t="s">
        <v>247</v>
      </c>
      <c r="C9" s="40" t="s">
        <v>225</v>
      </c>
      <c r="D9" s="40" t="s">
        <v>14</v>
      </c>
      <c r="E9" s="41" t="s">
        <v>248</v>
      </c>
      <c r="F9" s="42" t="s">
        <v>249</v>
      </c>
      <c r="G9" s="43" t="s">
        <v>250</v>
      </c>
      <c r="H9" s="44" t="s">
        <v>229</v>
      </c>
      <c r="I9" s="10" t="s">
        <v>230</v>
      </c>
    </row>
    <row r="10" customFormat="false" ht="20.25" hidden="true" customHeight="true" outlineLevel="0" collapsed="false">
      <c r="B10" s="40" t="s">
        <v>251</v>
      </c>
      <c r="C10" s="40" t="s">
        <v>225</v>
      </c>
      <c r="D10" s="40" t="s">
        <v>10</v>
      </c>
      <c r="E10" s="41" t="s">
        <v>252</v>
      </c>
      <c r="F10" s="42" t="s">
        <v>253</v>
      </c>
      <c r="G10" s="43" t="s">
        <v>254</v>
      </c>
      <c r="H10" s="44" t="s">
        <v>229</v>
      </c>
      <c r="I10" s="10" t="s">
        <v>230</v>
      </c>
    </row>
    <row r="11" customFormat="false" ht="20.25" hidden="true" customHeight="true" outlineLevel="0" collapsed="false">
      <c r="B11" s="40" t="s">
        <v>255</v>
      </c>
      <c r="C11" s="40" t="s">
        <v>225</v>
      </c>
      <c r="D11" s="11" t="s">
        <v>232</v>
      </c>
      <c r="E11" s="41" t="s">
        <v>256</v>
      </c>
      <c r="F11" s="42" t="s">
        <v>257</v>
      </c>
      <c r="G11" s="43" t="s">
        <v>258</v>
      </c>
      <c r="H11" s="44" t="s">
        <v>229</v>
      </c>
      <c r="I11" s="10" t="s">
        <v>230</v>
      </c>
    </row>
    <row r="12" customFormat="false" ht="20.25" hidden="false" customHeight="true" outlineLevel="0" collapsed="false">
      <c r="B12" s="45" t="s">
        <v>259</v>
      </c>
      <c r="C12" s="40" t="s">
        <v>225</v>
      </c>
      <c r="D12" s="11" t="s">
        <v>70</v>
      </c>
      <c r="E12" s="41" t="s">
        <v>260</v>
      </c>
      <c r="F12" s="42" t="s">
        <v>261</v>
      </c>
      <c r="G12" s="43" t="s">
        <v>262</v>
      </c>
      <c r="H12" s="44" t="s">
        <v>263</v>
      </c>
      <c r="I12" s="10" t="s">
        <v>241</v>
      </c>
    </row>
    <row r="13" customFormat="false" ht="20.25" hidden="true" customHeight="true" outlineLevel="0" collapsed="false">
      <c r="B13" s="45" t="s">
        <v>264</v>
      </c>
      <c r="C13" s="40" t="s">
        <v>225</v>
      </c>
      <c r="D13" s="40" t="s">
        <v>265</v>
      </c>
      <c r="E13" s="41" t="s">
        <v>266</v>
      </c>
      <c r="F13" s="42" t="s">
        <v>267</v>
      </c>
      <c r="G13" s="43" t="s">
        <v>268</v>
      </c>
      <c r="H13" s="44" t="s">
        <v>269</v>
      </c>
      <c r="I13" s="10" t="s">
        <v>241</v>
      </c>
    </row>
    <row r="14" customFormat="false" ht="20.25" hidden="false" customHeight="true" outlineLevel="0" collapsed="false">
      <c r="B14" s="40" t="s">
        <v>270</v>
      </c>
      <c r="C14" s="40" t="s">
        <v>225</v>
      </c>
      <c r="D14" s="40" t="s">
        <v>70</v>
      </c>
      <c r="E14" s="41" t="s">
        <v>271</v>
      </c>
      <c r="F14" s="42" t="s">
        <v>65</v>
      </c>
      <c r="G14" s="43" t="s">
        <v>272</v>
      </c>
      <c r="H14" s="44" t="s">
        <v>273</v>
      </c>
      <c r="I14" s="10" t="s">
        <v>241</v>
      </c>
    </row>
    <row r="15" customFormat="false" ht="20.25" hidden="false" customHeight="true" outlineLevel="0" collapsed="false">
      <c r="B15" s="45" t="s">
        <v>270</v>
      </c>
      <c r="C15" s="40" t="s">
        <v>225</v>
      </c>
      <c r="D15" s="40" t="s">
        <v>70</v>
      </c>
      <c r="E15" s="41" t="s">
        <v>271</v>
      </c>
      <c r="F15" s="42" t="s">
        <v>65</v>
      </c>
      <c r="G15" s="43" t="s">
        <v>274</v>
      </c>
      <c r="H15" s="44" t="s">
        <v>275</v>
      </c>
      <c r="I15" s="10" t="s">
        <v>241</v>
      </c>
    </row>
    <row r="16" customFormat="false" ht="20.25" hidden="false" customHeight="true" outlineLevel="0" collapsed="false">
      <c r="B16" s="40" t="s">
        <v>270</v>
      </c>
      <c r="C16" s="40" t="s">
        <v>225</v>
      </c>
      <c r="D16" s="40" t="s">
        <v>70</v>
      </c>
      <c r="E16" s="41" t="s">
        <v>276</v>
      </c>
      <c r="F16" s="42" t="s">
        <v>277</v>
      </c>
      <c r="G16" s="43" t="s">
        <v>278</v>
      </c>
      <c r="H16" s="44" t="s">
        <v>279</v>
      </c>
      <c r="I16" s="10" t="s">
        <v>280</v>
      </c>
    </row>
    <row r="17" customFormat="false" ht="29.25" hidden="false" customHeight="true" outlineLevel="0" collapsed="false">
      <c r="B17" s="45" t="s">
        <v>270</v>
      </c>
      <c r="C17" s="40" t="s">
        <v>225</v>
      </c>
      <c r="D17" s="40" t="s">
        <v>70</v>
      </c>
      <c r="E17" s="41" t="s">
        <v>281</v>
      </c>
      <c r="F17" s="42" t="s">
        <v>62</v>
      </c>
      <c r="G17" s="43" t="s">
        <v>282</v>
      </c>
      <c r="H17" s="44" t="s">
        <v>283</v>
      </c>
      <c r="I17" s="10" t="s">
        <v>284</v>
      </c>
    </row>
    <row r="18" customFormat="false" ht="20.25" hidden="false" customHeight="true" outlineLevel="0" collapsed="false">
      <c r="B18" s="40" t="s">
        <v>270</v>
      </c>
      <c r="C18" s="40" t="s">
        <v>225</v>
      </c>
      <c r="D18" s="40" t="s">
        <v>70</v>
      </c>
      <c r="E18" s="41" t="s">
        <v>281</v>
      </c>
      <c r="F18" s="42" t="s">
        <v>62</v>
      </c>
      <c r="G18" s="43" t="s">
        <v>285</v>
      </c>
      <c r="H18" s="44" t="s">
        <v>286</v>
      </c>
      <c r="I18" s="10" t="s">
        <v>241</v>
      </c>
    </row>
    <row r="19" customFormat="false" ht="20.25" hidden="false" customHeight="true" outlineLevel="0" collapsed="false">
      <c r="B19" s="40" t="s">
        <v>270</v>
      </c>
      <c r="C19" s="40" t="s">
        <v>225</v>
      </c>
      <c r="D19" s="40" t="s">
        <v>70</v>
      </c>
      <c r="E19" s="41" t="s">
        <v>281</v>
      </c>
      <c r="F19" s="42" t="s">
        <v>62</v>
      </c>
      <c r="G19" s="43" t="s">
        <v>287</v>
      </c>
      <c r="H19" s="44" t="s">
        <v>288</v>
      </c>
      <c r="I19" s="10" t="s">
        <v>284</v>
      </c>
    </row>
    <row r="20" customFormat="false" ht="20.25" hidden="false" customHeight="true" outlineLevel="0" collapsed="false">
      <c r="B20" s="40" t="s">
        <v>270</v>
      </c>
      <c r="C20" s="40" t="s">
        <v>225</v>
      </c>
      <c r="D20" s="40" t="s">
        <v>70</v>
      </c>
      <c r="E20" s="41" t="s">
        <v>281</v>
      </c>
      <c r="F20" s="42" t="s">
        <v>62</v>
      </c>
      <c r="G20" s="43" t="s">
        <v>289</v>
      </c>
      <c r="H20" s="44" t="s">
        <v>290</v>
      </c>
      <c r="I20" s="10" t="s">
        <v>284</v>
      </c>
    </row>
    <row r="21" customFormat="false" ht="20.25" hidden="false" customHeight="true" outlineLevel="0" collapsed="false">
      <c r="B21" s="40" t="s">
        <v>270</v>
      </c>
      <c r="C21" s="40" t="s">
        <v>225</v>
      </c>
      <c r="D21" s="11" t="s">
        <v>70</v>
      </c>
      <c r="E21" s="41" t="s">
        <v>291</v>
      </c>
      <c r="F21" s="42" t="s">
        <v>292</v>
      </c>
      <c r="G21" s="43" t="s">
        <v>293</v>
      </c>
      <c r="H21" s="44" t="s">
        <v>294</v>
      </c>
      <c r="I21" s="10" t="s">
        <v>230</v>
      </c>
    </row>
    <row r="22" customFormat="false" ht="20.25" hidden="false" customHeight="true" outlineLevel="0" collapsed="false">
      <c r="B22" s="47" t="s">
        <v>270</v>
      </c>
      <c r="C22" s="40" t="s">
        <v>225</v>
      </c>
      <c r="D22" s="47" t="s">
        <v>70</v>
      </c>
      <c r="E22" s="48" t="s">
        <v>295</v>
      </c>
      <c r="F22" s="42" t="s">
        <v>296</v>
      </c>
      <c r="G22" s="43" t="s">
        <v>297</v>
      </c>
      <c r="H22" s="44" t="s">
        <v>298</v>
      </c>
      <c r="I22" s="10" t="s">
        <v>230</v>
      </c>
    </row>
    <row r="23" customFormat="false" ht="20.25" hidden="false" customHeight="true" outlineLevel="0" collapsed="false">
      <c r="B23" s="40" t="s">
        <v>270</v>
      </c>
      <c r="C23" s="40" t="s">
        <v>225</v>
      </c>
      <c r="D23" s="11" t="s">
        <v>70</v>
      </c>
      <c r="E23" s="41" t="s">
        <v>299</v>
      </c>
      <c r="F23" s="10" t="s">
        <v>300</v>
      </c>
      <c r="G23" s="43" t="s">
        <v>301</v>
      </c>
      <c r="H23" s="44" t="s">
        <v>302</v>
      </c>
      <c r="I23" s="10" t="s">
        <v>230</v>
      </c>
    </row>
    <row r="24" customFormat="false" ht="20.25" hidden="false" customHeight="true" outlineLevel="0" collapsed="false">
      <c r="B24" s="40" t="s">
        <v>303</v>
      </c>
      <c r="C24" s="40" t="s">
        <v>225</v>
      </c>
      <c r="D24" s="11" t="s">
        <v>70</v>
      </c>
      <c r="E24" s="41" t="s">
        <v>304</v>
      </c>
      <c r="F24" s="42" t="s">
        <v>305</v>
      </c>
      <c r="G24" s="43" t="s">
        <v>306</v>
      </c>
      <c r="H24" s="44" t="s">
        <v>302</v>
      </c>
      <c r="I24" s="10" t="s">
        <v>230</v>
      </c>
    </row>
    <row r="25" customFormat="false" ht="20.25" hidden="true" customHeight="true" outlineLevel="0" collapsed="false">
      <c r="B25" s="40" t="s">
        <v>307</v>
      </c>
      <c r="C25" s="40" t="s">
        <v>225</v>
      </c>
      <c r="D25" s="40" t="s">
        <v>10</v>
      </c>
      <c r="E25" s="41" t="s">
        <v>308</v>
      </c>
      <c r="F25" s="42" t="s">
        <v>309</v>
      </c>
      <c r="G25" s="43" t="s">
        <v>310</v>
      </c>
      <c r="H25" s="44" t="s">
        <v>229</v>
      </c>
      <c r="I25" s="10" t="s">
        <v>230</v>
      </c>
    </row>
    <row r="26" customFormat="false" ht="20.25" hidden="true" customHeight="true" outlineLevel="0" collapsed="false">
      <c r="B26" s="40" t="s">
        <v>311</v>
      </c>
      <c r="C26" s="40" t="s">
        <v>225</v>
      </c>
      <c r="D26" s="11" t="s">
        <v>14</v>
      </c>
      <c r="E26" s="41" t="s">
        <v>312</v>
      </c>
      <c r="F26" s="42" t="s">
        <v>313</v>
      </c>
      <c r="G26" s="43" t="s">
        <v>314</v>
      </c>
      <c r="H26" s="44" t="s">
        <v>229</v>
      </c>
      <c r="I26" s="10" t="s">
        <v>230</v>
      </c>
    </row>
    <row r="27" customFormat="false" ht="20.25" hidden="true" customHeight="true" outlineLevel="0" collapsed="false">
      <c r="B27" s="40" t="s">
        <v>315</v>
      </c>
      <c r="C27" s="40" t="s">
        <v>225</v>
      </c>
      <c r="D27" s="11" t="s">
        <v>115</v>
      </c>
      <c r="E27" s="44" t="s">
        <v>316</v>
      </c>
      <c r="F27" s="42" t="s">
        <v>317</v>
      </c>
      <c r="G27" s="43" t="s">
        <v>318</v>
      </c>
      <c r="H27" s="44" t="s">
        <v>229</v>
      </c>
      <c r="I27" s="10" t="s">
        <v>230</v>
      </c>
    </row>
    <row r="28" customFormat="false" ht="20.25" hidden="true" customHeight="true" outlineLevel="0" collapsed="false">
      <c r="B28" s="40" t="s">
        <v>319</v>
      </c>
      <c r="C28" s="40" t="s">
        <v>225</v>
      </c>
      <c r="D28" s="40" t="s">
        <v>320</v>
      </c>
      <c r="E28" s="41" t="s">
        <v>321</v>
      </c>
      <c r="F28" s="10" t="s">
        <v>322</v>
      </c>
      <c r="G28" s="43" t="s">
        <v>323</v>
      </c>
      <c r="H28" s="44" t="s">
        <v>324</v>
      </c>
      <c r="I28" s="10" t="s">
        <v>241</v>
      </c>
    </row>
    <row r="29" customFormat="false" ht="20.25" hidden="true" customHeight="true" outlineLevel="0" collapsed="false">
      <c r="B29" s="40" t="s">
        <v>325</v>
      </c>
      <c r="C29" s="40" t="s">
        <v>225</v>
      </c>
      <c r="D29" s="11" t="s">
        <v>115</v>
      </c>
      <c r="E29" s="41" t="s">
        <v>326</v>
      </c>
      <c r="F29" s="42" t="s">
        <v>327</v>
      </c>
      <c r="G29" s="43" t="s">
        <v>328</v>
      </c>
      <c r="H29" s="44" t="s">
        <v>229</v>
      </c>
      <c r="I29" s="10" t="s">
        <v>230</v>
      </c>
    </row>
    <row r="30" customFormat="false" ht="20.25" hidden="false" customHeight="true" outlineLevel="0" collapsed="false">
      <c r="B30" s="40" t="s">
        <v>329</v>
      </c>
      <c r="C30" s="40" t="s">
        <v>225</v>
      </c>
      <c r="D30" s="40" t="s">
        <v>70</v>
      </c>
      <c r="E30" s="41" t="s">
        <v>330</v>
      </c>
      <c r="F30" s="42" t="s">
        <v>331</v>
      </c>
      <c r="G30" s="43" t="s">
        <v>332</v>
      </c>
      <c r="H30" s="44" t="s">
        <v>229</v>
      </c>
      <c r="I30" s="10" t="s">
        <v>230</v>
      </c>
    </row>
    <row r="31" s="49" customFormat="true" ht="20.25" hidden="false" customHeight="true" outlineLevel="0" collapsed="false">
      <c r="B31" s="45" t="s">
        <v>333</v>
      </c>
      <c r="C31" s="45" t="s">
        <v>225</v>
      </c>
      <c r="D31" s="45" t="s">
        <v>70</v>
      </c>
      <c r="E31" s="50" t="s">
        <v>334</v>
      </c>
      <c r="F31" s="42" t="s">
        <v>335</v>
      </c>
      <c r="G31" s="51" t="s">
        <v>336</v>
      </c>
      <c r="H31" s="52" t="s">
        <v>337</v>
      </c>
      <c r="I31" s="42" t="s">
        <v>241</v>
      </c>
    </row>
    <row r="32" customFormat="false" ht="20.25" hidden="true" customHeight="true" outlineLevel="0" collapsed="false">
      <c r="B32" s="40" t="s">
        <v>338</v>
      </c>
      <c r="C32" s="40" t="s">
        <v>225</v>
      </c>
      <c r="D32" s="40" t="s">
        <v>14</v>
      </c>
      <c r="E32" s="41" t="s">
        <v>339</v>
      </c>
      <c r="F32" s="42" t="s">
        <v>340</v>
      </c>
      <c r="G32" s="43" t="s">
        <v>341</v>
      </c>
      <c r="H32" s="44" t="s">
        <v>263</v>
      </c>
      <c r="I32" s="10" t="s">
        <v>241</v>
      </c>
    </row>
    <row r="33" customFormat="false" ht="20.25" hidden="true" customHeight="true" outlineLevel="0" collapsed="false">
      <c r="B33" s="40" t="s">
        <v>342</v>
      </c>
      <c r="C33" s="40" t="s">
        <v>225</v>
      </c>
      <c r="D33" s="40" t="s">
        <v>265</v>
      </c>
      <c r="E33" s="41" t="s">
        <v>343</v>
      </c>
      <c r="F33" s="42" t="s">
        <v>344</v>
      </c>
      <c r="G33" s="43" t="s">
        <v>345</v>
      </c>
      <c r="H33" s="44" t="s">
        <v>229</v>
      </c>
      <c r="I33" s="10" t="s">
        <v>230</v>
      </c>
    </row>
    <row r="34" customFormat="false" ht="20.25" hidden="true" customHeight="true" outlineLevel="0" collapsed="false">
      <c r="B34" s="40" t="s">
        <v>346</v>
      </c>
      <c r="C34" s="40" t="s">
        <v>225</v>
      </c>
      <c r="D34" s="40" t="s">
        <v>14</v>
      </c>
      <c r="E34" s="41" t="s">
        <v>347</v>
      </c>
      <c r="F34" s="42" t="s">
        <v>348</v>
      </c>
      <c r="G34" s="43" t="s">
        <v>349</v>
      </c>
      <c r="H34" s="44" t="s">
        <v>229</v>
      </c>
      <c r="I34" s="10" t="s">
        <v>230</v>
      </c>
    </row>
    <row r="35" customFormat="false" ht="20.25" hidden="true" customHeight="true" outlineLevel="0" collapsed="false">
      <c r="B35" s="40" t="s">
        <v>350</v>
      </c>
      <c r="C35" s="40" t="s">
        <v>225</v>
      </c>
      <c r="D35" s="11" t="s">
        <v>14</v>
      </c>
      <c r="E35" s="41" t="s">
        <v>351</v>
      </c>
      <c r="F35" s="42" t="s">
        <v>352</v>
      </c>
      <c r="G35" s="43" t="s">
        <v>353</v>
      </c>
      <c r="H35" s="44" t="s">
        <v>302</v>
      </c>
      <c r="I35" s="10" t="s">
        <v>241</v>
      </c>
    </row>
    <row r="36" customFormat="false" ht="20.25" hidden="true" customHeight="true" outlineLevel="0" collapsed="false">
      <c r="B36" s="53" t="s">
        <v>350</v>
      </c>
      <c r="C36" s="53" t="s">
        <v>225</v>
      </c>
      <c r="D36" s="54" t="s">
        <v>14</v>
      </c>
      <c r="E36" s="55" t="s">
        <v>354</v>
      </c>
      <c r="F36" s="56" t="s">
        <v>352</v>
      </c>
      <c r="G36" s="57" t="s">
        <v>355</v>
      </c>
      <c r="H36" s="58" t="s">
        <v>337</v>
      </c>
      <c r="I36" s="56" t="s">
        <v>241</v>
      </c>
    </row>
    <row r="37" customFormat="false" ht="20.25" hidden="false" customHeight="true" outlineLevel="0" collapsed="false">
      <c r="B37" s="40" t="s">
        <v>356</v>
      </c>
      <c r="C37" s="40" t="s">
        <v>225</v>
      </c>
      <c r="D37" s="11" t="s">
        <v>70</v>
      </c>
      <c r="E37" s="41" t="s">
        <v>357</v>
      </c>
      <c r="F37" s="42" t="s">
        <v>358</v>
      </c>
      <c r="G37" s="43" t="s">
        <v>359</v>
      </c>
      <c r="H37" s="44" t="s">
        <v>229</v>
      </c>
      <c r="I37" s="10" t="s">
        <v>230</v>
      </c>
    </row>
    <row r="38" customFormat="false" ht="20.25" hidden="true" customHeight="true" outlineLevel="0" collapsed="false">
      <c r="B38" s="40" t="s">
        <v>360</v>
      </c>
      <c r="C38" s="40" t="s">
        <v>225</v>
      </c>
      <c r="D38" s="40" t="s">
        <v>265</v>
      </c>
      <c r="E38" s="41" t="s">
        <v>361</v>
      </c>
      <c r="F38" s="42" t="s">
        <v>362</v>
      </c>
      <c r="G38" s="43" t="s">
        <v>363</v>
      </c>
      <c r="H38" s="44" t="s">
        <v>229</v>
      </c>
      <c r="I38" s="10" t="s">
        <v>230</v>
      </c>
    </row>
    <row r="39" customFormat="false" ht="20.25" hidden="true" customHeight="true" outlineLevel="0" collapsed="false">
      <c r="B39" s="40" t="s">
        <v>364</v>
      </c>
      <c r="C39" s="40" t="s">
        <v>225</v>
      </c>
      <c r="D39" s="11" t="s">
        <v>232</v>
      </c>
      <c r="E39" s="41" t="s">
        <v>365</v>
      </c>
      <c r="F39" s="42" t="s">
        <v>366</v>
      </c>
      <c r="G39" s="43" t="s">
        <v>367</v>
      </c>
      <c r="H39" s="44" t="s">
        <v>368</v>
      </c>
      <c r="I39" s="10" t="s">
        <v>241</v>
      </c>
    </row>
    <row r="40" customFormat="false" ht="20.25" hidden="true" customHeight="true" outlineLevel="0" collapsed="false">
      <c r="B40" s="40" t="s">
        <v>73</v>
      </c>
      <c r="C40" s="40" t="s">
        <v>225</v>
      </c>
      <c r="D40" s="40" t="s">
        <v>10</v>
      </c>
      <c r="E40" s="41" t="s">
        <v>369</v>
      </c>
      <c r="F40" s="42" t="s">
        <v>370</v>
      </c>
      <c r="G40" s="43" t="s">
        <v>371</v>
      </c>
      <c r="H40" s="44" t="s">
        <v>372</v>
      </c>
      <c r="I40" s="10" t="s">
        <v>241</v>
      </c>
    </row>
    <row r="41" customFormat="false" ht="20.25" hidden="true" customHeight="true" outlineLevel="0" collapsed="false">
      <c r="B41" s="40" t="s">
        <v>73</v>
      </c>
      <c r="C41" s="40" t="s">
        <v>225</v>
      </c>
      <c r="D41" s="40" t="s">
        <v>10</v>
      </c>
      <c r="E41" s="41" t="s">
        <v>369</v>
      </c>
      <c r="F41" s="42" t="s">
        <v>75</v>
      </c>
      <c r="G41" s="43" t="s">
        <v>373</v>
      </c>
      <c r="H41" s="44" t="s">
        <v>374</v>
      </c>
      <c r="I41" s="10" t="s">
        <v>241</v>
      </c>
    </row>
    <row r="42" customFormat="false" ht="20.25" hidden="true" customHeight="true" outlineLevel="0" collapsed="false">
      <c r="B42" s="40" t="s">
        <v>375</v>
      </c>
      <c r="C42" s="40" t="s">
        <v>225</v>
      </c>
      <c r="D42" s="11" t="s">
        <v>232</v>
      </c>
      <c r="E42" s="41" t="s">
        <v>376</v>
      </c>
      <c r="F42" s="42" t="s">
        <v>377</v>
      </c>
      <c r="G42" s="43" t="s">
        <v>378</v>
      </c>
      <c r="H42" s="44" t="s">
        <v>379</v>
      </c>
      <c r="I42" s="10" t="s">
        <v>241</v>
      </c>
    </row>
    <row r="43" customFormat="false" ht="20.25" hidden="true" customHeight="true" outlineLevel="0" collapsed="false">
      <c r="B43" s="40" t="s">
        <v>380</v>
      </c>
      <c r="C43" s="40" t="s">
        <v>225</v>
      </c>
      <c r="D43" s="11" t="s">
        <v>14</v>
      </c>
      <c r="E43" s="41" t="s">
        <v>381</v>
      </c>
      <c r="F43" s="10" t="s">
        <v>382</v>
      </c>
      <c r="G43" s="43" t="s">
        <v>383</v>
      </c>
      <c r="H43" s="44" t="s">
        <v>229</v>
      </c>
      <c r="I43" s="10" t="s">
        <v>230</v>
      </c>
    </row>
    <row r="44" customFormat="false" ht="20.25" hidden="true" customHeight="true" outlineLevel="0" collapsed="false">
      <c r="B44" s="40" t="s">
        <v>384</v>
      </c>
      <c r="C44" s="40" t="s">
        <v>225</v>
      </c>
      <c r="D44" s="11" t="s">
        <v>14</v>
      </c>
      <c r="E44" s="41" t="s">
        <v>385</v>
      </c>
      <c r="F44" s="42" t="s">
        <v>386</v>
      </c>
      <c r="G44" s="43" t="s">
        <v>387</v>
      </c>
      <c r="H44" s="44" t="s">
        <v>229</v>
      </c>
      <c r="I44" s="10" t="s">
        <v>230</v>
      </c>
    </row>
    <row r="45" customFormat="false" ht="20.25" hidden="true" customHeight="true" outlineLevel="0" collapsed="false">
      <c r="B45" s="40" t="s">
        <v>388</v>
      </c>
      <c r="C45" s="40" t="s">
        <v>225</v>
      </c>
      <c r="D45" s="11" t="s">
        <v>10</v>
      </c>
      <c r="E45" s="41" t="s">
        <v>389</v>
      </c>
      <c r="F45" s="42" t="s">
        <v>390</v>
      </c>
      <c r="G45" s="43" t="s">
        <v>391</v>
      </c>
      <c r="H45" s="44" t="s">
        <v>337</v>
      </c>
      <c r="I45" s="10" t="s">
        <v>230</v>
      </c>
    </row>
    <row r="46" customFormat="false" ht="20.25" hidden="true" customHeight="true" outlineLevel="0" collapsed="false">
      <c r="B46" s="40" t="s">
        <v>388</v>
      </c>
      <c r="C46" s="40" t="s">
        <v>225</v>
      </c>
      <c r="D46" s="11" t="s">
        <v>10</v>
      </c>
      <c r="E46" s="44" t="s">
        <v>392</v>
      </c>
      <c r="F46" s="42" t="s">
        <v>393</v>
      </c>
      <c r="G46" s="43" t="s">
        <v>394</v>
      </c>
      <c r="H46" s="44" t="s">
        <v>229</v>
      </c>
      <c r="I46" s="10" t="s">
        <v>230</v>
      </c>
    </row>
    <row r="47" customFormat="false" ht="20.25" hidden="true" customHeight="true" outlineLevel="0" collapsed="false">
      <c r="B47" s="40" t="s">
        <v>395</v>
      </c>
      <c r="C47" s="40" t="s">
        <v>225</v>
      </c>
      <c r="D47" s="40" t="s">
        <v>14</v>
      </c>
      <c r="E47" s="41" t="s">
        <v>396</v>
      </c>
      <c r="F47" s="42" t="s">
        <v>397</v>
      </c>
      <c r="G47" s="43" t="s">
        <v>398</v>
      </c>
      <c r="H47" s="44" t="s">
        <v>229</v>
      </c>
      <c r="I47" s="10" t="s">
        <v>230</v>
      </c>
    </row>
    <row r="48" customFormat="false" ht="20.25" hidden="false" customHeight="true" outlineLevel="0" collapsed="false">
      <c r="B48" s="40" t="s">
        <v>399</v>
      </c>
      <c r="C48" s="40" t="s">
        <v>225</v>
      </c>
      <c r="D48" s="11" t="s">
        <v>70</v>
      </c>
      <c r="E48" s="41" t="s">
        <v>400</v>
      </c>
      <c r="F48" s="42" t="s">
        <v>401</v>
      </c>
      <c r="G48" s="43" t="s">
        <v>402</v>
      </c>
      <c r="H48" s="44" t="s">
        <v>403</v>
      </c>
      <c r="I48" s="10" t="s">
        <v>241</v>
      </c>
    </row>
    <row r="49" customFormat="false" ht="20.25" hidden="true" customHeight="true" outlineLevel="0" collapsed="false">
      <c r="B49" s="40" t="s">
        <v>404</v>
      </c>
      <c r="C49" s="40" t="s">
        <v>225</v>
      </c>
      <c r="D49" s="40" t="s">
        <v>265</v>
      </c>
      <c r="E49" s="41" t="s">
        <v>405</v>
      </c>
      <c r="F49" s="42" t="s">
        <v>406</v>
      </c>
      <c r="G49" s="43" t="s">
        <v>407</v>
      </c>
      <c r="H49" s="44" t="s">
        <v>408</v>
      </c>
      <c r="I49" s="10" t="s">
        <v>241</v>
      </c>
    </row>
    <row r="50" customFormat="false" ht="20.25" hidden="true" customHeight="true" outlineLevel="0" collapsed="false">
      <c r="B50" s="40" t="s">
        <v>409</v>
      </c>
      <c r="C50" s="40" t="s">
        <v>225</v>
      </c>
      <c r="D50" s="11" t="s">
        <v>10</v>
      </c>
      <c r="E50" s="41" t="s">
        <v>410</v>
      </c>
      <c r="F50" s="42" t="s">
        <v>411</v>
      </c>
      <c r="G50" s="43" t="s">
        <v>412</v>
      </c>
      <c r="H50" s="44" t="s">
        <v>413</v>
      </c>
      <c r="I50" s="10" t="s">
        <v>284</v>
      </c>
    </row>
    <row r="51" customFormat="false" ht="20.25" hidden="true" customHeight="true" outlineLevel="0" collapsed="false">
      <c r="B51" s="40" t="s">
        <v>414</v>
      </c>
      <c r="C51" s="40" t="s">
        <v>225</v>
      </c>
      <c r="D51" s="11" t="s">
        <v>115</v>
      </c>
      <c r="E51" s="41" t="s">
        <v>415</v>
      </c>
      <c r="F51" s="10" t="s">
        <v>416</v>
      </c>
      <c r="G51" s="1" t="s">
        <v>417</v>
      </c>
      <c r="H51" s="44" t="s">
        <v>337</v>
      </c>
      <c r="I51" s="10" t="s">
        <v>418</v>
      </c>
    </row>
    <row r="52" customFormat="false" ht="20.25" hidden="false" customHeight="true" outlineLevel="0" collapsed="false">
      <c r="B52" s="40" t="s">
        <v>419</v>
      </c>
      <c r="C52" s="40" t="s">
        <v>225</v>
      </c>
      <c r="D52" s="11" t="s">
        <v>70</v>
      </c>
      <c r="E52" s="41" t="s">
        <v>420</v>
      </c>
      <c r="F52" s="42" t="s">
        <v>421</v>
      </c>
      <c r="G52" s="43" t="s">
        <v>422</v>
      </c>
      <c r="H52" s="44" t="s">
        <v>337</v>
      </c>
      <c r="I52" s="10" t="s">
        <v>241</v>
      </c>
    </row>
    <row r="53" customFormat="false" ht="20.25" hidden="true" customHeight="true" outlineLevel="0" collapsed="false">
      <c r="B53" s="40" t="s">
        <v>423</v>
      </c>
      <c r="C53" s="40" t="s">
        <v>225</v>
      </c>
      <c r="D53" s="11" t="s">
        <v>265</v>
      </c>
      <c r="E53" s="41" t="s">
        <v>424</v>
      </c>
      <c r="F53" s="42" t="s">
        <v>425</v>
      </c>
      <c r="G53" s="43" t="s">
        <v>426</v>
      </c>
      <c r="H53" s="44" t="s">
        <v>302</v>
      </c>
      <c r="I53" s="10" t="s">
        <v>230</v>
      </c>
    </row>
    <row r="54" customFormat="false" ht="20.25" hidden="true" customHeight="true" outlineLevel="0" collapsed="false">
      <c r="B54" s="59" t="s">
        <v>423</v>
      </c>
      <c r="C54" s="59" t="s">
        <v>225</v>
      </c>
      <c r="D54" s="60" t="s">
        <v>265</v>
      </c>
      <c r="E54" s="61" t="s">
        <v>427</v>
      </c>
      <c r="F54" s="62" t="s">
        <v>425</v>
      </c>
      <c r="G54" s="63" t="s">
        <v>336</v>
      </c>
      <c r="H54" s="64" t="s">
        <v>428</v>
      </c>
      <c r="I54" s="62" t="s">
        <v>230</v>
      </c>
    </row>
    <row r="55" customFormat="false" ht="20.25" hidden="true" customHeight="true" outlineLevel="0" collapsed="false">
      <c r="B55" s="40" t="s">
        <v>429</v>
      </c>
      <c r="C55" s="40" t="s">
        <v>225</v>
      </c>
      <c r="D55" s="11" t="s">
        <v>10</v>
      </c>
      <c r="E55" s="41" t="s">
        <v>430</v>
      </c>
      <c r="F55" s="42" t="s">
        <v>431</v>
      </c>
      <c r="G55" s="43" t="s">
        <v>432</v>
      </c>
      <c r="H55" s="44" t="s">
        <v>433</v>
      </c>
      <c r="I55" s="10" t="s">
        <v>241</v>
      </c>
    </row>
    <row r="56" customFormat="false" ht="20.25" hidden="false" customHeight="true" outlineLevel="0" collapsed="false">
      <c r="B56" s="40" t="s">
        <v>93</v>
      </c>
      <c r="C56" s="40" t="s">
        <v>225</v>
      </c>
      <c r="D56" s="40" t="s">
        <v>70</v>
      </c>
      <c r="E56" s="41" t="s">
        <v>434</v>
      </c>
      <c r="F56" s="42" t="s">
        <v>435</v>
      </c>
      <c r="G56" s="43" t="s">
        <v>436</v>
      </c>
      <c r="H56" s="44" t="s">
        <v>437</v>
      </c>
      <c r="I56" s="10" t="s">
        <v>241</v>
      </c>
    </row>
    <row r="57" customFormat="false" ht="20.25" hidden="false" customHeight="true" outlineLevel="0" collapsed="false">
      <c r="B57" s="40" t="s">
        <v>93</v>
      </c>
      <c r="C57" s="40" t="s">
        <v>225</v>
      </c>
      <c r="D57" s="40" t="s">
        <v>70</v>
      </c>
      <c r="E57" s="41" t="s">
        <v>434</v>
      </c>
      <c r="F57" s="42" t="s">
        <v>435</v>
      </c>
      <c r="G57" s="43" t="s">
        <v>438</v>
      </c>
      <c r="H57" s="44" t="s">
        <v>439</v>
      </c>
      <c r="I57" s="10" t="s">
        <v>241</v>
      </c>
    </row>
    <row r="58" customFormat="false" ht="20.25" hidden="false" customHeight="true" outlineLevel="0" collapsed="false">
      <c r="B58" s="40" t="s">
        <v>93</v>
      </c>
      <c r="C58" s="40" t="s">
        <v>225</v>
      </c>
      <c r="D58" s="40" t="s">
        <v>70</v>
      </c>
      <c r="E58" s="41" t="s">
        <v>434</v>
      </c>
      <c r="F58" s="42" t="s">
        <v>435</v>
      </c>
      <c r="G58" s="43" t="s">
        <v>440</v>
      </c>
      <c r="H58" s="44" t="s">
        <v>441</v>
      </c>
      <c r="I58" s="10" t="s">
        <v>241</v>
      </c>
    </row>
    <row r="59" customFormat="false" ht="20.25" hidden="false" customHeight="true" outlineLevel="0" collapsed="false">
      <c r="B59" s="40" t="s">
        <v>93</v>
      </c>
      <c r="C59" s="40" t="s">
        <v>225</v>
      </c>
      <c r="D59" s="40" t="s">
        <v>70</v>
      </c>
      <c r="E59" s="41" t="s">
        <v>434</v>
      </c>
      <c r="F59" s="42" t="s">
        <v>435</v>
      </c>
      <c r="G59" s="43" t="s">
        <v>442</v>
      </c>
      <c r="H59" s="44" t="s">
        <v>443</v>
      </c>
      <c r="I59" s="10" t="s">
        <v>241</v>
      </c>
    </row>
    <row r="60" customFormat="false" ht="20.25" hidden="false" customHeight="true" outlineLevel="0" collapsed="false">
      <c r="B60" s="40" t="s">
        <v>93</v>
      </c>
      <c r="C60" s="40" t="s">
        <v>225</v>
      </c>
      <c r="D60" s="40" t="s">
        <v>70</v>
      </c>
      <c r="E60" s="41" t="s">
        <v>434</v>
      </c>
      <c r="F60" s="42" t="s">
        <v>435</v>
      </c>
      <c r="G60" s="43" t="s">
        <v>444</v>
      </c>
      <c r="H60" s="44" t="s">
        <v>445</v>
      </c>
      <c r="I60" s="10" t="s">
        <v>284</v>
      </c>
    </row>
    <row r="61" customFormat="false" ht="20.25" hidden="false" customHeight="true" outlineLevel="0" collapsed="false">
      <c r="B61" s="47" t="s">
        <v>93</v>
      </c>
      <c r="C61" s="40" t="s">
        <v>225</v>
      </c>
      <c r="D61" s="47" t="s">
        <v>70</v>
      </c>
      <c r="E61" s="41" t="s">
        <v>434</v>
      </c>
      <c r="F61" s="42" t="s">
        <v>435</v>
      </c>
      <c r="G61" s="43" t="s">
        <v>446</v>
      </c>
      <c r="H61" s="44" t="s">
        <v>447</v>
      </c>
      <c r="I61" s="10" t="s">
        <v>241</v>
      </c>
    </row>
    <row r="62" customFormat="false" ht="20.25" hidden="false" customHeight="true" outlineLevel="0" collapsed="false">
      <c r="B62" s="40" t="s">
        <v>93</v>
      </c>
      <c r="C62" s="40" t="s">
        <v>225</v>
      </c>
      <c r="D62" s="40" t="s">
        <v>70</v>
      </c>
      <c r="E62" s="41" t="s">
        <v>434</v>
      </c>
      <c r="F62" s="42" t="s">
        <v>435</v>
      </c>
      <c r="G62" s="43" t="s">
        <v>448</v>
      </c>
      <c r="H62" s="44" t="s">
        <v>449</v>
      </c>
      <c r="I62" s="10" t="s">
        <v>284</v>
      </c>
    </row>
    <row r="63" customFormat="false" ht="20.25" hidden="false" customHeight="true" outlineLevel="0" collapsed="false">
      <c r="B63" s="40" t="s">
        <v>93</v>
      </c>
      <c r="C63" s="40" t="s">
        <v>225</v>
      </c>
      <c r="D63" s="40" t="s">
        <v>70</v>
      </c>
      <c r="E63" s="41" t="s">
        <v>434</v>
      </c>
      <c r="F63" s="42" t="s">
        <v>435</v>
      </c>
      <c r="G63" s="43" t="s">
        <v>450</v>
      </c>
      <c r="H63" s="44" t="s">
        <v>451</v>
      </c>
      <c r="I63" s="10" t="s">
        <v>241</v>
      </c>
    </row>
    <row r="64" customFormat="false" ht="20.25" hidden="false" customHeight="true" outlineLevel="0" collapsed="false">
      <c r="B64" s="40" t="s">
        <v>93</v>
      </c>
      <c r="C64" s="40" t="s">
        <v>225</v>
      </c>
      <c r="D64" s="40" t="s">
        <v>70</v>
      </c>
      <c r="E64" s="41" t="s">
        <v>434</v>
      </c>
      <c r="F64" s="42" t="s">
        <v>435</v>
      </c>
      <c r="G64" s="43" t="s">
        <v>452</v>
      </c>
      <c r="H64" s="44" t="s">
        <v>453</v>
      </c>
      <c r="I64" s="10" t="s">
        <v>454</v>
      </c>
    </row>
    <row r="65" customFormat="false" ht="20.25" hidden="false" customHeight="true" outlineLevel="0" collapsed="false">
      <c r="B65" s="40" t="s">
        <v>93</v>
      </c>
      <c r="C65" s="40" t="s">
        <v>225</v>
      </c>
      <c r="D65" s="40" t="s">
        <v>70</v>
      </c>
      <c r="E65" s="41" t="s">
        <v>434</v>
      </c>
      <c r="F65" s="42" t="s">
        <v>435</v>
      </c>
      <c r="G65" s="43" t="s">
        <v>455</v>
      </c>
      <c r="H65" s="44" t="s">
        <v>456</v>
      </c>
      <c r="I65" s="10" t="s">
        <v>241</v>
      </c>
    </row>
    <row r="66" s="49" customFormat="true" ht="20.25" hidden="false" customHeight="true" outlineLevel="0" collapsed="false">
      <c r="B66" s="45" t="s">
        <v>93</v>
      </c>
      <c r="C66" s="45" t="s">
        <v>225</v>
      </c>
      <c r="D66" s="45" t="s">
        <v>70</v>
      </c>
      <c r="E66" s="50" t="s">
        <v>434</v>
      </c>
      <c r="F66" s="42" t="s">
        <v>435</v>
      </c>
      <c r="G66" s="51" t="s">
        <v>336</v>
      </c>
      <c r="H66" s="52" t="s">
        <v>457</v>
      </c>
      <c r="I66" s="42" t="s">
        <v>454</v>
      </c>
    </row>
    <row r="67" customFormat="false" ht="20.25" hidden="false" customHeight="true" outlineLevel="0" collapsed="false">
      <c r="B67" s="40" t="s">
        <v>458</v>
      </c>
      <c r="C67" s="40" t="s">
        <v>225</v>
      </c>
      <c r="D67" s="11" t="s">
        <v>70</v>
      </c>
      <c r="E67" s="41" t="s">
        <v>459</v>
      </c>
      <c r="F67" s="42" t="s">
        <v>460</v>
      </c>
      <c r="G67" s="43" t="s">
        <v>461</v>
      </c>
      <c r="H67" s="44" t="s">
        <v>302</v>
      </c>
      <c r="I67" s="10" t="s">
        <v>230</v>
      </c>
    </row>
    <row r="68" customFormat="false" ht="20.25" hidden="false" customHeight="true" outlineLevel="0" collapsed="false">
      <c r="B68" s="40" t="s">
        <v>462</v>
      </c>
      <c r="C68" s="40" t="s">
        <v>225</v>
      </c>
      <c r="D68" s="11" t="s">
        <v>70</v>
      </c>
      <c r="E68" s="41" t="s">
        <v>463</v>
      </c>
      <c r="F68" s="42" t="s">
        <v>464</v>
      </c>
      <c r="G68" s="43" t="s">
        <v>465</v>
      </c>
      <c r="H68" s="44" t="s">
        <v>229</v>
      </c>
      <c r="I68" s="10" t="s">
        <v>230</v>
      </c>
    </row>
    <row r="69" customFormat="false" ht="20.25" hidden="true" customHeight="true" outlineLevel="0" collapsed="false">
      <c r="B69" s="40" t="s">
        <v>466</v>
      </c>
      <c r="C69" s="40" t="s">
        <v>225</v>
      </c>
      <c r="D69" s="40" t="s">
        <v>115</v>
      </c>
      <c r="E69" s="41" t="s">
        <v>467</v>
      </c>
      <c r="F69" s="42" t="s">
        <v>468</v>
      </c>
      <c r="G69" s="43" t="s">
        <v>469</v>
      </c>
      <c r="H69" s="44" t="s">
        <v>229</v>
      </c>
      <c r="I69" s="10" t="s">
        <v>230</v>
      </c>
    </row>
    <row r="70" customFormat="false" ht="20.25" hidden="true" customHeight="true" outlineLevel="0" collapsed="false">
      <c r="B70" s="40" t="s">
        <v>470</v>
      </c>
      <c r="C70" s="40" t="s">
        <v>225</v>
      </c>
      <c r="D70" s="40" t="s">
        <v>471</v>
      </c>
      <c r="E70" s="41" t="s">
        <v>472</v>
      </c>
      <c r="F70" s="42" t="s">
        <v>473</v>
      </c>
      <c r="G70" s="43" t="s">
        <v>474</v>
      </c>
      <c r="H70" s="44" t="s">
        <v>324</v>
      </c>
      <c r="I70" s="10" t="s">
        <v>241</v>
      </c>
    </row>
    <row r="71" customFormat="false" ht="20.25" hidden="true" customHeight="true" outlineLevel="0" collapsed="false">
      <c r="B71" s="40" t="s">
        <v>470</v>
      </c>
      <c r="C71" s="40" t="s">
        <v>225</v>
      </c>
      <c r="D71" s="40" t="s">
        <v>471</v>
      </c>
      <c r="E71" s="41" t="s">
        <v>472</v>
      </c>
      <c r="F71" s="42" t="s">
        <v>473</v>
      </c>
      <c r="G71" s="43" t="s">
        <v>475</v>
      </c>
      <c r="H71" s="44" t="s">
        <v>476</v>
      </c>
      <c r="I71" s="10" t="s">
        <v>241</v>
      </c>
    </row>
    <row r="72" customFormat="false" ht="20.25" hidden="true" customHeight="true" outlineLevel="0" collapsed="false">
      <c r="B72" s="40" t="s">
        <v>470</v>
      </c>
      <c r="C72" s="40" t="s">
        <v>225</v>
      </c>
      <c r="D72" s="11" t="s">
        <v>471</v>
      </c>
      <c r="E72" s="41" t="s">
        <v>477</v>
      </c>
      <c r="F72" s="42" t="s">
        <v>473</v>
      </c>
      <c r="G72" s="43" t="s">
        <v>478</v>
      </c>
      <c r="H72" s="44" t="s">
        <v>479</v>
      </c>
      <c r="I72" s="22" t="s">
        <v>241</v>
      </c>
    </row>
    <row r="73" customFormat="false" ht="20.25" hidden="true" customHeight="true" outlineLevel="0" collapsed="false">
      <c r="B73" s="40" t="s">
        <v>470</v>
      </c>
      <c r="C73" s="40" t="s">
        <v>225</v>
      </c>
      <c r="D73" s="11" t="s">
        <v>471</v>
      </c>
      <c r="E73" s="41" t="s">
        <v>480</v>
      </c>
      <c r="F73" s="42" t="s">
        <v>473</v>
      </c>
      <c r="G73" s="43" t="s">
        <v>481</v>
      </c>
      <c r="H73" s="44" t="s">
        <v>482</v>
      </c>
      <c r="I73" s="10" t="s">
        <v>241</v>
      </c>
    </row>
    <row r="74" customFormat="false" ht="20.25" hidden="true" customHeight="true" outlineLevel="0" collapsed="false">
      <c r="B74" s="53" t="s">
        <v>470</v>
      </c>
      <c r="C74" s="53" t="s">
        <v>225</v>
      </c>
      <c r="D74" s="54" t="s">
        <v>471</v>
      </c>
      <c r="E74" s="55" t="s">
        <v>480</v>
      </c>
      <c r="F74" s="56" t="s">
        <v>473</v>
      </c>
      <c r="G74" s="57" t="s">
        <v>483</v>
      </c>
      <c r="H74" s="58" t="s">
        <v>484</v>
      </c>
      <c r="I74" s="56" t="s">
        <v>241</v>
      </c>
    </row>
    <row r="75" customFormat="false" ht="20.25" hidden="false" customHeight="true" outlineLevel="0" collapsed="false">
      <c r="B75" s="40" t="s">
        <v>485</v>
      </c>
      <c r="C75" s="40" t="s">
        <v>225</v>
      </c>
      <c r="D75" s="40" t="s">
        <v>70</v>
      </c>
      <c r="E75" s="41" t="s">
        <v>486</v>
      </c>
      <c r="F75" s="42" t="s">
        <v>487</v>
      </c>
      <c r="G75" s="43" t="s">
        <v>488</v>
      </c>
      <c r="H75" s="44" t="s">
        <v>269</v>
      </c>
      <c r="I75" s="18" t="s">
        <v>241</v>
      </c>
    </row>
    <row r="76" customFormat="false" ht="20.25" hidden="true" customHeight="true" outlineLevel="0" collapsed="false">
      <c r="B76" s="40" t="s">
        <v>489</v>
      </c>
      <c r="C76" s="40" t="s">
        <v>225</v>
      </c>
      <c r="D76" s="11" t="s">
        <v>14</v>
      </c>
      <c r="E76" s="41" t="s">
        <v>490</v>
      </c>
      <c r="F76" s="42" t="s">
        <v>491</v>
      </c>
      <c r="G76" s="43" t="s">
        <v>492</v>
      </c>
      <c r="H76" s="44" t="s">
        <v>229</v>
      </c>
      <c r="I76" s="10" t="s">
        <v>230</v>
      </c>
    </row>
    <row r="77" customFormat="false" ht="20.25" hidden="true" customHeight="true" outlineLevel="0" collapsed="false">
      <c r="B77" s="40" t="s">
        <v>493</v>
      </c>
      <c r="C77" s="40" t="s">
        <v>225</v>
      </c>
      <c r="D77" s="40" t="s">
        <v>471</v>
      </c>
      <c r="E77" s="41" t="s">
        <v>494</v>
      </c>
      <c r="F77" s="42" t="s">
        <v>495</v>
      </c>
      <c r="G77" s="43" t="s">
        <v>496</v>
      </c>
      <c r="H77" s="44" t="s">
        <v>229</v>
      </c>
      <c r="I77" s="10" t="s">
        <v>230</v>
      </c>
    </row>
    <row r="78" customFormat="false" ht="20.25" hidden="false" customHeight="true" outlineLevel="0" collapsed="false">
      <c r="B78" s="40" t="s">
        <v>497</v>
      </c>
      <c r="C78" s="40" t="s">
        <v>225</v>
      </c>
      <c r="D78" s="40" t="s">
        <v>70</v>
      </c>
      <c r="E78" s="41" t="s">
        <v>498</v>
      </c>
      <c r="F78" s="42" t="s">
        <v>499</v>
      </c>
      <c r="G78" s="43" t="s">
        <v>500</v>
      </c>
      <c r="H78" s="44" t="s">
        <v>501</v>
      </c>
      <c r="I78" s="10" t="s">
        <v>284</v>
      </c>
    </row>
    <row r="79" customFormat="false" ht="20.25" hidden="false" customHeight="true" outlineLevel="0" collapsed="false">
      <c r="B79" s="40" t="s">
        <v>497</v>
      </c>
      <c r="C79" s="40" t="s">
        <v>225</v>
      </c>
      <c r="D79" s="40" t="s">
        <v>70</v>
      </c>
      <c r="E79" s="41" t="s">
        <v>502</v>
      </c>
      <c r="F79" s="42" t="s">
        <v>499</v>
      </c>
      <c r="G79" s="43" t="s">
        <v>503</v>
      </c>
      <c r="H79" s="44" t="s">
        <v>504</v>
      </c>
      <c r="I79" s="10" t="s">
        <v>505</v>
      </c>
    </row>
    <row r="80" customFormat="false" ht="20.25" hidden="true" customHeight="true" outlineLevel="0" collapsed="false">
      <c r="B80" s="40" t="s">
        <v>506</v>
      </c>
      <c r="C80" s="40" t="s">
        <v>225</v>
      </c>
      <c r="D80" s="40" t="s">
        <v>10</v>
      </c>
      <c r="E80" s="41" t="s">
        <v>507</v>
      </c>
      <c r="F80" s="42" t="s">
        <v>508</v>
      </c>
      <c r="G80" s="43" t="s">
        <v>509</v>
      </c>
      <c r="H80" s="44" t="s">
        <v>510</v>
      </c>
      <c r="I80" s="10" t="s">
        <v>241</v>
      </c>
    </row>
    <row r="81" customFormat="false" ht="20.25" hidden="true" customHeight="true" outlineLevel="0" collapsed="false">
      <c r="B81" s="40" t="s">
        <v>511</v>
      </c>
      <c r="C81" s="40" t="s">
        <v>225</v>
      </c>
      <c r="D81" s="11" t="s">
        <v>10</v>
      </c>
      <c r="E81" s="41" t="s">
        <v>512</v>
      </c>
      <c r="F81" s="42" t="s">
        <v>513</v>
      </c>
      <c r="G81" s="43" t="s">
        <v>514</v>
      </c>
      <c r="H81" s="44" t="s">
        <v>515</v>
      </c>
      <c r="I81" s="10" t="s">
        <v>241</v>
      </c>
    </row>
    <row r="82" customFormat="false" ht="30.75" hidden="true" customHeight="true" outlineLevel="0" collapsed="false">
      <c r="B82" s="40" t="s">
        <v>108</v>
      </c>
      <c r="C82" s="40" t="s">
        <v>225</v>
      </c>
      <c r="D82" s="11" t="s">
        <v>10</v>
      </c>
      <c r="E82" s="41" t="s">
        <v>516</v>
      </c>
      <c r="F82" s="42" t="s">
        <v>517</v>
      </c>
      <c r="G82" s="43" t="s">
        <v>518</v>
      </c>
      <c r="H82" s="44" t="s">
        <v>302</v>
      </c>
      <c r="I82" s="10" t="s">
        <v>230</v>
      </c>
    </row>
    <row r="83" customFormat="false" ht="20.25" hidden="true" customHeight="true" outlineLevel="0" collapsed="false">
      <c r="B83" s="40" t="s">
        <v>108</v>
      </c>
      <c r="C83" s="40" t="s">
        <v>225</v>
      </c>
      <c r="D83" s="40" t="s">
        <v>10</v>
      </c>
      <c r="E83" s="41" t="s">
        <v>519</v>
      </c>
      <c r="F83" s="42" t="s">
        <v>110</v>
      </c>
      <c r="G83" s="43" t="s">
        <v>520</v>
      </c>
      <c r="H83" s="44" t="s">
        <v>229</v>
      </c>
      <c r="I83" s="10" t="s">
        <v>230</v>
      </c>
    </row>
    <row r="84" customFormat="false" ht="20.25" hidden="false" customHeight="true" outlineLevel="0" collapsed="false">
      <c r="B84" s="40" t="s">
        <v>521</v>
      </c>
      <c r="C84" s="40" t="s">
        <v>225</v>
      </c>
      <c r="D84" s="11" t="s">
        <v>70</v>
      </c>
      <c r="E84" s="41" t="s">
        <v>522</v>
      </c>
      <c r="F84" s="42" t="s">
        <v>523</v>
      </c>
      <c r="G84" s="43" t="s">
        <v>524</v>
      </c>
      <c r="H84" s="44" t="s">
        <v>229</v>
      </c>
      <c r="I84" s="10" t="s">
        <v>230</v>
      </c>
    </row>
    <row r="85" customFormat="false" ht="20.25" hidden="false" customHeight="true" outlineLevel="0" collapsed="false">
      <c r="B85" s="40" t="s">
        <v>525</v>
      </c>
      <c r="C85" s="40" t="s">
        <v>225</v>
      </c>
      <c r="D85" s="11" t="s">
        <v>70</v>
      </c>
      <c r="E85" s="41" t="s">
        <v>526</v>
      </c>
      <c r="F85" s="42" t="s">
        <v>527</v>
      </c>
      <c r="G85" s="43" t="s">
        <v>528</v>
      </c>
      <c r="H85" s="44" t="s">
        <v>337</v>
      </c>
      <c r="I85" s="10" t="s">
        <v>241</v>
      </c>
    </row>
    <row r="86" customFormat="false" ht="20.25" hidden="true" customHeight="true" outlineLevel="0" collapsed="false">
      <c r="B86" s="40" t="s">
        <v>529</v>
      </c>
      <c r="C86" s="40" t="s">
        <v>225</v>
      </c>
      <c r="D86" s="40" t="s">
        <v>18</v>
      </c>
      <c r="E86" s="41" t="s">
        <v>530</v>
      </c>
      <c r="F86" s="42" t="s">
        <v>531</v>
      </c>
      <c r="G86" s="43" t="s">
        <v>532</v>
      </c>
      <c r="H86" s="44" t="s">
        <v>269</v>
      </c>
      <c r="I86" s="10" t="s">
        <v>241</v>
      </c>
    </row>
    <row r="87" customFormat="false" ht="20.25" hidden="true" customHeight="true" outlineLevel="0" collapsed="false">
      <c r="B87" s="40" t="s">
        <v>533</v>
      </c>
      <c r="C87" s="40" t="s">
        <v>225</v>
      </c>
      <c r="D87" s="11" t="s">
        <v>18</v>
      </c>
      <c r="E87" s="41" t="s">
        <v>534</v>
      </c>
      <c r="F87" s="10" t="s">
        <v>535</v>
      </c>
      <c r="G87" s="43" t="s">
        <v>536</v>
      </c>
      <c r="H87" s="44" t="s">
        <v>537</v>
      </c>
      <c r="I87" s="10" t="s">
        <v>241</v>
      </c>
    </row>
    <row r="88" customFormat="false" ht="20.25" hidden="true" customHeight="true" outlineLevel="0" collapsed="false">
      <c r="B88" s="40" t="s">
        <v>538</v>
      </c>
      <c r="C88" s="40" t="s">
        <v>225</v>
      </c>
      <c r="D88" s="11" t="s">
        <v>471</v>
      </c>
      <c r="E88" s="41" t="s">
        <v>539</v>
      </c>
      <c r="F88" s="42" t="s">
        <v>540</v>
      </c>
      <c r="G88" s="43" t="s">
        <v>541</v>
      </c>
      <c r="H88" s="44" t="s">
        <v>229</v>
      </c>
      <c r="I88" s="10" t="s">
        <v>230</v>
      </c>
    </row>
    <row r="89" customFormat="false" ht="20.25" hidden="false" customHeight="true" outlineLevel="0" collapsed="false">
      <c r="B89" s="40" t="s">
        <v>542</v>
      </c>
      <c r="C89" s="40" t="s">
        <v>225</v>
      </c>
      <c r="D89" s="11" t="s">
        <v>70</v>
      </c>
      <c r="E89" s="41" t="s">
        <v>543</v>
      </c>
      <c r="F89" s="42" t="s">
        <v>544</v>
      </c>
      <c r="G89" s="43" t="s">
        <v>545</v>
      </c>
      <c r="H89" s="44" t="s">
        <v>546</v>
      </c>
      <c r="I89" s="10" t="s">
        <v>241</v>
      </c>
    </row>
    <row r="90" customFormat="false" ht="20.25" hidden="false" customHeight="true" outlineLevel="0" collapsed="false">
      <c r="B90" s="40" t="s">
        <v>547</v>
      </c>
      <c r="C90" s="40" t="s">
        <v>225</v>
      </c>
      <c r="D90" s="11" t="s">
        <v>70</v>
      </c>
      <c r="E90" s="41" t="s">
        <v>548</v>
      </c>
      <c r="F90" s="42" t="s">
        <v>549</v>
      </c>
      <c r="G90" s="43" t="s">
        <v>550</v>
      </c>
      <c r="H90" s="44" t="s">
        <v>302</v>
      </c>
      <c r="I90" s="10" t="s">
        <v>241</v>
      </c>
    </row>
    <row r="91" customFormat="false" ht="20.25" hidden="true" customHeight="true" outlineLevel="0" collapsed="false">
      <c r="B91" s="40" t="s">
        <v>551</v>
      </c>
      <c r="C91" s="40" t="s">
        <v>225</v>
      </c>
      <c r="D91" s="11" t="s">
        <v>471</v>
      </c>
      <c r="E91" s="41" t="s">
        <v>552</v>
      </c>
      <c r="F91" s="42" t="s">
        <v>553</v>
      </c>
      <c r="G91" s="43" t="s">
        <v>554</v>
      </c>
      <c r="H91" s="44" t="s">
        <v>229</v>
      </c>
      <c r="I91" s="10" t="s">
        <v>230</v>
      </c>
    </row>
    <row r="92" customFormat="false" ht="20.25" hidden="true" customHeight="true" outlineLevel="0" collapsed="false">
      <c r="B92" s="40" t="s">
        <v>555</v>
      </c>
      <c r="C92" s="40" t="s">
        <v>225</v>
      </c>
      <c r="D92" s="11" t="s">
        <v>471</v>
      </c>
      <c r="E92" s="41" t="s">
        <v>556</v>
      </c>
      <c r="F92" s="42" t="s">
        <v>557</v>
      </c>
      <c r="G92" s="43" t="s">
        <v>558</v>
      </c>
      <c r="H92" s="44" t="s">
        <v>229</v>
      </c>
      <c r="I92" s="10" t="s">
        <v>230</v>
      </c>
    </row>
    <row r="93" customFormat="false" ht="20.25" hidden="false" customHeight="true" outlineLevel="0" collapsed="false">
      <c r="B93" s="40" t="s">
        <v>559</v>
      </c>
      <c r="C93" s="40" t="s">
        <v>225</v>
      </c>
      <c r="D93" s="11" t="s">
        <v>70</v>
      </c>
      <c r="E93" s="44" t="s">
        <v>560</v>
      </c>
      <c r="F93" s="42" t="s">
        <v>561</v>
      </c>
      <c r="G93" s="43" t="s">
        <v>562</v>
      </c>
      <c r="H93" s="44" t="s">
        <v>229</v>
      </c>
      <c r="I93" s="42" t="s">
        <v>230</v>
      </c>
    </row>
    <row r="94" customFormat="false" ht="20.25" hidden="true" customHeight="true" outlineLevel="0" collapsed="false">
      <c r="B94" s="40" t="s">
        <v>563</v>
      </c>
      <c r="C94" s="40" t="s">
        <v>225</v>
      </c>
      <c r="D94" s="11" t="s">
        <v>18</v>
      </c>
      <c r="E94" s="41" t="s">
        <v>564</v>
      </c>
      <c r="F94" s="42" t="s">
        <v>565</v>
      </c>
      <c r="G94" s="43" t="s">
        <v>566</v>
      </c>
      <c r="H94" s="44" t="s">
        <v>229</v>
      </c>
      <c r="I94" s="10" t="s">
        <v>230</v>
      </c>
    </row>
    <row r="95" customFormat="false" ht="20.25" hidden="true" customHeight="true" outlineLevel="0" collapsed="false">
      <c r="B95" s="40" t="s">
        <v>121</v>
      </c>
      <c r="C95" s="40" t="s">
        <v>225</v>
      </c>
      <c r="D95" s="11" t="s">
        <v>10</v>
      </c>
      <c r="E95" s="41" t="s">
        <v>567</v>
      </c>
      <c r="F95" s="42" t="s">
        <v>568</v>
      </c>
      <c r="G95" s="43" t="s">
        <v>569</v>
      </c>
      <c r="H95" s="44" t="s">
        <v>570</v>
      </c>
      <c r="I95" s="10" t="s">
        <v>241</v>
      </c>
    </row>
    <row r="96" customFormat="false" ht="29.25" hidden="true" customHeight="true" outlineLevel="0" collapsed="false">
      <c r="B96" s="40" t="s">
        <v>121</v>
      </c>
      <c r="C96" s="40" t="s">
        <v>225</v>
      </c>
      <c r="D96" s="11" t="s">
        <v>10</v>
      </c>
      <c r="E96" s="41" t="s">
        <v>571</v>
      </c>
      <c r="F96" s="42" t="s">
        <v>568</v>
      </c>
      <c r="G96" s="43" t="s">
        <v>572</v>
      </c>
      <c r="H96" s="44" t="s">
        <v>573</v>
      </c>
      <c r="I96" s="10" t="s">
        <v>284</v>
      </c>
    </row>
    <row r="97" customFormat="false" ht="20.25" hidden="true" customHeight="true" outlineLevel="0" collapsed="false">
      <c r="B97" s="40" t="s">
        <v>121</v>
      </c>
      <c r="C97" s="40" t="s">
        <v>225</v>
      </c>
      <c r="D97" s="11" t="s">
        <v>10</v>
      </c>
      <c r="E97" s="41" t="s">
        <v>567</v>
      </c>
      <c r="F97" s="42" t="s">
        <v>568</v>
      </c>
      <c r="G97" s="43" t="s">
        <v>574</v>
      </c>
      <c r="H97" s="44" t="s">
        <v>575</v>
      </c>
      <c r="I97" s="10" t="s">
        <v>284</v>
      </c>
    </row>
    <row r="98" customFormat="false" ht="20.25" hidden="true" customHeight="true" outlineLevel="0" collapsed="false">
      <c r="B98" s="40" t="s">
        <v>121</v>
      </c>
      <c r="C98" s="40" t="s">
        <v>225</v>
      </c>
      <c r="D98" s="11" t="s">
        <v>10</v>
      </c>
      <c r="E98" s="41" t="s">
        <v>567</v>
      </c>
      <c r="F98" s="42" t="s">
        <v>568</v>
      </c>
      <c r="G98" s="43" t="s">
        <v>576</v>
      </c>
      <c r="H98" s="44" t="s">
        <v>577</v>
      </c>
      <c r="I98" s="10" t="s">
        <v>241</v>
      </c>
    </row>
    <row r="99" customFormat="false" ht="20.25" hidden="true" customHeight="true" outlineLevel="0" collapsed="false">
      <c r="B99" s="40" t="s">
        <v>121</v>
      </c>
      <c r="C99" s="40" t="s">
        <v>225</v>
      </c>
      <c r="D99" s="11" t="s">
        <v>10</v>
      </c>
      <c r="E99" s="41" t="s">
        <v>567</v>
      </c>
      <c r="F99" s="42" t="s">
        <v>568</v>
      </c>
      <c r="G99" s="43" t="s">
        <v>578</v>
      </c>
      <c r="H99" s="44" t="s">
        <v>579</v>
      </c>
      <c r="I99" s="10" t="s">
        <v>241</v>
      </c>
    </row>
    <row r="100" customFormat="false" ht="20.25" hidden="true" customHeight="true" outlineLevel="0" collapsed="false">
      <c r="B100" s="40" t="s">
        <v>121</v>
      </c>
      <c r="C100" s="40" t="s">
        <v>225</v>
      </c>
      <c r="D100" s="11" t="s">
        <v>10</v>
      </c>
      <c r="E100" s="41" t="s">
        <v>567</v>
      </c>
      <c r="F100" s="42" t="s">
        <v>568</v>
      </c>
      <c r="G100" s="43" t="s">
        <v>580</v>
      </c>
      <c r="H100" s="44" t="s">
        <v>581</v>
      </c>
      <c r="I100" s="10" t="s">
        <v>284</v>
      </c>
    </row>
    <row r="101" customFormat="false" ht="20.25" hidden="true" customHeight="true" outlineLevel="0" collapsed="false">
      <c r="B101" s="40" t="s">
        <v>121</v>
      </c>
      <c r="C101" s="40" t="s">
        <v>225</v>
      </c>
      <c r="D101" s="11" t="s">
        <v>10</v>
      </c>
      <c r="E101" s="41" t="s">
        <v>567</v>
      </c>
      <c r="F101" s="42" t="s">
        <v>568</v>
      </c>
      <c r="G101" s="43" t="s">
        <v>582</v>
      </c>
      <c r="H101" s="44" t="s">
        <v>583</v>
      </c>
      <c r="I101" s="10" t="s">
        <v>284</v>
      </c>
    </row>
    <row r="102" customFormat="false" ht="20.25" hidden="true" customHeight="true" outlineLevel="0" collapsed="false">
      <c r="B102" s="40" t="s">
        <v>121</v>
      </c>
      <c r="C102" s="40" t="s">
        <v>225</v>
      </c>
      <c r="D102" s="11" t="s">
        <v>10</v>
      </c>
      <c r="E102" s="41" t="s">
        <v>567</v>
      </c>
      <c r="F102" s="42" t="s">
        <v>568</v>
      </c>
      <c r="G102" s="43" t="s">
        <v>584</v>
      </c>
      <c r="H102" s="44" t="s">
        <v>585</v>
      </c>
      <c r="I102" s="10" t="s">
        <v>284</v>
      </c>
    </row>
    <row r="103" customFormat="false" ht="20.25" hidden="true" customHeight="true" outlineLevel="0" collapsed="false">
      <c r="B103" s="40" t="s">
        <v>121</v>
      </c>
      <c r="C103" s="40" t="s">
        <v>225</v>
      </c>
      <c r="D103" s="11" t="s">
        <v>10</v>
      </c>
      <c r="E103" s="41" t="s">
        <v>567</v>
      </c>
      <c r="F103" s="42" t="s">
        <v>568</v>
      </c>
      <c r="G103" s="43" t="s">
        <v>586</v>
      </c>
      <c r="H103" s="44" t="s">
        <v>587</v>
      </c>
      <c r="I103" s="10" t="s">
        <v>588</v>
      </c>
    </row>
    <row r="104" customFormat="false" ht="20.25" hidden="true" customHeight="true" outlineLevel="0" collapsed="false">
      <c r="B104" s="40" t="s">
        <v>121</v>
      </c>
      <c r="C104" s="40" t="s">
        <v>225</v>
      </c>
      <c r="D104" s="11" t="s">
        <v>10</v>
      </c>
      <c r="E104" s="41" t="s">
        <v>589</v>
      </c>
      <c r="F104" s="42" t="s">
        <v>568</v>
      </c>
      <c r="G104" s="43" t="s">
        <v>590</v>
      </c>
      <c r="H104" s="44" t="s">
        <v>591</v>
      </c>
      <c r="I104" s="10" t="s">
        <v>241</v>
      </c>
    </row>
    <row r="105" customFormat="false" ht="20.25" hidden="true" customHeight="true" outlineLevel="0" collapsed="false">
      <c r="B105" s="40" t="s">
        <v>121</v>
      </c>
      <c r="C105" s="40" t="s">
        <v>225</v>
      </c>
      <c r="D105" s="11" t="s">
        <v>10</v>
      </c>
      <c r="E105" s="41" t="s">
        <v>589</v>
      </c>
      <c r="F105" s="42" t="s">
        <v>568</v>
      </c>
      <c r="G105" s="43" t="s">
        <v>592</v>
      </c>
      <c r="H105" s="44" t="s">
        <v>456</v>
      </c>
      <c r="I105" s="10" t="s">
        <v>241</v>
      </c>
    </row>
    <row r="106" customFormat="false" ht="20.25" hidden="true" customHeight="true" outlineLevel="0" collapsed="false">
      <c r="B106" s="40" t="s">
        <v>121</v>
      </c>
      <c r="C106" s="40" t="s">
        <v>225</v>
      </c>
      <c r="D106" s="11" t="s">
        <v>10</v>
      </c>
      <c r="E106" s="41" t="s">
        <v>593</v>
      </c>
      <c r="F106" s="42" t="s">
        <v>594</v>
      </c>
      <c r="G106" s="43" t="s">
        <v>595</v>
      </c>
      <c r="H106" s="44" t="s">
        <v>596</v>
      </c>
      <c r="I106" s="10" t="s">
        <v>241</v>
      </c>
    </row>
    <row r="107" customFormat="false" ht="20.25" hidden="true" customHeight="true" outlineLevel="0" collapsed="false">
      <c r="B107" s="40" t="s">
        <v>121</v>
      </c>
      <c r="C107" s="40" t="s">
        <v>225</v>
      </c>
      <c r="D107" s="11" t="s">
        <v>10</v>
      </c>
      <c r="E107" s="41" t="s">
        <v>567</v>
      </c>
      <c r="F107" s="42" t="s">
        <v>568</v>
      </c>
      <c r="G107" s="43" t="s">
        <v>597</v>
      </c>
      <c r="H107" s="44" t="s">
        <v>598</v>
      </c>
      <c r="I107" s="10" t="s">
        <v>241</v>
      </c>
    </row>
    <row r="108" customFormat="false" ht="20.25" hidden="true" customHeight="true" outlineLevel="0" collapsed="false">
      <c r="B108" s="40" t="s">
        <v>121</v>
      </c>
      <c r="C108" s="40" t="s">
        <v>225</v>
      </c>
      <c r="D108" s="40" t="s">
        <v>10</v>
      </c>
      <c r="E108" s="41" t="s">
        <v>599</v>
      </c>
      <c r="F108" s="42" t="s">
        <v>568</v>
      </c>
      <c r="G108" s="43" t="s">
        <v>600</v>
      </c>
      <c r="H108" s="44" t="s">
        <v>601</v>
      </c>
      <c r="I108" s="10" t="s">
        <v>241</v>
      </c>
    </row>
    <row r="109" customFormat="false" ht="20.25" hidden="true" customHeight="true" outlineLevel="0" collapsed="false">
      <c r="B109" s="40" t="s">
        <v>121</v>
      </c>
      <c r="C109" s="40" t="s">
        <v>225</v>
      </c>
      <c r="D109" s="40" t="s">
        <v>10</v>
      </c>
      <c r="E109" s="41" t="s">
        <v>599</v>
      </c>
      <c r="F109" s="42" t="s">
        <v>568</v>
      </c>
      <c r="G109" s="43" t="s">
        <v>602</v>
      </c>
      <c r="H109" s="44" t="s">
        <v>603</v>
      </c>
      <c r="I109" s="10" t="s">
        <v>284</v>
      </c>
    </row>
    <row r="110" customFormat="false" ht="20.25" hidden="true" customHeight="true" outlineLevel="0" collapsed="false">
      <c r="B110" s="40" t="s">
        <v>121</v>
      </c>
      <c r="C110" s="40" t="s">
        <v>225</v>
      </c>
      <c r="D110" s="40" t="s">
        <v>10</v>
      </c>
      <c r="E110" s="41" t="s">
        <v>599</v>
      </c>
      <c r="F110" s="42" t="s">
        <v>568</v>
      </c>
      <c r="G110" s="43" t="s">
        <v>604</v>
      </c>
      <c r="H110" s="44" t="s">
        <v>605</v>
      </c>
      <c r="I110" s="10" t="s">
        <v>505</v>
      </c>
    </row>
    <row r="111" customFormat="false" ht="20.25" hidden="true" customHeight="true" outlineLevel="0" collapsed="false">
      <c r="B111" s="40" t="s">
        <v>121</v>
      </c>
      <c r="C111" s="40" t="s">
        <v>225</v>
      </c>
      <c r="D111" s="40" t="s">
        <v>10</v>
      </c>
      <c r="E111" s="41" t="s">
        <v>606</v>
      </c>
      <c r="F111" s="42" t="s">
        <v>594</v>
      </c>
      <c r="G111" s="43" t="s">
        <v>607</v>
      </c>
      <c r="H111" s="44" t="s">
        <v>505</v>
      </c>
      <c r="I111" s="10" t="s">
        <v>505</v>
      </c>
    </row>
    <row r="112" customFormat="false" ht="20.25" hidden="true" customHeight="true" outlineLevel="0" collapsed="false">
      <c r="B112" s="40" t="s">
        <v>121</v>
      </c>
      <c r="C112" s="40" t="s">
        <v>225</v>
      </c>
      <c r="D112" s="11" t="s">
        <v>10</v>
      </c>
      <c r="E112" s="41" t="s">
        <v>608</v>
      </c>
      <c r="F112" s="42" t="s">
        <v>594</v>
      </c>
      <c r="G112" s="43" t="s">
        <v>609</v>
      </c>
      <c r="H112" s="44" t="s">
        <v>610</v>
      </c>
      <c r="I112" s="10" t="s">
        <v>588</v>
      </c>
    </row>
    <row r="113" customFormat="false" ht="20.25" hidden="true" customHeight="true" outlineLevel="0" collapsed="false">
      <c r="B113" s="47" t="s">
        <v>121</v>
      </c>
      <c r="C113" s="40" t="s">
        <v>225</v>
      </c>
      <c r="D113" s="8" t="s">
        <v>10</v>
      </c>
      <c r="E113" s="48" t="s">
        <v>608</v>
      </c>
      <c r="F113" s="42" t="s">
        <v>594</v>
      </c>
      <c r="G113" s="43" t="s">
        <v>611</v>
      </c>
      <c r="H113" s="44" t="s">
        <v>612</v>
      </c>
      <c r="I113" s="10" t="s">
        <v>588</v>
      </c>
    </row>
    <row r="114" customFormat="false" ht="20.25" hidden="true" customHeight="true" outlineLevel="0" collapsed="false">
      <c r="B114" s="40" t="s">
        <v>121</v>
      </c>
      <c r="C114" s="40" t="s">
        <v>225</v>
      </c>
      <c r="D114" s="11" t="s">
        <v>10</v>
      </c>
      <c r="E114" s="41" t="s">
        <v>593</v>
      </c>
      <c r="F114" s="42" t="s">
        <v>594</v>
      </c>
      <c r="G114" s="43" t="s">
        <v>613</v>
      </c>
      <c r="H114" s="44" t="s">
        <v>614</v>
      </c>
      <c r="I114" s="10" t="s">
        <v>588</v>
      </c>
    </row>
    <row r="115" customFormat="false" ht="20.25" hidden="true" customHeight="true" outlineLevel="0" collapsed="false">
      <c r="B115" s="40" t="s">
        <v>121</v>
      </c>
      <c r="C115" s="40" t="s">
        <v>225</v>
      </c>
      <c r="D115" s="11" t="s">
        <v>10</v>
      </c>
      <c r="E115" s="41" t="s">
        <v>615</v>
      </c>
      <c r="F115" s="42" t="s">
        <v>594</v>
      </c>
      <c r="G115" s="43" t="s">
        <v>616</v>
      </c>
      <c r="H115" s="44" t="s">
        <v>617</v>
      </c>
      <c r="I115" s="10" t="s">
        <v>588</v>
      </c>
    </row>
    <row r="116" customFormat="false" ht="20.25" hidden="true" customHeight="true" outlineLevel="0" collapsed="false">
      <c r="B116" s="40" t="s">
        <v>121</v>
      </c>
      <c r="C116" s="40" t="s">
        <v>225</v>
      </c>
      <c r="D116" s="11" t="s">
        <v>10</v>
      </c>
      <c r="E116" s="41" t="s">
        <v>593</v>
      </c>
      <c r="F116" s="42" t="s">
        <v>594</v>
      </c>
      <c r="G116" s="43" t="s">
        <v>618</v>
      </c>
      <c r="H116" s="44" t="s">
        <v>619</v>
      </c>
      <c r="I116" s="10" t="s">
        <v>588</v>
      </c>
    </row>
    <row r="117" customFormat="false" ht="20.25" hidden="true" customHeight="true" outlineLevel="0" collapsed="false">
      <c r="B117" s="40" t="s">
        <v>121</v>
      </c>
      <c r="C117" s="40" t="s">
        <v>225</v>
      </c>
      <c r="D117" s="11" t="s">
        <v>10</v>
      </c>
      <c r="E117" s="41" t="s">
        <v>593</v>
      </c>
      <c r="F117" s="42" t="s">
        <v>594</v>
      </c>
      <c r="G117" s="43" t="s">
        <v>620</v>
      </c>
      <c r="H117" s="44" t="s">
        <v>621</v>
      </c>
      <c r="I117" s="10" t="s">
        <v>505</v>
      </c>
    </row>
    <row r="118" customFormat="false" ht="20.25" hidden="true" customHeight="true" outlineLevel="0" collapsed="false">
      <c r="B118" s="40" t="s">
        <v>121</v>
      </c>
      <c r="C118" s="40" t="s">
        <v>225</v>
      </c>
      <c r="D118" s="11" t="s">
        <v>10</v>
      </c>
      <c r="E118" s="41" t="s">
        <v>593</v>
      </c>
      <c r="F118" s="42" t="s">
        <v>594</v>
      </c>
      <c r="G118" s="43" t="s">
        <v>622</v>
      </c>
      <c r="H118" s="44" t="s">
        <v>623</v>
      </c>
      <c r="I118" s="10" t="s">
        <v>241</v>
      </c>
    </row>
    <row r="119" customFormat="false" ht="20.25" hidden="true" customHeight="true" outlineLevel="0" collapsed="false">
      <c r="B119" s="40" t="s">
        <v>121</v>
      </c>
      <c r="C119" s="40" t="s">
        <v>225</v>
      </c>
      <c r="D119" s="11" t="s">
        <v>10</v>
      </c>
      <c r="E119" s="41" t="s">
        <v>593</v>
      </c>
      <c r="F119" s="42" t="s">
        <v>594</v>
      </c>
      <c r="G119" s="43" t="s">
        <v>624</v>
      </c>
      <c r="H119" s="44" t="s">
        <v>625</v>
      </c>
      <c r="I119" s="10" t="s">
        <v>241</v>
      </c>
    </row>
    <row r="120" customFormat="false" ht="20.25" hidden="true" customHeight="true" outlineLevel="0" collapsed="false">
      <c r="B120" s="40" t="s">
        <v>121</v>
      </c>
      <c r="C120" s="40" t="s">
        <v>225</v>
      </c>
      <c r="D120" s="40" t="s">
        <v>10</v>
      </c>
      <c r="E120" s="41" t="s">
        <v>626</v>
      </c>
      <c r="F120" s="42" t="s">
        <v>594</v>
      </c>
      <c r="G120" s="43" t="s">
        <v>627</v>
      </c>
      <c r="H120" s="44" t="s">
        <v>628</v>
      </c>
      <c r="I120" s="10" t="s">
        <v>505</v>
      </c>
    </row>
    <row r="121" customFormat="false" ht="29.25" hidden="true" customHeight="true" outlineLevel="0" collapsed="false">
      <c r="B121" s="40" t="s">
        <v>121</v>
      </c>
      <c r="C121" s="40" t="s">
        <v>225</v>
      </c>
      <c r="D121" s="40" t="s">
        <v>10</v>
      </c>
      <c r="E121" s="41" t="s">
        <v>626</v>
      </c>
      <c r="F121" s="42" t="s">
        <v>594</v>
      </c>
      <c r="G121" s="43" t="s">
        <v>629</v>
      </c>
      <c r="H121" s="44" t="s">
        <v>630</v>
      </c>
      <c r="I121" s="10" t="s">
        <v>284</v>
      </c>
    </row>
    <row r="122" customFormat="false" ht="20.25" hidden="true" customHeight="true" outlineLevel="0" collapsed="false">
      <c r="B122" s="40" t="s">
        <v>121</v>
      </c>
      <c r="C122" s="40" t="s">
        <v>225</v>
      </c>
      <c r="D122" s="40" t="s">
        <v>10</v>
      </c>
      <c r="E122" s="41" t="s">
        <v>626</v>
      </c>
      <c r="F122" s="42" t="s">
        <v>594</v>
      </c>
      <c r="G122" s="43" t="s">
        <v>631</v>
      </c>
      <c r="H122" s="44" t="s">
        <v>632</v>
      </c>
      <c r="I122" s="10" t="s">
        <v>284</v>
      </c>
    </row>
    <row r="123" customFormat="false" ht="20.25" hidden="true" customHeight="true" outlineLevel="0" collapsed="false">
      <c r="B123" s="40" t="s">
        <v>121</v>
      </c>
      <c r="C123" s="40" t="s">
        <v>225</v>
      </c>
      <c r="D123" s="40" t="s">
        <v>10</v>
      </c>
      <c r="E123" s="41" t="s">
        <v>626</v>
      </c>
      <c r="F123" s="42" t="s">
        <v>594</v>
      </c>
      <c r="G123" s="43" t="s">
        <v>633</v>
      </c>
      <c r="H123" s="44" t="s">
        <v>634</v>
      </c>
      <c r="I123" s="10" t="s">
        <v>284</v>
      </c>
    </row>
    <row r="124" customFormat="false" ht="20.25" hidden="true" customHeight="true" outlineLevel="0" collapsed="false">
      <c r="B124" s="40" t="s">
        <v>121</v>
      </c>
      <c r="C124" s="40" t="s">
        <v>225</v>
      </c>
      <c r="D124" s="40" t="s">
        <v>10</v>
      </c>
      <c r="E124" s="41" t="s">
        <v>626</v>
      </c>
      <c r="F124" s="42" t="s">
        <v>594</v>
      </c>
      <c r="G124" s="43" t="s">
        <v>635</v>
      </c>
      <c r="H124" s="44" t="s">
        <v>636</v>
      </c>
      <c r="I124" s="10" t="s">
        <v>241</v>
      </c>
    </row>
    <row r="125" customFormat="false" ht="20.25" hidden="true" customHeight="true" outlineLevel="0" collapsed="false">
      <c r="B125" s="40" t="s">
        <v>121</v>
      </c>
      <c r="C125" s="40" t="s">
        <v>225</v>
      </c>
      <c r="D125" s="40" t="s">
        <v>10</v>
      </c>
      <c r="E125" s="41" t="s">
        <v>626</v>
      </c>
      <c r="F125" s="42" t="s">
        <v>594</v>
      </c>
      <c r="G125" s="43" t="s">
        <v>624</v>
      </c>
      <c r="H125" s="44" t="s">
        <v>625</v>
      </c>
      <c r="I125" s="10" t="s">
        <v>241</v>
      </c>
    </row>
    <row r="126" customFormat="false" ht="20.25" hidden="false" customHeight="true" outlineLevel="0" collapsed="false">
      <c r="B126" s="40" t="s">
        <v>637</v>
      </c>
      <c r="C126" s="40" t="s">
        <v>225</v>
      </c>
      <c r="D126" s="40" t="s">
        <v>70</v>
      </c>
      <c r="E126" s="41" t="s">
        <v>638</v>
      </c>
      <c r="F126" s="42" t="s">
        <v>639</v>
      </c>
      <c r="G126" s="43" t="s">
        <v>640</v>
      </c>
      <c r="H126" s="44" t="s">
        <v>537</v>
      </c>
      <c r="I126" s="10" t="s">
        <v>241</v>
      </c>
    </row>
    <row r="127" customFormat="false" ht="20.25" hidden="true" customHeight="true" outlineLevel="0" collapsed="false">
      <c r="B127" s="40" t="s">
        <v>641</v>
      </c>
      <c r="C127" s="40" t="s">
        <v>225</v>
      </c>
      <c r="D127" s="11" t="s">
        <v>14</v>
      </c>
      <c r="E127" s="41" t="s">
        <v>642</v>
      </c>
      <c r="F127" s="42" t="s">
        <v>643</v>
      </c>
      <c r="G127" s="43" t="s">
        <v>644</v>
      </c>
      <c r="H127" s="44" t="s">
        <v>645</v>
      </c>
      <c r="I127" s="10" t="s">
        <v>241</v>
      </c>
    </row>
    <row r="128" customFormat="false" ht="20.25" hidden="false" customHeight="true" outlineLevel="0" collapsed="false">
      <c r="B128" s="65" t="s">
        <v>123</v>
      </c>
      <c r="C128" s="40" t="s">
        <v>225</v>
      </c>
      <c r="D128" s="40" t="s">
        <v>70</v>
      </c>
      <c r="E128" s="41" t="s">
        <v>646</v>
      </c>
      <c r="F128" s="42" t="s">
        <v>647</v>
      </c>
      <c r="G128" s="43" t="s">
        <v>648</v>
      </c>
      <c r="H128" s="44" t="s">
        <v>337</v>
      </c>
      <c r="I128" s="10" t="s">
        <v>588</v>
      </c>
    </row>
    <row r="129" customFormat="false" ht="20.25" hidden="false" customHeight="true" outlineLevel="0" collapsed="false">
      <c r="B129" s="40" t="s">
        <v>649</v>
      </c>
      <c r="C129" s="40" t="s">
        <v>225</v>
      </c>
      <c r="D129" s="11" t="s">
        <v>70</v>
      </c>
      <c r="E129" s="41" t="s">
        <v>650</v>
      </c>
      <c r="F129" s="42" t="s">
        <v>651</v>
      </c>
      <c r="G129" s="43" t="s">
        <v>652</v>
      </c>
      <c r="H129" s="44" t="s">
        <v>653</v>
      </c>
      <c r="I129" s="10" t="s">
        <v>241</v>
      </c>
    </row>
    <row r="130" customFormat="false" ht="20.25" hidden="true" customHeight="true" outlineLevel="0" collapsed="false">
      <c r="B130" s="40" t="s">
        <v>654</v>
      </c>
      <c r="C130" s="40" t="s">
        <v>225</v>
      </c>
      <c r="D130" s="40" t="s">
        <v>14</v>
      </c>
      <c r="E130" s="41" t="s">
        <v>655</v>
      </c>
      <c r="F130" s="42" t="s">
        <v>656</v>
      </c>
      <c r="G130" s="43" t="s">
        <v>657</v>
      </c>
      <c r="H130" s="44" t="s">
        <v>658</v>
      </c>
      <c r="I130" s="10" t="s">
        <v>241</v>
      </c>
    </row>
    <row r="131" customFormat="false" ht="20.25" hidden="true" customHeight="true" outlineLevel="0" collapsed="false">
      <c r="B131" s="40" t="s">
        <v>659</v>
      </c>
      <c r="C131" s="40" t="s">
        <v>225</v>
      </c>
      <c r="D131" s="11" t="s">
        <v>232</v>
      </c>
      <c r="E131" s="41" t="s">
        <v>660</v>
      </c>
      <c r="F131" s="42" t="s">
        <v>661</v>
      </c>
      <c r="G131" s="43" t="s">
        <v>662</v>
      </c>
      <c r="H131" s="44" t="s">
        <v>501</v>
      </c>
      <c r="I131" s="10" t="s">
        <v>241</v>
      </c>
    </row>
    <row r="132" customFormat="false" ht="20.25" hidden="true" customHeight="true" outlineLevel="0" collapsed="false">
      <c r="B132" s="40" t="s">
        <v>663</v>
      </c>
      <c r="C132" s="40" t="s">
        <v>225</v>
      </c>
      <c r="D132" s="11" t="s">
        <v>10</v>
      </c>
      <c r="E132" s="44" t="s">
        <v>664</v>
      </c>
      <c r="F132" s="42" t="s">
        <v>665</v>
      </c>
      <c r="G132" s="43" t="s">
        <v>666</v>
      </c>
      <c r="H132" s="44" t="s">
        <v>337</v>
      </c>
      <c r="I132" s="10" t="s">
        <v>241</v>
      </c>
    </row>
    <row r="133" customFormat="false" ht="20.25" hidden="true" customHeight="true" outlineLevel="0" collapsed="false">
      <c r="B133" s="40" t="s">
        <v>667</v>
      </c>
      <c r="C133" s="40" t="s">
        <v>225</v>
      </c>
      <c r="D133" s="11" t="s">
        <v>10</v>
      </c>
      <c r="E133" s="44" t="s">
        <v>668</v>
      </c>
      <c r="F133" s="42" t="s">
        <v>669</v>
      </c>
      <c r="G133" s="43" t="s">
        <v>670</v>
      </c>
      <c r="H133" s="44" t="s">
        <v>537</v>
      </c>
      <c r="I133" s="42" t="s">
        <v>284</v>
      </c>
    </row>
    <row r="134" customFormat="false" ht="20.25" hidden="true" customHeight="true" outlineLevel="0" collapsed="false">
      <c r="B134" s="40" t="s">
        <v>671</v>
      </c>
      <c r="C134" s="40" t="s">
        <v>225</v>
      </c>
      <c r="D134" s="40" t="s">
        <v>10</v>
      </c>
      <c r="E134" s="41" t="s">
        <v>672</v>
      </c>
      <c r="F134" s="42" t="s">
        <v>673</v>
      </c>
      <c r="G134" s="43" t="s">
        <v>674</v>
      </c>
      <c r="H134" s="44" t="s">
        <v>337</v>
      </c>
      <c r="I134" s="10" t="s">
        <v>241</v>
      </c>
    </row>
    <row r="135" customFormat="false" ht="20.25" hidden="true" customHeight="true" outlineLevel="0" collapsed="false">
      <c r="B135" s="40" t="s">
        <v>129</v>
      </c>
      <c r="C135" s="40" t="s">
        <v>225</v>
      </c>
      <c r="D135" s="11" t="s">
        <v>10</v>
      </c>
      <c r="E135" s="44" t="s">
        <v>675</v>
      </c>
      <c r="F135" s="42" t="s">
        <v>131</v>
      </c>
      <c r="G135" s="43" t="s">
        <v>676</v>
      </c>
      <c r="H135" s="44" t="s">
        <v>229</v>
      </c>
      <c r="I135" s="10" t="s">
        <v>230</v>
      </c>
    </row>
    <row r="136" customFormat="false" ht="20.25" hidden="false" customHeight="true" outlineLevel="0" collapsed="false">
      <c r="B136" s="40" t="s">
        <v>677</v>
      </c>
      <c r="C136" s="40" t="s">
        <v>225</v>
      </c>
      <c r="D136" s="11" t="s">
        <v>70</v>
      </c>
      <c r="E136" s="41" t="s">
        <v>678</v>
      </c>
      <c r="F136" s="10" t="s">
        <v>679</v>
      </c>
      <c r="G136" s="43" t="s">
        <v>680</v>
      </c>
      <c r="H136" s="44" t="s">
        <v>337</v>
      </c>
      <c r="I136" s="10" t="s">
        <v>241</v>
      </c>
    </row>
    <row r="137" customFormat="false" ht="20.25" hidden="false" customHeight="true" outlineLevel="0" collapsed="false">
      <c r="B137" s="40" t="s">
        <v>681</v>
      </c>
      <c r="C137" s="40" t="s">
        <v>225</v>
      </c>
      <c r="D137" s="40" t="s">
        <v>70</v>
      </c>
      <c r="E137" s="41" t="s">
        <v>682</v>
      </c>
      <c r="F137" s="42" t="s">
        <v>683</v>
      </c>
      <c r="G137" s="43" t="s">
        <v>684</v>
      </c>
      <c r="H137" s="44" t="s">
        <v>515</v>
      </c>
      <c r="I137" s="10" t="s">
        <v>241</v>
      </c>
    </row>
    <row r="138" customFormat="false" ht="20.25" hidden="true" customHeight="true" outlineLevel="0" collapsed="false">
      <c r="B138" s="40" t="s">
        <v>685</v>
      </c>
      <c r="C138" s="40" t="s">
        <v>225</v>
      </c>
      <c r="D138" s="40" t="s">
        <v>10</v>
      </c>
      <c r="E138" s="41" t="s">
        <v>686</v>
      </c>
      <c r="F138" s="42" t="s">
        <v>687</v>
      </c>
      <c r="G138" s="43" t="s">
        <v>688</v>
      </c>
      <c r="H138" s="44" t="s">
        <v>689</v>
      </c>
      <c r="I138" s="10" t="s">
        <v>241</v>
      </c>
    </row>
    <row r="139" customFormat="false" ht="20.25" hidden="true" customHeight="true" outlineLevel="0" collapsed="false">
      <c r="B139" s="40" t="s">
        <v>690</v>
      </c>
      <c r="C139" s="40" t="s">
        <v>225</v>
      </c>
      <c r="D139" s="11" t="s">
        <v>232</v>
      </c>
      <c r="E139" s="41" t="s">
        <v>691</v>
      </c>
      <c r="F139" s="42" t="s">
        <v>692</v>
      </c>
      <c r="G139" s="43" t="s">
        <v>693</v>
      </c>
      <c r="H139" s="44" t="s">
        <v>337</v>
      </c>
      <c r="I139" s="10" t="s">
        <v>241</v>
      </c>
    </row>
    <row r="140" customFormat="false" ht="29.25" hidden="true" customHeight="true" outlineLevel="0" collapsed="false">
      <c r="B140" s="40" t="s">
        <v>694</v>
      </c>
      <c r="C140" s="40" t="s">
        <v>225</v>
      </c>
      <c r="D140" s="11" t="s">
        <v>10</v>
      </c>
      <c r="E140" s="41" t="s">
        <v>695</v>
      </c>
      <c r="F140" s="42" t="s">
        <v>696</v>
      </c>
      <c r="G140" s="43" t="s">
        <v>697</v>
      </c>
      <c r="H140" s="44" t="s">
        <v>698</v>
      </c>
      <c r="I140" s="10" t="s">
        <v>241</v>
      </c>
    </row>
    <row r="141" customFormat="false" ht="20.25" hidden="true" customHeight="true" outlineLevel="0" collapsed="false">
      <c r="B141" s="40" t="s">
        <v>699</v>
      </c>
      <c r="C141" s="40" t="s">
        <v>225</v>
      </c>
      <c r="D141" s="11" t="s">
        <v>10</v>
      </c>
      <c r="E141" s="41" t="s">
        <v>700</v>
      </c>
      <c r="F141" s="42" t="s">
        <v>701</v>
      </c>
      <c r="G141" s="43" t="s">
        <v>702</v>
      </c>
      <c r="H141" s="44" t="s">
        <v>229</v>
      </c>
      <c r="I141" s="10" t="s">
        <v>230</v>
      </c>
    </row>
    <row r="142" customFormat="false" ht="20.25" hidden="true" customHeight="true" outlineLevel="0" collapsed="false">
      <c r="B142" s="40" t="s">
        <v>703</v>
      </c>
      <c r="C142" s="40" t="s">
        <v>225</v>
      </c>
      <c r="D142" s="11" t="s">
        <v>115</v>
      </c>
      <c r="E142" s="41" t="s">
        <v>704</v>
      </c>
      <c r="F142" s="42"/>
      <c r="G142" s="43" t="s">
        <v>705</v>
      </c>
      <c r="H142" s="44" t="s">
        <v>229</v>
      </c>
      <c r="I142" s="10" t="s">
        <v>230</v>
      </c>
    </row>
    <row r="143" customFormat="false" ht="20.25" hidden="true" customHeight="true" outlineLevel="0" collapsed="false">
      <c r="B143" s="40" t="s">
        <v>706</v>
      </c>
      <c r="C143" s="40" t="s">
        <v>225</v>
      </c>
      <c r="D143" s="40" t="s">
        <v>22</v>
      </c>
      <c r="E143" s="41" t="s">
        <v>707</v>
      </c>
      <c r="F143" s="42" t="s">
        <v>708</v>
      </c>
      <c r="G143" s="43" t="s">
        <v>709</v>
      </c>
      <c r="H143" s="44" t="s">
        <v>229</v>
      </c>
      <c r="I143" s="10" t="s">
        <v>230</v>
      </c>
    </row>
    <row r="144" customFormat="false" ht="27" hidden="true" customHeight="true" outlineLevel="0" collapsed="false">
      <c r="B144" s="53" t="s">
        <v>135</v>
      </c>
      <c r="C144" s="53" t="s">
        <v>225</v>
      </c>
      <c r="D144" s="53" t="s">
        <v>115</v>
      </c>
      <c r="E144" s="55" t="s">
        <v>710</v>
      </c>
      <c r="F144" s="56" t="s">
        <v>711</v>
      </c>
      <c r="G144" s="57" t="s">
        <v>712</v>
      </c>
      <c r="H144" s="58" t="s">
        <v>294</v>
      </c>
      <c r="I144" s="56" t="s">
        <v>230</v>
      </c>
    </row>
    <row r="145" customFormat="false" ht="27" hidden="true" customHeight="true" outlineLevel="0" collapsed="false">
      <c r="B145" s="40" t="s">
        <v>713</v>
      </c>
      <c r="C145" s="40" t="s">
        <v>225</v>
      </c>
      <c r="D145" s="11" t="s">
        <v>10</v>
      </c>
      <c r="E145" s="44" t="s">
        <v>714</v>
      </c>
      <c r="F145" s="42" t="s">
        <v>715</v>
      </c>
      <c r="G145" s="43" t="s">
        <v>716</v>
      </c>
      <c r="H145" s="44" t="s">
        <v>717</v>
      </c>
      <c r="I145" s="10" t="s">
        <v>284</v>
      </c>
    </row>
    <row r="146" customFormat="false" ht="27" hidden="true" customHeight="true" outlineLevel="0" collapsed="false">
      <c r="B146" s="53" t="s">
        <v>718</v>
      </c>
      <c r="C146" s="53" t="s">
        <v>225</v>
      </c>
      <c r="D146" s="54" t="s">
        <v>10</v>
      </c>
      <c r="E146" s="58" t="s">
        <v>719</v>
      </c>
      <c r="F146" s="56" t="s">
        <v>720</v>
      </c>
      <c r="G146" s="57" t="s">
        <v>721</v>
      </c>
      <c r="H146" s="58" t="s">
        <v>337</v>
      </c>
      <c r="I146" s="56" t="s">
        <v>241</v>
      </c>
    </row>
    <row r="147" customFormat="false" ht="20.25" hidden="true" customHeight="true" outlineLevel="0" collapsed="false">
      <c r="B147" s="40" t="s">
        <v>722</v>
      </c>
      <c r="C147" s="40" t="s">
        <v>225</v>
      </c>
      <c r="D147" s="11" t="s">
        <v>14</v>
      </c>
      <c r="E147" s="44" t="s">
        <v>723</v>
      </c>
      <c r="F147" s="10" t="s">
        <v>724</v>
      </c>
      <c r="G147" s="43" t="s">
        <v>725</v>
      </c>
      <c r="H147" s="44" t="s">
        <v>229</v>
      </c>
      <c r="I147" s="10" t="s">
        <v>230</v>
      </c>
    </row>
    <row r="148" customFormat="false" ht="20.25" hidden="true" customHeight="true" outlineLevel="0" collapsed="false">
      <c r="B148" s="53" t="s">
        <v>726</v>
      </c>
      <c r="C148" s="53" t="s">
        <v>225</v>
      </c>
      <c r="D148" s="54" t="s">
        <v>115</v>
      </c>
      <c r="E148" s="58" t="s">
        <v>727</v>
      </c>
      <c r="F148" s="56" t="s">
        <v>728</v>
      </c>
      <c r="G148" s="57" t="s">
        <v>729</v>
      </c>
      <c r="H148" s="58" t="s">
        <v>229</v>
      </c>
      <c r="I148" s="56" t="s">
        <v>230</v>
      </c>
    </row>
    <row r="149" customFormat="false" ht="29.25" hidden="false" customHeight="true" outlineLevel="0" collapsed="false">
      <c r="B149" s="40" t="s">
        <v>730</v>
      </c>
      <c r="C149" s="40" t="s">
        <v>225</v>
      </c>
      <c r="D149" s="11" t="s">
        <v>70</v>
      </c>
      <c r="E149" s="41" t="s">
        <v>731</v>
      </c>
      <c r="F149" s="42" t="s">
        <v>732</v>
      </c>
      <c r="G149" s="43" t="s">
        <v>733</v>
      </c>
      <c r="H149" s="44" t="s">
        <v>734</v>
      </c>
      <c r="I149" s="10" t="s">
        <v>284</v>
      </c>
    </row>
    <row r="150" customFormat="false" ht="20.25" hidden="true" customHeight="true" outlineLevel="0" collapsed="false">
      <c r="B150" s="40" t="s">
        <v>735</v>
      </c>
      <c r="C150" s="40" t="s">
        <v>225</v>
      </c>
      <c r="D150" s="11" t="s">
        <v>232</v>
      </c>
      <c r="E150" s="41" t="s">
        <v>736</v>
      </c>
      <c r="F150" s="42" t="s">
        <v>737</v>
      </c>
      <c r="G150" s="43" t="s">
        <v>738</v>
      </c>
      <c r="H150" s="44" t="s">
        <v>229</v>
      </c>
      <c r="I150" s="10" t="s">
        <v>230</v>
      </c>
    </row>
    <row r="151" customFormat="false" ht="20.25" hidden="false" customHeight="true" outlineLevel="0" collapsed="false">
      <c r="B151" s="40" t="s">
        <v>739</v>
      </c>
      <c r="C151" s="40" t="s">
        <v>225</v>
      </c>
      <c r="D151" s="40" t="s">
        <v>70</v>
      </c>
      <c r="E151" s="41" t="s">
        <v>740</v>
      </c>
      <c r="F151" s="10" t="s">
        <v>741</v>
      </c>
      <c r="G151" s="43" t="s">
        <v>742</v>
      </c>
      <c r="H151" s="44" t="s">
        <v>229</v>
      </c>
      <c r="I151" s="10" t="s">
        <v>230</v>
      </c>
    </row>
    <row r="152" customFormat="false" ht="20.25" hidden="false" customHeight="true" outlineLevel="0" collapsed="false">
      <c r="B152" s="40" t="s">
        <v>743</v>
      </c>
      <c r="C152" s="40" t="s">
        <v>225</v>
      </c>
      <c r="D152" s="11" t="s">
        <v>70</v>
      </c>
      <c r="E152" s="41" t="s">
        <v>744</v>
      </c>
      <c r="F152" s="42" t="s">
        <v>745</v>
      </c>
      <c r="G152" s="43" t="s">
        <v>746</v>
      </c>
      <c r="H152" s="44" t="s">
        <v>747</v>
      </c>
      <c r="I152" s="10" t="s">
        <v>284</v>
      </c>
    </row>
    <row r="153" customFormat="false" ht="20.25" hidden="false" customHeight="true" outlineLevel="0" collapsed="false">
      <c r="B153" s="40" t="s">
        <v>743</v>
      </c>
      <c r="C153" s="40" t="s">
        <v>225</v>
      </c>
      <c r="D153" s="11" t="s">
        <v>70</v>
      </c>
      <c r="E153" s="41" t="s">
        <v>744</v>
      </c>
      <c r="F153" s="42" t="s">
        <v>745</v>
      </c>
      <c r="G153" s="43" t="s">
        <v>748</v>
      </c>
      <c r="H153" s="44" t="s">
        <v>505</v>
      </c>
      <c r="I153" s="10" t="s">
        <v>505</v>
      </c>
    </row>
    <row r="154" s="49" customFormat="true" ht="20.25" hidden="false" customHeight="true" outlineLevel="0" collapsed="false">
      <c r="B154" s="45" t="s">
        <v>743</v>
      </c>
      <c r="C154" s="45" t="s">
        <v>225</v>
      </c>
      <c r="D154" s="66" t="s">
        <v>70</v>
      </c>
      <c r="E154" s="50" t="s">
        <v>744</v>
      </c>
      <c r="F154" s="42" t="s">
        <v>745</v>
      </c>
      <c r="G154" s="51" t="s">
        <v>749</v>
      </c>
      <c r="H154" s="52" t="s">
        <v>750</v>
      </c>
      <c r="I154" s="42" t="s">
        <v>241</v>
      </c>
    </row>
    <row r="155" customFormat="false" ht="20.25" hidden="true" customHeight="true" outlineLevel="0" collapsed="false">
      <c r="B155" s="40" t="s">
        <v>148</v>
      </c>
      <c r="C155" s="40" t="s">
        <v>225</v>
      </c>
      <c r="D155" s="40" t="s">
        <v>22</v>
      </c>
      <c r="E155" s="41" t="s">
        <v>751</v>
      </c>
      <c r="F155" s="42" t="s">
        <v>150</v>
      </c>
      <c r="G155" s="43" t="s">
        <v>752</v>
      </c>
      <c r="H155" s="44" t="s">
        <v>229</v>
      </c>
      <c r="I155" s="10" t="s">
        <v>230</v>
      </c>
    </row>
    <row r="156" customFormat="false" ht="20.25" hidden="true" customHeight="true" outlineLevel="0" collapsed="false">
      <c r="B156" s="40" t="s">
        <v>148</v>
      </c>
      <c r="C156" s="40" t="s">
        <v>225</v>
      </c>
      <c r="D156" s="40" t="s">
        <v>22</v>
      </c>
      <c r="E156" s="41" t="s">
        <v>753</v>
      </c>
      <c r="F156" s="42"/>
      <c r="G156" s="43" t="s">
        <v>754</v>
      </c>
      <c r="H156" s="44" t="s">
        <v>755</v>
      </c>
      <c r="I156" s="10" t="s">
        <v>284</v>
      </c>
    </row>
    <row r="157" customFormat="false" ht="20.25" hidden="true" customHeight="true" outlineLevel="0" collapsed="false">
      <c r="B157" s="40" t="s">
        <v>756</v>
      </c>
      <c r="C157" s="40" t="s">
        <v>225</v>
      </c>
      <c r="D157" s="11" t="s">
        <v>14</v>
      </c>
      <c r="E157" s="44" t="s">
        <v>757</v>
      </c>
      <c r="F157" s="42" t="s">
        <v>758</v>
      </c>
      <c r="G157" s="43" t="s">
        <v>759</v>
      </c>
      <c r="H157" s="44" t="s">
        <v>537</v>
      </c>
      <c r="I157" s="42" t="s">
        <v>588</v>
      </c>
    </row>
    <row r="158" customFormat="false" ht="20.25" hidden="true" customHeight="true" outlineLevel="0" collapsed="false">
      <c r="B158" s="40" t="s">
        <v>760</v>
      </c>
      <c r="C158" s="40" t="s">
        <v>225</v>
      </c>
      <c r="D158" s="11" t="s">
        <v>14</v>
      </c>
      <c r="E158" s="41" t="s">
        <v>761</v>
      </c>
      <c r="F158" s="10" t="s">
        <v>762</v>
      </c>
      <c r="G158" s="43" t="s">
        <v>763</v>
      </c>
      <c r="H158" s="44" t="s">
        <v>570</v>
      </c>
      <c r="I158" s="10" t="s">
        <v>241</v>
      </c>
    </row>
    <row r="159" customFormat="false" ht="20.25" hidden="true" customHeight="true" outlineLevel="0" collapsed="false">
      <c r="B159" s="40" t="s">
        <v>760</v>
      </c>
      <c r="C159" s="40" t="s">
        <v>225</v>
      </c>
      <c r="D159" s="11" t="s">
        <v>14</v>
      </c>
      <c r="E159" s="41" t="s">
        <v>764</v>
      </c>
      <c r="F159" s="10" t="s">
        <v>765</v>
      </c>
      <c r="G159" s="43" t="s">
        <v>766</v>
      </c>
      <c r="H159" s="44" t="s">
        <v>767</v>
      </c>
      <c r="I159" s="10" t="s">
        <v>284</v>
      </c>
    </row>
    <row r="160" customFormat="false" ht="20.25" hidden="true" customHeight="true" outlineLevel="0" collapsed="false">
      <c r="B160" s="47" t="s">
        <v>151</v>
      </c>
      <c r="C160" s="40" t="s">
        <v>225</v>
      </c>
      <c r="D160" s="8" t="s">
        <v>22</v>
      </c>
      <c r="E160" s="48" t="s">
        <v>768</v>
      </c>
      <c r="F160" s="42" t="s">
        <v>769</v>
      </c>
      <c r="G160" s="43" t="s">
        <v>770</v>
      </c>
      <c r="H160" s="44" t="s">
        <v>229</v>
      </c>
      <c r="I160" s="10" t="s">
        <v>230</v>
      </c>
    </row>
    <row r="161" customFormat="false" ht="20.25" hidden="true" customHeight="true" outlineLevel="0" collapsed="false">
      <c r="B161" s="40" t="s">
        <v>151</v>
      </c>
      <c r="C161" s="40" t="s">
        <v>225</v>
      </c>
      <c r="D161" s="11" t="s">
        <v>22</v>
      </c>
      <c r="E161" s="44" t="s">
        <v>771</v>
      </c>
      <c r="F161" s="42" t="s">
        <v>772</v>
      </c>
      <c r="G161" s="43" t="s">
        <v>773</v>
      </c>
      <c r="H161" s="44" t="s">
        <v>774</v>
      </c>
      <c r="I161" s="10" t="s">
        <v>505</v>
      </c>
    </row>
    <row r="162" customFormat="false" ht="20.25" hidden="true" customHeight="true" outlineLevel="0" collapsed="false">
      <c r="B162" s="40" t="s">
        <v>151</v>
      </c>
      <c r="C162" s="40" t="s">
        <v>225</v>
      </c>
      <c r="D162" s="11" t="s">
        <v>22</v>
      </c>
      <c r="E162" s="44" t="s">
        <v>775</v>
      </c>
      <c r="F162" s="42" t="s">
        <v>772</v>
      </c>
      <c r="G162" s="43" t="s">
        <v>776</v>
      </c>
      <c r="H162" s="44" t="s">
        <v>777</v>
      </c>
      <c r="I162" s="10" t="s">
        <v>505</v>
      </c>
    </row>
    <row r="163" customFormat="false" ht="27.75" hidden="true" customHeight="true" outlineLevel="0" collapsed="false">
      <c r="B163" s="40" t="s">
        <v>151</v>
      </c>
      <c r="C163" s="40" t="s">
        <v>225</v>
      </c>
      <c r="D163" s="11" t="s">
        <v>22</v>
      </c>
      <c r="E163" s="41" t="s">
        <v>778</v>
      </c>
      <c r="F163" s="42" t="s">
        <v>772</v>
      </c>
      <c r="G163" s="43" t="s">
        <v>779</v>
      </c>
      <c r="H163" s="44" t="s">
        <v>780</v>
      </c>
      <c r="I163" s="10" t="s">
        <v>284</v>
      </c>
    </row>
    <row r="164" customFormat="false" ht="20.25" hidden="true" customHeight="true" outlineLevel="0" collapsed="false">
      <c r="B164" s="40" t="s">
        <v>151</v>
      </c>
      <c r="C164" s="40" t="s">
        <v>225</v>
      </c>
      <c r="D164" s="11" t="s">
        <v>22</v>
      </c>
      <c r="E164" s="41" t="s">
        <v>781</v>
      </c>
      <c r="F164" s="42" t="s">
        <v>772</v>
      </c>
      <c r="G164" s="43" t="s">
        <v>782</v>
      </c>
      <c r="H164" s="44" t="s">
        <v>783</v>
      </c>
      <c r="I164" s="10" t="s">
        <v>241</v>
      </c>
    </row>
    <row r="165" customFormat="false" ht="20.25" hidden="true" customHeight="true" outlineLevel="0" collapsed="false">
      <c r="B165" s="40" t="s">
        <v>151</v>
      </c>
      <c r="C165" s="40" t="s">
        <v>225</v>
      </c>
      <c r="D165" s="11" t="s">
        <v>22</v>
      </c>
      <c r="E165" s="41" t="s">
        <v>784</v>
      </c>
      <c r="F165" s="42" t="s">
        <v>772</v>
      </c>
      <c r="G165" s="43" t="s">
        <v>785</v>
      </c>
      <c r="H165" s="44" t="s">
        <v>786</v>
      </c>
      <c r="I165" s="10" t="s">
        <v>241</v>
      </c>
    </row>
    <row r="166" customFormat="false" ht="20.25" hidden="true" customHeight="true" outlineLevel="0" collapsed="false">
      <c r="B166" s="40" t="s">
        <v>151</v>
      </c>
      <c r="C166" s="40" t="s">
        <v>225</v>
      </c>
      <c r="D166" s="11" t="s">
        <v>22</v>
      </c>
      <c r="E166" s="41" t="s">
        <v>784</v>
      </c>
      <c r="F166" s="42" t="s">
        <v>772</v>
      </c>
      <c r="G166" s="43" t="s">
        <v>787</v>
      </c>
      <c r="H166" s="44" t="s">
        <v>788</v>
      </c>
      <c r="I166" s="10" t="s">
        <v>241</v>
      </c>
    </row>
    <row r="167" customFormat="false" ht="20.25" hidden="true" customHeight="true" outlineLevel="0" collapsed="false">
      <c r="B167" s="40" t="s">
        <v>151</v>
      </c>
      <c r="C167" s="40" t="s">
        <v>225</v>
      </c>
      <c r="D167" s="11" t="s">
        <v>22</v>
      </c>
      <c r="E167" s="41" t="s">
        <v>784</v>
      </c>
      <c r="F167" s="42" t="s">
        <v>772</v>
      </c>
      <c r="G167" s="43" t="s">
        <v>789</v>
      </c>
      <c r="H167" s="44" t="s">
        <v>579</v>
      </c>
      <c r="I167" s="10" t="s">
        <v>241</v>
      </c>
    </row>
    <row r="168" customFormat="false" ht="20.25" hidden="true" customHeight="true" outlineLevel="0" collapsed="false">
      <c r="B168" s="40" t="s">
        <v>151</v>
      </c>
      <c r="C168" s="40" t="s">
        <v>225</v>
      </c>
      <c r="D168" s="11" t="s">
        <v>22</v>
      </c>
      <c r="E168" s="41" t="s">
        <v>784</v>
      </c>
      <c r="F168" s="42" t="s">
        <v>772</v>
      </c>
      <c r="G168" s="43" t="s">
        <v>790</v>
      </c>
      <c r="H168" s="44" t="s">
        <v>791</v>
      </c>
      <c r="I168" s="10" t="s">
        <v>241</v>
      </c>
    </row>
    <row r="169" customFormat="false" ht="20.25" hidden="true" customHeight="true" outlineLevel="0" collapsed="false">
      <c r="B169" s="40" t="s">
        <v>151</v>
      </c>
      <c r="C169" s="40" t="s">
        <v>225</v>
      </c>
      <c r="D169" s="11" t="s">
        <v>22</v>
      </c>
      <c r="E169" s="41" t="s">
        <v>784</v>
      </c>
      <c r="F169" s="42" t="s">
        <v>772</v>
      </c>
      <c r="G169" s="43" t="s">
        <v>792</v>
      </c>
      <c r="H169" s="44" t="s">
        <v>793</v>
      </c>
      <c r="I169" s="10" t="s">
        <v>505</v>
      </c>
    </row>
    <row r="170" customFormat="false" ht="20.25" hidden="true" customHeight="true" outlineLevel="0" collapsed="false">
      <c r="B170" s="40" t="s">
        <v>151</v>
      </c>
      <c r="C170" s="40" t="s">
        <v>225</v>
      </c>
      <c r="D170" s="11" t="s">
        <v>22</v>
      </c>
      <c r="E170" s="41" t="s">
        <v>784</v>
      </c>
      <c r="F170" s="42" t="s">
        <v>772</v>
      </c>
      <c r="G170" s="43" t="s">
        <v>794</v>
      </c>
      <c r="H170" s="44" t="s">
        <v>795</v>
      </c>
      <c r="I170" s="10" t="s">
        <v>241</v>
      </c>
    </row>
    <row r="171" customFormat="false" ht="20.25" hidden="true" customHeight="true" outlineLevel="0" collapsed="false">
      <c r="B171" s="40" t="s">
        <v>151</v>
      </c>
      <c r="C171" s="40" t="s">
        <v>225</v>
      </c>
      <c r="D171" s="11" t="s">
        <v>22</v>
      </c>
      <c r="E171" s="41" t="s">
        <v>784</v>
      </c>
      <c r="F171" s="42" t="s">
        <v>772</v>
      </c>
      <c r="G171" s="43" t="s">
        <v>796</v>
      </c>
      <c r="H171" s="44" t="s">
        <v>797</v>
      </c>
      <c r="I171" s="10" t="s">
        <v>241</v>
      </c>
    </row>
    <row r="172" customFormat="false" ht="20.25" hidden="true" customHeight="true" outlineLevel="0" collapsed="false">
      <c r="B172" s="40" t="s">
        <v>151</v>
      </c>
      <c r="C172" s="40" t="s">
        <v>225</v>
      </c>
      <c r="D172" s="11" t="s">
        <v>22</v>
      </c>
      <c r="E172" s="41" t="s">
        <v>798</v>
      </c>
      <c r="F172" s="42" t="s">
        <v>772</v>
      </c>
      <c r="G172" s="43" t="s">
        <v>799</v>
      </c>
      <c r="H172" s="44" t="s">
        <v>800</v>
      </c>
      <c r="I172" s="10" t="s">
        <v>505</v>
      </c>
    </row>
    <row r="173" customFormat="false" ht="20.25" hidden="true" customHeight="true" outlineLevel="0" collapsed="false">
      <c r="B173" s="40" t="s">
        <v>801</v>
      </c>
      <c r="C173" s="40" t="s">
        <v>225</v>
      </c>
      <c r="D173" s="11" t="s">
        <v>232</v>
      </c>
      <c r="E173" s="41" t="s">
        <v>802</v>
      </c>
      <c r="F173" s="42" t="s">
        <v>803</v>
      </c>
      <c r="G173" s="43" t="s">
        <v>804</v>
      </c>
      <c r="H173" s="44" t="s">
        <v>537</v>
      </c>
      <c r="I173" s="10" t="s">
        <v>241</v>
      </c>
    </row>
    <row r="174" s="49" customFormat="true" ht="20.25" hidden="false" customHeight="true" outlineLevel="0" collapsed="false">
      <c r="B174" s="45" t="s">
        <v>805</v>
      </c>
      <c r="C174" s="45" t="s">
        <v>225</v>
      </c>
      <c r="D174" s="66" t="s">
        <v>70</v>
      </c>
      <c r="E174" s="50" t="s">
        <v>806</v>
      </c>
      <c r="F174" s="42" t="s">
        <v>807</v>
      </c>
      <c r="G174" s="51" t="s">
        <v>808</v>
      </c>
      <c r="H174" s="52" t="s">
        <v>809</v>
      </c>
      <c r="I174" s="42" t="s">
        <v>284</v>
      </c>
    </row>
    <row r="175" customFormat="false" ht="20.25" hidden="true" customHeight="true" outlineLevel="0" collapsed="false">
      <c r="B175" s="40" t="s">
        <v>810</v>
      </c>
      <c r="C175" s="40" t="s">
        <v>225</v>
      </c>
      <c r="D175" s="40" t="s">
        <v>115</v>
      </c>
      <c r="E175" s="41" t="s">
        <v>811</v>
      </c>
      <c r="F175" s="42" t="s">
        <v>812</v>
      </c>
      <c r="G175" s="43" t="s">
        <v>813</v>
      </c>
      <c r="H175" s="44" t="s">
        <v>229</v>
      </c>
      <c r="I175" s="10" t="s">
        <v>230</v>
      </c>
    </row>
    <row r="176" customFormat="false" ht="20.25" hidden="true" customHeight="true" outlineLevel="0" collapsed="false">
      <c r="B176" s="53" t="s">
        <v>814</v>
      </c>
      <c r="C176" s="53" t="s">
        <v>225</v>
      </c>
      <c r="D176" s="53" t="s">
        <v>10</v>
      </c>
      <c r="E176" s="55" t="s">
        <v>815</v>
      </c>
      <c r="F176" s="56" t="s">
        <v>816</v>
      </c>
      <c r="G176" s="57" t="s">
        <v>817</v>
      </c>
      <c r="H176" s="58" t="s">
        <v>263</v>
      </c>
      <c r="I176" s="56" t="s">
        <v>241</v>
      </c>
    </row>
    <row r="177" s="49" customFormat="true" ht="20.25" hidden="false" customHeight="true" outlineLevel="0" collapsed="false">
      <c r="B177" s="45" t="s">
        <v>818</v>
      </c>
      <c r="C177" s="45" t="s">
        <v>225</v>
      </c>
      <c r="D177" s="66" t="s">
        <v>70</v>
      </c>
      <c r="E177" s="50" t="s">
        <v>819</v>
      </c>
      <c r="F177" s="42" t="s">
        <v>820</v>
      </c>
      <c r="G177" s="51" t="s">
        <v>821</v>
      </c>
      <c r="H177" s="52" t="s">
        <v>229</v>
      </c>
      <c r="I177" s="42" t="s">
        <v>230</v>
      </c>
    </row>
    <row r="178" s="49" customFormat="true" ht="20.25" hidden="false" customHeight="true" outlineLevel="0" collapsed="false">
      <c r="B178" s="45" t="s">
        <v>818</v>
      </c>
      <c r="C178" s="45" t="s">
        <v>225</v>
      </c>
      <c r="D178" s="66" t="s">
        <v>70</v>
      </c>
      <c r="E178" s="50" t="s">
        <v>822</v>
      </c>
      <c r="F178" s="42" t="s">
        <v>820</v>
      </c>
      <c r="G178" s="51" t="s">
        <v>336</v>
      </c>
      <c r="H178" s="52"/>
      <c r="I178" s="42"/>
    </row>
    <row r="179" customFormat="false" ht="20.25" hidden="false" customHeight="true" outlineLevel="0" collapsed="false">
      <c r="B179" s="40" t="s">
        <v>823</v>
      </c>
      <c r="C179" s="40" t="s">
        <v>225</v>
      </c>
      <c r="D179" s="11" t="s">
        <v>70</v>
      </c>
      <c r="E179" s="41" t="s">
        <v>824</v>
      </c>
      <c r="F179" s="42" t="s">
        <v>825</v>
      </c>
      <c r="G179" s="43" t="s">
        <v>826</v>
      </c>
      <c r="H179" s="44" t="s">
        <v>827</v>
      </c>
      <c r="I179" s="10" t="s">
        <v>284</v>
      </c>
    </row>
    <row r="180" customFormat="false" ht="20.25" hidden="false" customHeight="true" outlineLevel="0" collapsed="false">
      <c r="B180" s="40" t="s">
        <v>823</v>
      </c>
      <c r="C180" s="40" t="s">
        <v>225</v>
      </c>
      <c r="D180" s="11" t="s">
        <v>70</v>
      </c>
      <c r="E180" s="44" t="s">
        <v>828</v>
      </c>
      <c r="F180" s="42" t="s">
        <v>825</v>
      </c>
      <c r="G180" s="43" t="s">
        <v>829</v>
      </c>
      <c r="H180" s="44" t="s">
        <v>324</v>
      </c>
      <c r="I180" s="10" t="s">
        <v>284</v>
      </c>
    </row>
    <row r="181" customFormat="false" ht="20.25" hidden="true" customHeight="true" outlineLevel="0" collapsed="false">
      <c r="B181" s="40" t="s">
        <v>830</v>
      </c>
      <c r="C181" s="40" t="s">
        <v>225</v>
      </c>
      <c r="D181" s="40" t="s">
        <v>14</v>
      </c>
      <c r="E181" s="41" t="s">
        <v>831</v>
      </c>
      <c r="F181" s="42" t="s">
        <v>832</v>
      </c>
      <c r="G181" s="43" t="s">
        <v>833</v>
      </c>
      <c r="H181" s="44" t="s">
        <v>337</v>
      </c>
      <c r="I181" s="10" t="s">
        <v>241</v>
      </c>
    </row>
    <row r="182" customFormat="false" ht="20.25" hidden="true" customHeight="true" outlineLevel="0" collapsed="false">
      <c r="B182" s="40" t="s">
        <v>834</v>
      </c>
      <c r="C182" s="40" t="s">
        <v>225</v>
      </c>
      <c r="D182" s="11" t="s">
        <v>14</v>
      </c>
      <c r="E182" s="44" t="s">
        <v>835</v>
      </c>
      <c r="F182" s="42" t="s">
        <v>836</v>
      </c>
      <c r="G182" s="43" t="s">
        <v>837</v>
      </c>
      <c r="H182" s="44" t="s">
        <v>838</v>
      </c>
      <c r="I182" s="10" t="s">
        <v>505</v>
      </c>
    </row>
    <row r="183" customFormat="false" ht="20.25" hidden="true" customHeight="true" outlineLevel="0" collapsed="false">
      <c r="B183" s="47" t="s">
        <v>834</v>
      </c>
      <c r="C183" s="40" t="s">
        <v>225</v>
      </c>
      <c r="D183" s="8" t="s">
        <v>14</v>
      </c>
      <c r="E183" s="44" t="s">
        <v>835</v>
      </c>
      <c r="F183" s="42" t="s">
        <v>836</v>
      </c>
      <c r="G183" s="43" t="s">
        <v>839</v>
      </c>
      <c r="H183" s="44" t="s">
        <v>827</v>
      </c>
      <c r="I183" s="10" t="s">
        <v>241</v>
      </c>
    </row>
    <row r="184" customFormat="false" ht="20.25" hidden="true" customHeight="true" outlineLevel="0" collapsed="false">
      <c r="B184" s="40" t="s">
        <v>834</v>
      </c>
      <c r="C184" s="40" t="s">
        <v>225</v>
      </c>
      <c r="D184" s="11" t="s">
        <v>14</v>
      </c>
      <c r="E184" s="44" t="s">
        <v>835</v>
      </c>
      <c r="F184" s="42" t="s">
        <v>836</v>
      </c>
      <c r="G184" s="43" t="s">
        <v>840</v>
      </c>
      <c r="H184" s="44" t="s">
        <v>841</v>
      </c>
      <c r="I184" s="10" t="s">
        <v>284</v>
      </c>
    </row>
    <row r="185" customFormat="false" ht="20.25" hidden="true" customHeight="true" outlineLevel="0" collapsed="false">
      <c r="B185" s="40" t="s">
        <v>834</v>
      </c>
      <c r="C185" s="40" t="s">
        <v>225</v>
      </c>
      <c r="D185" s="11" t="s">
        <v>14</v>
      </c>
      <c r="E185" s="44" t="s">
        <v>835</v>
      </c>
      <c r="F185" s="42" t="s">
        <v>836</v>
      </c>
      <c r="G185" s="43" t="s">
        <v>842</v>
      </c>
      <c r="H185" s="44" t="s">
        <v>843</v>
      </c>
      <c r="I185" s="10" t="s">
        <v>241</v>
      </c>
    </row>
    <row r="186" customFormat="false" ht="20.25" hidden="true" customHeight="true" outlineLevel="0" collapsed="false">
      <c r="B186" s="40" t="s">
        <v>834</v>
      </c>
      <c r="C186" s="40" t="s">
        <v>225</v>
      </c>
      <c r="D186" s="11" t="s">
        <v>14</v>
      </c>
      <c r="E186" s="44" t="s">
        <v>835</v>
      </c>
      <c r="F186" s="42" t="s">
        <v>836</v>
      </c>
      <c r="G186" s="43" t="s">
        <v>844</v>
      </c>
      <c r="H186" s="44" t="s">
        <v>845</v>
      </c>
      <c r="I186" s="10" t="s">
        <v>505</v>
      </c>
    </row>
    <row r="187" customFormat="false" ht="20.25" hidden="true" customHeight="true" outlineLevel="0" collapsed="false">
      <c r="B187" s="40" t="s">
        <v>834</v>
      </c>
      <c r="C187" s="40" t="s">
        <v>225</v>
      </c>
      <c r="D187" s="11" t="s">
        <v>14</v>
      </c>
      <c r="E187" s="44" t="s">
        <v>835</v>
      </c>
      <c r="F187" s="42" t="s">
        <v>836</v>
      </c>
      <c r="G187" s="43" t="s">
        <v>846</v>
      </c>
      <c r="H187" s="52" t="s">
        <v>847</v>
      </c>
      <c r="I187" s="10" t="s">
        <v>241</v>
      </c>
    </row>
    <row r="188" customFormat="false" ht="20.25" hidden="true" customHeight="true" outlineLevel="0" collapsed="false">
      <c r="B188" s="40" t="s">
        <v>834</v>
      </c>
      <c r="C188" s="40" t="s">
        <v>225</v>
      </c>
      <c r="D188" s="11" t="s">
        <v>14</v>
      </c>
      <c r="E188" s="44" t="s">
        <v>835</v>
      </c>
      <c r="F188" s="42" t="s">
        <v>836</v>
      </c>
      <c r="G188" s="43" t="s">
        <v>848</v>
      </c>
      <c r="H188" s="52" t="s">
        <v>849</v>
      </c>
      <c r="I188" s="10" t="s">
        <v>241</v>
      </c>
    </row>
    <row r="189" customFormat="false" ht="20.25" hidden="true" customHeight="true" outlineLevel="0" collapsed="false">
      <c r="B189" s="40" t="s">
        <v>834</v>
      </c>
      <c r="C189" s="40" t="s">
        <v>225</v>
      </c>
      <c r="D189" s="11" t="s">
        <v>14</v>
      </c>
      <c r="E189" s="44" t="s">
        <v>835</v>
      </c>
      <c r="F189" s="42" t="s">
        <v>836</v>
      </c>
      <c r="G189" s="43" t="s">
        <v>850</v>
      </c>
      <c r="H189" s="52" t="s">
        <v>851</v>
      </c>
      <c r="I189" s="10" t="s">
        <v>241</v>
      </c>
    </row>
    <row r="190" customFormat="false" ht="20.25" hidden="true" customHeight="true" outlineLevel="0" collapsed="false">
      <c r="B190" s="40" t="s">
        <v>834</v>
      </c>
      <c r="C190" s="40" t="s">
        <v>225</v>
      </c>
      <c r="D190" s="11" t="s">
        <v>14</v>
      </c>
      <c r="E190" s="44" t="s">
        <v>835</v>
      </c>
      <c r="F190" s="42" t="s">
        <v>836</v>
      </c>
      <c r="G190" s="43" t="s">
        <v>852</v>
      </c>
      <c r="H190" s="52" t="s">
        <v>853</v>
      </c>
      <c r="I190" s="10" t="s">
        <v>241</v>
      </c>
    </row>
    <row r="191" customFormat="false" ht="20.25" hidden="true" customHeight="true" outlineLevel="0" collapsed="false">
      <c r="B191" s="40" t="s">
        <v>834</v>
      </c>
      <c r="C191" s="40" t="s">
        <v>225</v>
      </c>
      <c r="D191" s="11" t="s">
        <v>14</v>
      </c>
      <c r="E191" s="44" t="s">
        <v>835</v>
      </c>
      <c r="F191" s="42" t="s">
        <v>836</v>
      </c>
      <c r="G191" s="43" t="s">
        <v>854</v>
      </c>
      <c r="H191" s="44" t="s">
        <v>855</v>
      </c>
      <c r="I191" s="10" t="s">
        <v>284</v>
      </c>
    </row>
    <row r="192" customFormat="false" ht="20.25" hidden="true" customHeight="true" outlineLevel="0" collapsed="false">
      <c r="B192" s="40" t="s">
        <v>834</v>
      </c>
      <c r="C192" s="40" t="s">
        <v>225</v>
      </c>
      <c r="D192" s="11" t="s">
        <v>14</v>
      </c>
      <c r="E192" s="44" t="s">
        <v>835</v>
      </c>
      <c r="F192" s="42" t="s">
        <v>836</v>
      </c>
      <c r="G192" s="43" t="s">
        <v>856</v>
      </c>
      <c r="H192" s="44" t="s">
        <v>857</v>
      </c>
      <c r="I192" s="10" t="s">
        <v>505</v>
      </c>
    </row>
    <row r="193" customFormat="false" ht="20.25" hidden="true" customHeight="true" outlineLevel="0" collapsed="false">
      <c r="B193" s="40" t="s">
        <v>834</v>
      </c>
      <c r="C193" s="40" t="s">
        <v>225</v>
      </c>
      <c r="D193" s="11" t="s">
        <v>14</v>
      </c>
      <c r="E193" s="44" t="s">
        <v>835</v>
      </c>
      <c r="F193" s="42" t="s">
        <v>836</v>
      </c>
      <c r="G193" s="43" t="s">
        <v>858</v>
      </c>
      <c r="H193" s="52" t="s">
        <v>859</v>
      </c>
      <c r="I193" s="10" t="s">
        <v>284</v>
      </c>
    </row>
    <row r="194" customFormat="false" ht="20.25" hidden="true" customHeight="true" outlineLevel="0" collapsed="false">
      <c r="B194" s="40" t="s">
        <v>834</v>
      </c>
      <c r="C194" s="40" t="s">
        <v>225</v>
      </c>
      <c r="D194" s="11" t="s">
        <v>14</v>
      </c>
      <c r="E194" s="44" t="s">
        <v>835</v>
      </c>
      <c r="F194" s="42" t="s">
        <v>836</v>
      </c>
      <c r="G194" s="43" t="s">
        <v>860</v>
      </c>
      <c r="H194" s="52" t="s">
        <v>861</v>
      </c>
      <c r="I194" s="10" t="s">
        <v>505</v>
      </c>
    </row>
    <row r="195" customFormat="false" ht="20.25" hidden="true" customHeight="true" outlineLevel="0" collapsed="false">
      <c r="B195" s="40" t="s">
        <v>862</v>
      </c>
      <c r="C195" s="40" t="s">
        <v>225</v>
      </c>
      <c r="D195" s="11" t="s">
        <v>10</v>
      </c>
      <c r="E195" s="41" t="s">
        <v>863</v>
      </c>
      <c r="F195" s="42" t="s">
        <v>864</v>
      </c>
      <c r="G195" s="43" t="s">
        <v>865</v>
      </c>
      <c r="H195" s="44" t="s">
        <v>337</v>
      </c>
      <c r="I195" s="10" t="s">
        <v>241</v>
      </c>
    </row>
    <row r="196" customFormat="false" ht="20.25" hidden="true" customHeight="true" outlineLevel="0" collapsed="false">
      <c r="B196" s="40" t="s">
        <v>866</v>
      </c>
      <c r="C196" s="40" t="s">
        <v>225</v>
      </c>
      <c r="D196" s="11" t="s">
        <v>10</v>
      </c>
      <c r="E196" s="41" t="s">
        <v>867</v>
      </c>
      <c r="F196" s="42" t="s">
        <v>868</v>
      </c>
      <c r="G196" s="43" t="s">
        <v>869</v>
      </c>
      <c r="H196" s="44" t="s">
        <v>870</v>
      </c>
      <c r="I196" s="10" t="s">
        <v>241</v>
      </c>
    </row>
    <row r="197" customFormat="false" ht="20.25" hidden="false" customHeight="true" outlineLevel="0" collapsed="false">
      <c r="B197" s="40" t="s">
        <v>162</v>
      </c>
      <c r="C197" s="40" t="s">
        <v>225</v>
      </c>
      <c r="D197" s="40" t="s">
        <v>70</v>
      </c>
      <c r="E197" s="41" t="s">
        <v>871</v>
      </c>
      <c r="F197" s="42" t="s">
        <v>872</v>
      </c>
      <c r="G197" s="43" t="s">
        <v>873</v>
      </c>
      <c r="H197" s="44" t="s">
        <v>229</v>
      </c>
      <c r="I197" s="10" t="s">
        <v>230</v>
      </c>
    </row>
    <row r="198" customFormat="false" ht="20.25" hidden="false" customHeight="true" outlineLevel="0" collapsed="false">
      <c r="B198" s="40" t="s">
        <v>162</v>
      </c>
      <c r="C198" s="40" t="s">
        <v>225</v>
      </c>
      <c r="D198" s="11" t="s">
        <v>70</v>
      </c>
      <c r="E198" s="44" t="s">
        <v>874</v>
      </c>
      <c r="F198" s="42" t="s">
        <v>875</v>
      </c>
      <c r="G198" s="43" t="s">
        <v>876</v>
      </c>
      <c r="H198" s="44" t="s">
        <v>877</v>
      </c>
      <c r="I198" s="10" t="s">
        <v>241</v>
      </c>
    </row>
    <row r="199" customFormat="false" ht="20.25" hidden="true" customHeight="true" outlineLevel="0" collapsed="false">
      <c r="B199" s="53" t="s">
        <v>878</v>
      </c>
      <c r="C199" s="53" t="s">
        <v>225</v>
      </c>
      <c r="D199" s="54" t="s">
        <v>10</v>
      </c>
      <c r="E199" s="58" t="s">
        <v>879</v>
      </c>
      <c r="F199" s="56" t="s">
        <v>880</v>
      </c>
      <c r="G199" s="57" t="s">
        <v>881</v>
      </c>
      <c r="H199" s="58" t="s">
        <v>882</v>
      </c>
      <c r="I199" s="56" t="s">
        <v>241</v>
      </c>
    </row>
    <row r="200" customFormat="false" ht="20.25" hidden="true" customHeight="true" outlineLevel="0" collapsed="false">
      <c r="B200" s="40" t="s">
        <v>883</v>
      </c>
      <c r="C200" s="40" t="s">
        <v>225</v>
      </c>
      <c r="D200" s="11" t="s">
        <v>10</v>
      </c>
      <c r="E200" s="44" t="s">
        <v>884</v>
      </c>
      <c r="F200" s="42" t="s">
        <v>885</v>
      </c>
      <c r="G200" s="43" t="s">
        <v>886</v>
      </c>
      <c r="H200" s="44" t="s">
        <v>887</v>
      </c>
      <c r="I200" s="10" t="s">
        <v>241</v>
      </c>
    </row>
    <row r="201" customFormat="false" ht="20.25" hidden="false" customHeight="true" outlineLevel="0" collapsed="false">
      <c r="B201" s="40" t="s">
        <v>888</v>
      </c>
      <c r="C201" s="40" t="s">
        <v>225</v>
      </c>
      <c r="D201" s="11" t="s">
        <v>70</v>
      </c>
      <c r="E201" s="44" t="s">
        <v>889</v>
      </c>
      <c r="F201" s="42" t="s">
        <v>890</v>
      </c>
      <c r="G201" s="43" t="s">
        <v>891</v>
      </c>
      <c r="H201" s="44" t="s">
        <v>229</v>
      </c>
      <c r="I201" s="10" t="s">
        <v>230</v>
      </c>
    </row>
    <row r="202" customFormat="false" ht="20.25" hidden="false" customHeight="true" outlineLevel="0" collapsed="false">
      <c r="B202" s="40" t="s">
        <v>892</v>
      </c>
      <c r="C202" s="40" t="s">
        <v>225</v>
      </c>
      <c r="D202" s="11" t="s">
        <v>70</v>
      </c>
      <c r="E202" s="44" t="s">
        <v>893</v>
      </c>
      <c r="F202" s="42" t="s">
        <v>894</v>
      </c>
      <c r="G202" s="43" t="s">
        <v>895</v>
      </c>
      <c r="H202" s="44" t="s">
        <v>229</v>
      </c>
      <c r="I202" s="10" t="s">
        <v>230</v>
      </c>
    </row>
    <row r="203" customFormat="false" ht="20.25" hidden="false" customHeight="true" outlineLevel="0" collapsed="false">
      <c r="B203" s="40" t="s">
        <v>896</v>
      </c>
      <c r="C203" s="40" t="s">
        <v>225</v>
      </c>
      <c r="D203" s="11" t="s">
        <v>70</v>
      </c>
      <c r="E203" s="41" t="s">
        <v>897</v>
      </c>
      <c r="F203" s="42" t="s">
        <v>898</v>
      </c>
      <c r="G203" s="43" t="s">
        <v>899</v>
      </c>
      <c r="H203" s="44" t="s">
        <v>900</v>
      </c>
      <c r="I203" s="10" t="s">
        <v>284</v>
      </c>
    </row>
    <row r="204" customFormat="false" ht="20.25" hidden="true" customHeight="true" outlineLevel="0" collapsed="false">
      <c r="B204" s="40" t="s">
        <v>901</v>
      </c>
      <c r="C204" s="40" t="s">
        <v>225</v>
      </c>
      <c r="D204" s="11" t="s">
        <v>115</v>
      </c>
      <c r="E204" s="41" t="s">
        <v>902</v>
      </c>
      <c r="F204" s="10" t="s">
        <v>903</v>
      </c>
      <c r="G204" s="43" t="s">
        <v>904</v>
      </c>
      <c r="H204" s="44" t="s">
        <v>229</v>
      </c>
      <c r="I204" s="10" t="s">
        <v>230</v>
      </c>
    </row>
    <row r="205" customFormat="false" ht="20.25" hidden="true" customHeight="true" outlineLevel="0" collapsed="false">
      <c r="B205" s="40" t="s">
        <v>905</v>
      </c>
      <c r="C205" s="40" t="s">
        <v>225</v>
      </c>
      <c r="D205" s="11" t="s">
        <v>232</v>
      </c>
      <c r="E205" s="44" t="s">
        <v>906</v>
      </c>
      <c r="F205" s="10" t="s">
        <v>907</v>
      </c>
      <c r="G205" s="43" t="s">
        <v>908</v>
      </c>
      <c r="H205" s="44" t="s">
        <v>229</v>
      </c>
      <c r="I205" s="10" t="s">
        <v>230</v>
      </c>
    </row>
    <row r="206" customFormat="false" ht="20.25" hidden="true" customHeight="true" outlineLevel="0" collapsed="false">
      <c r="B206" s="40" t="s">
        <v>909</v>
      </c>
      <c r="C206" s="40" t="s">
        <v>225</v>
      </c>
      <c r="D206" s="11" t="s">
        <v>14</v>
      </c>
      <c r="E206" s="41" t="s">
        <v>910</v>
      </c>
      <c r="F206" s="42" t="s">
        <v>911</v>
      </c>
      <c r="G206" s="43" t="s">
        <v>912</v>
      </c>
      <c r="H206" s="44" t="s">
        <v>913</v>
      </c>
      <c r="I206" s="10" t="s">
        <v>284</v>
      </c>
    </row>
    <row r="207" customFormat="false" ht="20.25" hidden="false" customHeight="true" outlineLevel="0" collapsed="false">
      <c r="B207" s="40" t="s">
        <v>914</v>
      </c>
      <c r="C207" s="40" t="s">
        <v>225</v>
      </c>
      <c r="D207" s="11" t="s">
        <v>70</v>
      </c>
      <c r="E207" s="41" t="s">
        <v>915</v>
      </c>
      <c r="F207" s="42" t="s">
        <v>916</v>
      </c>
      <c r="G207" s="43" t="s">
        <v>917</v>
      </c>
      <c r="H207" s="44" t="s">
        <v>229</v>
      </c>
      <c r="I207" s="10" t="s">
        <v>230</v>
      </c>
    </row>
    <row r="208" customFormat="false" ht="20.25" hidden="true" customHeight="true" outlineLevel="0" collapsed="false">
      <c r="B208" s="40" t="s">
        <v>918</v>
      </c>
      <c r="C208" s="40" t="s">
        <v>225</v>
      </c>
      <c r="D208" s="40" t="s">
        <v>14</v>
      </c>
      <c r="E208" s="41" t="s">
        <v>919</v>
      </c>
      <c r="F208" s="42" t="s">
        <v>920</v>
      </c>
      <c r="G208" s="43" t="s">
        <v>921</v>
      </c>
      <c r="H208" s="44" t="s">
        <v>337</v>
      </c>
      <c r="I208" s="10" t="s">
        <v>241</v>
      </c>
    </row>
    <row r="209" customFormat="false" ht="20.25" hidden="true" customHeight="true" outlineLevel="0" collapsed="false">
      <c r="B209" s="40" t="s">
        <v>918</v>
      </c>
      <c r="C209" s="40" t="s">
        <v>225</v>
      </c>
      <c r="D209" s="11" t="s">
        <v>14</v>
      </c>
      <c r="E209" s="44" t="s">
        <v>922</v>
      </c>
      <c r="F209" s="42" t="s">
        <v>920</v>
      </c>
      <c r="G209" s="43" t="s">
        <v>923</v>
      </c>
      <c r="H209" s="44" t="s">
        <v>924</v>
      </c>
      <c r="I209" s="10" t="s">
        <v>241</v>
      </c>
    </row>
    <row r="210" customFormat="false" ht="20.25" hidden="true" customHeight="true" outlineLevel="0" collapsed="false">
      <c r="B210" s="40" t="s">
        <v>925</v>
      </c>
      <c r="C210" s="40" t="s">
        <v>225</v>
      </c>
      <c r="D210" s="11" t="s">
        <v>22</v>
      </c>
      <c r="E210" s="41" t="s">
        <v>926</v>
      </c>
      <c r="F210" s="42" t="s">
        <v>927</v>
      </c>
      <c r="G210" s="43" t="s">
        <v>928</v>
      </c>
      <c r="H210" s="44" t="s">
        <v>229</v>
      </c>
      <c r="I210" s="10" t="s">
        <v>230</v>
      </c>
    </row>
    <row r="211" customFormat="false" ht="20.25" hidden="true" customHeight="true" outlineLevel="0" collapsed="false">
      <c r="B211" s="40" t="s">
        <v>929</v>
      </c>
      <c r="C211" s="40" t="s">
        <v>225</v>
      </c>
      <c r="D211" s="11" t="s">
        <v>10</v>
      </c>
      <c r="E211" s="44" t="s">
        <v>930</v>
      </c>
      <c r="F211" s="42" t="s">
        <v>931</v>
      </c>
      <c r="G211" s="43" t="s">
        <v>932</v>
      </c>
      <c r="H211" s="44" t="s">
        <v>933</v>
      </c>
      <c r="I211" s="10" t="s">
        <v>284</v>
      </c>
    </row>
    <row r="212" customFormat="false" ht="20.25" hidden="true" customHeight="true" outlineLevel="0" collapsed="false">
      <c r="B212" s="40" t="s">
        <v>934</v>
      </c>
      <c r="C212" s="40" t="s">
        <v>225</v>
      </c>
      <c r="D212" s="11" t="s">
        <v>10</v>
      </c>
      <c r="E212" s="41" t="s">
        <v>935</v>
      </c>
      <c r="F212" s="42" t="s">
        <v>936</v>
      </c>
      <c r="G212" s="43" t="s">
        <v>937</v>
      </c>
      <c r="H212" s="44" t="s">
        <v>698</v>
      </c>
      <c r="I212" s="10" t="s">
        <v>241</v>
      </c>
    </row>
    <row r="213" customFormat="false" ht="20.25" hidden="true" customHeight="true" outlineLevel="0" collapsed="false">
      <c r="B213" s="40" t="s">
        <v>938</v>
      </c>
      <c r="C213" s="40" t="s">
        <v>225</v>
      </c>
      <c r="D213" s="11" t="s">
        <v>14</v>
      </c>
      <c r="E213" s="41" t="s">
        <v>939</v>
      </c>
      <c r="F213" s="10" t="s">
        <v>940</v>
      </c>
      <c r="G213" s="43" t="s">
        <v>941</v>
      </c>
      <c r="H213" s="44" t="s">
        <v>229</v>
      </c>
      <c r="I213" s="10" t="s">
        <v>230</v>
      </c>
    </row>
    <row r="214" customFormat="false" ht="20.25" hidden="true" customHeight="true" outlineLevel="0" collapsed="false">
      <c r="B214" s="53" t="s">
        <v>942</v>
      </c>
      <c r="C214" s="53" t="s">
        <v>943</v>
      </c>
      <c r="D214" s="54" t="s">
        <v>10</v>
      </c>
      <c r="E214" s="55" t="s">
        <v>944</v>
      </c>
      <c r="F214" s="56" t="s">
        <v>945</v>
      </c>
      <c r="G214" s="57" t="s">
        <v>946</v>
      </c>
      <c r="H214" s="58" t="s">
        <v>947</v>
      </c>
      <c r="I214" s="56" t="s">
        <v>948</v>
      </c>
    </row>
    <row r="215" customFormat="false" ht="20.25" hidden="true" customHeight="true" outlineLevel="0" collapsed="false">
      <c r="B215" s="40" t="s">
        <v>949</v>
      </c>
      <c r="C215" s="40" t="s">
        <v>225</v>
      </c>
      <c r="D215" s="11" t="s">
        <v>10</v>
      </c>
      <c r="E215" s="41" t="s">
        <v>950</v>
      </c>
      <c r="F215" s="42" t="s">
        <v>951</v>
      </c>
      <c r="G215" s="43" t="s">
        <v>952</v>
      </c>
      <c r="H215" s="44" t="s">
        <v>953</v>
      </c>
      <c r="I215" s="10" t="s">
        <v>241</v>
      </c>
    </row>
    <row r="216" customFormat="false" ht="20.25" hidden="true" customHeight="true" outlineLevel="0" collapsed="false">
      <c r="B216" s="40" t="s">
        <v>949</v>
      </c>
      <c r="C216" s="40" t="s">
        <v>225</v>
      </c>
      <c r="D216" s="11" t="s">
        <v>10</v>
      </c>
      <c r="E216" s="44" t="s">
        <v>954</v>
      </c>
      <c r="F216" s="42" t="s">
        <v>951</v>
      </c>
      <c r="G216" s="43" t="s">
        <v>955</v>
      </c>
      <c r="H216" s="44" t="s">
        <v>505</v>
      </c>
      <c r="I216" s="10" t="s">
        <v>505</v>
      </c>
    </row>
    <row r="217" customFormat="false" ht="20.25" hidden="true" customHeight="true" outlineLevel="0" collapsed="false">
      <c r="B217" s="40" t="s">
        <v>956</v>
      </c>
      <c r="C217" s="40" t="s">
        <v>225</v>
      </c>
      <c r="D217" s="11" t="s">
        <v>22</v>
      </c>
      <c r="E217" s="41" t="s">
        <v>957</v>
      </c>
      <c r="F217" s="42" t="s">
        <v>958</v>
      </c>
      <c r="G217" s="43" t="s">
        <v>959</v>
      </c>
      <c r="H217" s="44" t="s">
        <v>960</v>
      </c>
      <c r="I217" s="10" t="s">
        <v>241</v>
      </c>
    </row>
    <row r="218" customFormat="false" ht="20.25" hidden="true" customHeight="true" outlineLevel="0" collapsed="false">
      <c r="B218" s="40" t="s">
        <v>956</v>
      </c>
      <c r="C218" s="40" t="s">
        <v>225</v>
      </c>
      <c r="D218" s="11" t="s">
        <v>22</v>
      </c>
      <c r="E218" s="41" t="s">
        <v>957</v>
      </c>
      <c r="F218" s="42" t="s">
        <v>958</v>
      </c>
      <c r="G218" s="43" t="s">
        <v>961</v>
      </c>
      <c r="H218" s="44" t="s">
        <v>962</v>
      </c>
      <c r="I218" s="10" t="s">
        <v>241</v>
      </c>
    </row>
    <row r="219" customFormat="false" ht="20.25" hidden="true" customHeight="true" outlineLevel="0" collapsed="false">
      <c r="B219" s="40" t="s">
        <v>956</v>
      </c>
      <c r="C219" s="40" t="s">
        <v>225</v>
      </c>
      <c r="D219" s="11" t="s">
        <v>22</v>
      </c>
      <c r="E219" s="41" t="s">
        <v>957</v>
      </c>
      <c r="F219" s="42" t="s">
        <v>958</v>
      </c>
      <c r="G219" s="43" t="s">
        <v>963</v>
      </c>
      <c r="H219" s="44" t="s">
        <v>795</v>
      </c>
      <c r="I219" s="10" t="s">
        <v>241</v>
      </c>
    </row>
    <row r="220" customFormat="false" ht="20.25" hidden="true" customHeight="true" outlineLevel="0" collapsed="false">
      <c r="B220" s="40" t="s">
        <v>956</v>
      </c>
      <c r="C220" s="40" t="s">
        <v>225</v>
      </c>
      <c r="D220" s="11" t="s">
        <v>22</v>
      </c>
      <c r="E220" s="41" t="s">
        <v>957</v>
      </c>
      <c r="F220" s="42" t="s">
        <v>958</v>
      </c>
      <c r="G220" s="43" t="s">
        <v>964</v>
      </c>
      <c r="H220" s="44" t="s">
        <v>965</v>
      </c>
      <c r="I220" s="10" t="s">
        <v>241</v>
      </c>
    </row>
    <row r="221" customFormat="false" ht="20.25" hidden="true" customHeight="true" outlineLevel="0" collapsed="false">
      <c r="B221" s="40" t="s">
        <v>956</v>
      </c>
      <c r="C221" s="40" t="s">
        <v>225</v>
      </c>
      <c r="D221" s="11" t="s">
        <v>22</v>
      </c>
      <c r="E221" s="41" t="s">
        <v>957</v>
      </c>
      <c r="F221" s="42" t="s">
        <v>958</v>
      </c>
      <c r="G221" s="43" t="s">
        <v>966</v>
      </c>
      <c r="H221" s="44" t="s">
        <v>791</v>
      </c>
      <c r="I221" s="10" t="s">
        <v>241</v>
      </c>
    </row>
    <row r="222" customFormat="false" ht="20.25" hidden="true" customHeight="true" outlineLevel="0" collapsed="false">
      <c r="B222" s="40" t="s">
        <v>205</v>
      </c>
      <c r="C222" s="40" t="s">
        <v>225</v>
      </c>
      <c r="D222" s="11" t="s">
        <v>14</v>
      </c>
      <c r="E222" s="41" t="s">
        <v>967</v>
      </c>
      <c r="F222" s="42" t="s">
        <v>968</v>
      </c>
      <c r="G222" s="43" t="s">
        <v>969</v>
      </c>
      <c r="H222" s="44" t="s">
        <v>229</v>
      </c>
      <c r="I222" s="10" t="s">
        <v>230</v>
      </c>
    </row>
    <row r="223" customFormat="false" ht="20.25" hidden="true" customHeight="true" outlineLevel="0" collapsed="false">
      <c r="B223" s="65" t="s">
        <v>205</v>
      </c>
      <c r="C223" s="40" t="s">
        <v>225</v>
      </c>
      <c r="D223" s="13" t="s">
        <v>14</v>
      </c>
      <c r="E223" s="67" t="s">
        <v>970</v>
      </c>
      <c r="F223" s="68" t="s">
        <v>971</v>
      </c>
      <c r="G223" s="69" t="s">
        <v>972</v>
      </c>
      <c r="H223" s="67" t="s">
        <v>973</v>
      </c>
      <c r="I223" s="22" t="s">
        <v>241</v>
      </c>
    </row>
    <row r="224" customFormat="false" ht="16.5" hidden="false" customHeight="false" outlineLevel="0" collapsed="false">
      <c r="B224" s="30" t="s">
        <v>217</v>
      </c>
      <c r="C224" s="30"/>
      <c r="D224" s="30"/>
      <c r="E224" s="30"/>
      <c r="F224" s="30"/>
      <c r="G224" s="30"/>
      <c r="H224" s="30"/>
      <c r="I224" s="30"/>
    </row>
    <row r="225" customFormat="false" ht="16.5" hidden="false" customHeight="false" outlineLevel="0" collapsed="false">
      <c r="B225" s="30" t="s">
        <v>974</v>
      </c>
      <c r="C225" s="30"/>
      <c r="D225" s="30"/>
      <c r="E225" s="30"/>
      <c r="F225" s="30"/>
      <c r="G225" s="30"/>
      <c r="H225" s="30"/>
      <c r="I225" s="30"/>
    </row>
  </sheetData>
  <autoFilter ref="B4:I225">
    <filterColumn colId="2">
      <filters blank="1">
        <filter val="Central"/>
      </filters>
    </filterColumn>
  </autoFilter>
  <mergeCells count="5">
    <mergeCell ref="B1:F2"/>
    <mergeCell ref="G1:I1"/>
    <mergeCell ref="G2:I2"/>
    <mergeCell ref="B224:I224"/>
    <mergeCell ref="B225:I225"/>
  </mergeCells>
  <dataValidations count="1">
    <dataValidation allowBlank="true" errorStyle="stop" operator="between" showDropDown="false" showErrorMessage="true" showInputMessage="true" sqref="D1:D225" type="list">
      <formula1>"BH,Central,Jequitinhonha e Mucuri,Leste,Metropolitana,Norte,Sul,Triângulo e Alto Paranaíba"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F1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2" min="2" style="1" width="26.57"/>
    <col collapsed="false" customWidth="true" hidden="false" outlineLevel="0" max="3" min="3" style="1" width="21.29"/>
    <col collapsed="false" customWidth="true" hidden="false" outlineLevel="0" max="4" min="4" style="1" width="25.71"/>
    <col collapsed="false" customWidth="true" hidden="false" outlineLevel="0" max="5" min="5" style="1" width="55.86"/>
    <col collapsed="false" customWidth="true" hidden="false" outlineLevel="0" max="6" min="6" style="1" width="23.42"/>
  </cols>
  <sheetData>
    <row r="1" customFormat="false" ht="24.75" hidden="false" customHeight="true" outlineLevel="0" collapsed="false">
      <c r="B1" s="2" t="s">
        <v>975</v>
      </c>
      <c r="C1" s="2"/>
      <c r="D1" s="2"/>
      <c r="E1" s="2" t="s">
        <v>1</v>
      </c>
      <c r="F1" s="2"/>
    </row>
    <row r="2" customFormat="false" ht="24.75" hidden="false" customHeight="true" outlineLevel="0" collapsed="false">
      <c r="B2" s="2"/>
      <c r="C2" s="2"/>
      <c r="D2" s="2"/>
      <c r="E2" s="2" t="s">
        <v>976</v>
      </c>
      <c r="F2" s="2"/>
    </row>
    <row r="3" customFormat="false" ht="15.75" hidden="false" customHeight="false" outlineLevel="0" collapsed="false"/>
    <row r="4" customFormat="false" ht="24.75" hidden="false" customHeight="true" outlineLevel="0" collapsed="false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customFormat="false" ht="15" hidden="true" customHeight="true" outlineLevel="0" collapsed="false">
      <c r="B5" s="8" t="s">
        <v>977</v>
      </c>
      <c r="C5" s="8" t="s">
        <v>978</v>
      </c>
      <c r="D5" s="8" t="s">
        <v>10</v>
      </c>
      <c r="E5" s="9" t="s">
        <v>979</v>
      </c>
      <c r="F5" s="10" t="s">
        <v>980</v>
      </c>
    </row>
    <row r="6" customFormat="false" ht="15" hidden="true" customHeight="true" outlineLevel="0" collapsed="false">
      <c r="B6" s="8" t="s">
        <v>981</v>
      </c>
      <c r="C6" s="8" t="s">
        <v>978</v>
      </c>
      <c r="D6" s="8" t="s">
        <v>10</v>
      </c>
      <c r="E6" s="9" t="s">
        <v>982</v>
      </c>
      <c r="F6" s="10" t="s">
        <v>983</v>
      </c>
    </row>
    <row r="7" customFormat="false" ht="15" hidden="true" customHeight="true" outlineLevel="0" collapsed="false">
      <c r="B7" s="8" t="s">
        <v>984</v>
      </c>
      <c r="C7" s="8" t="s">
        <v>978</v>
      </c>
      <c r="D7" s="8" t="s">
        <v>14</v>
      </c>
      <c r="E7" s="9" t="s">
        <v>985</v>
      </c>
      <c r="F7" s="10" t="s">
        <v>244</v>
      </c>
    </row>
    <row r="8" customFormat="false" ht="15" hidden="true" customHeight="true" outlineLevel="0" collapsed="false">
      <c r="B8" s="8" t="s">
        <v>986</v>
      </c>
      <c r="C8" s="8" t="s">
        <v>978</v>
      </c>
      <c r="D8" s="8" t="s">
        <v>10</v>
      </c>
      <c r="E8" s="9" t="s">
        <v>987</v>
      </c>
      <c r="F8" s="10" t="s">
        <v>988</v>
      </c>
    </row>
    <row r="9" customFormat="false" ht="15" hidden="true" customHeight="true" outlineLevel="0" collapsed="false">
      <c r="B9" s="8" t="s">
        <v>989</v>
      </c>
      <c r="C9" s="8" t="s">
        <v>978</v>
      </c>
      <c r="D9" s="8" t="s">
        <v>10</v>
      </c>
      <c r="E9" s="9" t="s">
        <v>990</v>
      </c>
      <c r="F9" s="10" t="s">
        <v>991</v>
      </c>
    </row>
    <row r="10" customFormat="false" ht="15" hidden="true" customHeight="true" outlineLevel="0" collapsed="false">
      <c r="B10" s="8" t="s">
        <v>25</v>
      </c>
      <c r="C10" s="8" t="s">
        <v>978</v>
      </c>
      <c r="D10" s="8" t="s">
        <v>22</v>
      </c>
      <c r="E10" s="9" t="s">
        <v>992</v>
      </c>
      <c r="F10" s="10" t="s">
        <v>993</v>
      </c>
    </row>
    <row r="11" customFormat="false" ht="15" hidden="true" customHeight="true" outlineLevel="0" collapsed="false">
      <c r="B11" s="8" t="s">
        <v>994</v>
      </c>
      <c r="C11" s="8" t="s">
        <v>978</v>
      </c>
      <c r="D11" s="8" t="s">
        <v>14</v>
      </c>
      <c r="E11" s="9" t="s">
        <v>995</v>
      </c>
      <c r="F11" s="10" t="s">
        <v>996</v>
      </c>
    </row>
    <row r="12" customFormat="false" ht="15" hidden="true" customHeight="true" outlineLevel="0" collapsed="false">
      <c r="B12" s="8" t="s">
        <v>997</v>
      </c>
      <c r="C12" s="8" t="s">
        <v>978</v>
      </c>
      <c r="D12" s="8" t="s">
        <v>14</v>
      </c>
      <c r="E12" s="9" t="s">
        <v>998</v>
      </c>
      <c r="F12" s="10" t="s">
        <v>999</v>
      </c>
    </row>
    <row r="13" customFormat="false" ht="15" hidden="false" customHeight="true" outlineLevel="0" collapsed="false">
      <c r="B13" s="8" t="s">
        <v>1000</v>
      </c>
      <c r="C13" s="8" t="s">
        <v>978</v>
      </c>
      <c r="D13" s="8" t="s">
        <v>70</v>
      </c>
      <c r="E13" s="9" t="s">
        <v>1001</v>
      </c>
      <c r="F13" s="10" t="s">
        <v>1002</v>
      </c>
    </row>
    <row r="14" customFormat="false" ht="15" hidden="true" customHeight="true" outlineLevel="0" collapsed="false">
      <c r="B14" s="8" t="s">
        <v>29</v>
      </c>
      <c r="C14" s="8" t="s">
        <v>978</v>
      </c>
      <c r="D14" s="8" t="s">
        <v>10</v>
      </c>
      <c r="E14" s="9" t="s">
        <v>1003</v>
      </c>
      <c r="F14" s="10" t="s">
        <v>1004</v>
      </c>
    </row>
    <row r="15" customFormat="false" ht="15" hidden="true" customHeight="true" outlineLevel="0" collapsed="false">
      <c r="B15" s="8" t="s">
        <v>1005</v>
      </c>
      <c r="C15" s="8" t="s">
        <v>978</v>
      </c>
      <c r="D15" s="8" t="s">
        <v>10</v>
      </c>
      <c r="E15" s="9" t="s">
        <v>1006</v>
      </c>
      <c r="F15" s="10" t="s">
        <v>1007</v>
      </c>
    </row>
    <row r="16" customFormat="false" ht="15" hidden="false" customHeight="true" outlineLevel="0" collapsed="false">
      <c r="B16" s="8" t="s">
        <v>1008</v>
      </c>
      <c r="C16" s="8" t="s">
        <v>978</v>
      </c>
      <c r="D16" s="8" t="s">
        <v>70</v>
      </c>
      <c r="E16" s="12" t="s">
        <v>1009</v>
      </c>
      <c r="F16" s="10" t="s">
        <v>1010</v>
      </c>
    </row>
    <row r="17" customFormat="false" ht="15" hidden="false" customHeight="true" outlineLevel="0" collapsed="false">
      <c r="B17" s="8" t="s">
        <v>1011</v>
      </c>
      <c r="C17" s="8" t="s">
        <v>978</v>
      </c>
      <c r="D17" s="8" t="s">
        <v>70</v>
      </c>
      <c r="E17" s="9" t="s">
        <v>1012</v>
      </c>
      <c r="F17" s="10" t="s">
        <v>1013</v>
      </c>
    </row>
    <row r="18" customFormat="false" ht="15" hidden="false" customHeight="true" outlineLevel="0" collapsed="false">
      <c r="B18" s="8" t="s">
        <v>1014</v>
      </c>
      <c r="C18" s="8" t="s">
        <v>978</v>
      </c>
      <c r="D18" s="8" t="s">
        <v>70</v>
      </c>
      <c r="E18" s="9" t="s">
        <v>1015</v>
      </c>
      <c r="F18" s="10" t="s">
        <v>1016</v>
      </c>
    </row>
    <row r="19" customFormat="false" ht="15" hidden="false" customHeight="true" outlineLevel="0" collapsed="false">
      <c r="B19" s="8" t="s">
        <v>333</v>
      </c>
      <c r="C19" s="8" t="s">
        <v>978</v>
      </c>
      <c r="D19" s="8" t="s">
        <v>70</v>
      </c>
      <c r="E19" s="9" t="s">
        <v>1017</v>
      </c>
      <c r="F19" s="10" t="s">
        <v>1018</v>
      </c>
    </row>
    <row r="20" customFormat="false" ht="15" hidden="true" customHeight="true" outlineLevel="0" collapsed="false">
      <c r="B20" s="8" t="s">
        <v>1019</v>
      </c>
      <c r="C20" s="8" t="s">
        <v>978</v>
      </c>
      <c r="D20" s="8" t="s">
        <v>22</v>
      </c>
      <c r="E20" s="9" t="s">
        <v>1020</v>
      </c>
      <c r="F20" s="10" t="s">
        <v>1021</v>
      </c>
    </row>
    <row r="21" customFormat="false" ht="15" hidden="true" customHeight="true" outlineLevel="0" collapsed="false">
      <c r="B21" s="8" t="s">
        <v>1022</v>
      </c>
      <c r="C21" s="8" t="s">
        <v>978</v>
      </c>
      <c r="D21" s="8" t="s">
        <v>14</v>
      </c>
      <c r="E21" s="9" t="s">
        <v>1023</v>
      </c>
      <c r="F21" s="10" t="s">
        <v>1024</v>
      </c>
    </row>
    <row r="22" customFormat="false" ht="15" hidden="true" customHeight="true" outlineLevel="0" collapsed="false">
      <c r="B22" s="8" t="s">
        <v>1025</v>
      </c>
      <c r="C22" s="8" t="s">
        <v>978</v>
      </c>
      <c r="D22" s="8" t="s">
        <v>14</v>
      </c>
      <c r="E22" s="12" t="s">
        <v>1026</v>
      </c>
      <c r="F22" s="11" t="s">
        <v>1027</v>
      </c>
    </row>
    <row r="23" customFormat="false" ht="15" hidden="true" customHeight="true" outlineLevel="0" collapsed="false">
      <c r="B23" s="8" t="s">
        <v>1028</v>
      </c>
      <c r="C23" s="8" t="s">
        <v>978</v>
      </c>
      <c r="D23" s="8" t="s">
        <v>14</v>
      </c>
      <c r="E23" s="9" t="s">
        <v>1029</v>
      </c>
      <c r="F23" s="10" t="s">
        <v>1030</v>
      </c>
    </row>
    <row r="24" customFormat="false" ht="15" hidden="false" customHeight="true" outlineLevel="0" collapsed="false">
      <c r="B24" s="8" t="s">
        <v>1031</v>
      </c>
      <c r="C24" s="8" t="s">
        <v>978</v>
      </c>
      <c r="D24" s="8" t="s">
        <v>70</v>
      </c>
      <c r="E24" s="9" t="s">
        <v>1032</v>
      </c>
      <c r="F24" s="10" t="s">
        <v>1033</v>
      </c>
    </row>
    <row r="25" customFormat="false" ht="15" hidden="true" customHeight="true" outlineLevel="0" collapsed="false">
      <c r="B25" s="8" t="s">
        <v>1034</v>
      </c>
      <c r="C25" s="8" t="s">
        <v>978</v>
      </c>
      <c r="D25" s="8" t="s">
        <v>14</v>
      </c>
      <c r="E25" s="9" t="s">
        <v>1035</v>
      </c>
      <c r="F25" s="10" t="s">
        <v>1036</v>
      </c>
    </row>
    <row r="26" customFormat="false" ht="15" hidden="true" customHeight="true" outlineLevel="0" collapsed="false">
      <c r="B26" s="8" t="s">
        <v>1037</v>
      </c>
      <c r="C26" s="8" t="s">
        <v>978</v>
      </c>
      <c r="D26" s="8" t="s">
        <v>14</v>
      </c>
      <c r="E26" s="9" t="s">
        <v>1038</v>
      </c>
      <c r="F26" s="10" t="s">
        <v>1039</v>
      </c>
    </row>
    <row r="27" customFormat="false" ht="15" hidden="true" customHeight="true" outlineLevel="0" collapsed="false">
      <c r="B27" s="8" t="s">
        <v>1040</v>
      </c>
      <c r="C27" s="8" t="s">
        <v>978</v>
      </c>
      <c r="D27" s="8" t="s">
        <v>14</v>
      </c>
      <c r="E27" s="9" t="s">
        <v>1041</v>
      </c>
      <c r="F27" s="10" t="s">
        <v>1042</v>
      </c>
    </row>
    <row r="28" customFormat="false" ht="15" hidden="true" customHeight="true" outlineLevel="0" collapsed="false">
      <c r="B28" s="8" t="s">
        <v>350</v>
      </c>
      <c r="C28" s="8" t="s">
        <v>978</v>
      </c>
      <c r="D28" s="8" t="s">
        <v>14</v>
      </c>
      <c r="E28" s="12" t="s">
        <v>1043</v>
      </c>
      <c r="F28" s="10" t="s">
        <v>352</v>
      </c>
    </row>
    <row r="29" customFormat="false" ht="15" hidden="true" customHeight="true" outlineLevel="0" collapsed="false">
      <c r="B29" s="8" t="s">
        <v>1044</v>
      </c>
      <c r="C29" s="8" t="s">
        <v>978</v>
      </c>
      <c r="D29" s="8" t="s">
        <v>14</v>
      </c>
      <c r="E29" s="9" t="s">
        <v>1045</v>
      </c>
      <c r="F29" s="10" t="s">
        <v>1046</v>
      </c>
    </row>
    <row r="30" customFormat="false" ht="15" hidden="true" customHeight="true" outlineLevel="0" collapsed="false">
      <c r="B30" s="8" t="s">
        <v>1047</v>
      </c>
      <c r="C30" s="8" t="s">
        <v>978</v>
      </c>
      <c r="D30" s="8" t="s">
        <v>14</v>
      </c>
      <c r="E30" s="9" t="s">
        <v>1048</v>
      </c>
      <c r="F30" s="10" t="s">
        <v>1049</v>
      </c>
    </row>
    <row r="31" customFormat="false" ht="15" hidden="true" customHeight="true" outlineLevel="0" collapsed="false">
      <c r="B31" s="8" t="s">
        <v>1050</v>
      </c>
      <c r="C31" s="8" t="s">
        <v>978</v>
      </c>
      <c r="D31" s="8" t="s">
        <v>14</v>
      </c>
      <c r="E31" s="9" t="s">
        <v>1051</v>
      </c>
      <c r="F31" s="10" t="s">
        <v>1052</v>
      </c>
    </row>
    <row r="32" customFormat="false" ht="15" hidden="true" customHeight="true" outlineLevel="0" collapsed="false">
      <c r="B32" s="8" t="s">
        <v>1053</v>
      </c>
      <c r="C32" s="8" t="s">
        <v>978</v>
      </c>
      <c r="D32" s="8" t="s">
        <v>22</v>
      </c>
      <c r="E32" s="9" t="s">
        <v>1054</v>
      </c>
      <c r="F32" s="10" t="s">
        <v>1055</v>
      </c>
    </row>
    <row r="33" customFormat="false" ht="15" hidden="true" customHeight="true" outlineLevel="0" collapsed="false">
      <c r="B33" s="8" t="s">
        <v>1056</v>
      </c>
      <c r="C33" s="8" t="s">
        <v>978</v>
      </c>
      <c r="D33" s="8" t="s">
        <v>22</v>
      </c>
      <c r="E33" s="12" t="s">
        <v>1057</v>
      </c>
      <c r="F33" s="10" t="s">
        <v>1058</v>
      </c>
    </row>
    <row r="34" customFormat="false" ht="15" hidden="true" customHeight="true" outlineLevel="0" collapsed="false">
      <c r="B34" s="8" t="s">
        <v>1059</v>
      </c>
      <c r="C34" s="8" t="s">
        <v>978</v>
      </c>
      <c r="D34" s="8" t="s">
        <v>14</v>
      </c>
      <c r="E34" s="12" t="s">
        <v>1060</v>
      </c>
      <c r="F34" s="10" t="s">
        <v>1061</v>
      </c>
    </row>
    <row r="35" customFormat="false" ht="15" hidden="true" customHeight="true" outlineLevel="0" collapsed="false">
      <c r="B35" s="8" t="s">
        <v>360</v>
      </c>
      <c r="C35" s="8" t="s">
        <v>978</v>
      </c>
      <c r="D35" s="8" t="s">
        <v>22</v>
      </c>
      <c r="E35" s="12" t="s">
        <v>1062</v>
      </c>
      <c r="F35" s="10" t="s">
        <v>362</v>
      </c>
    </row>
    <row r="36" customFormat="false" ht="15" hidden="true" customHeight="true" outlineLevel="0" collapsed="false">
      <c r="B36" s="8" t="s">
        <v>1063</v>
      </c>
      <c r="C36" s="8" t="s">
        <v>978</v>
      </c>
      <c r="D36" s="8" t="s">
        <v>22</v>
      </c>
      <c r="E36" s="9" t="s">
        <v>1064</v>
      </c>
      <c r="F36" s="10" t="s">
        <v>1065</v>
      </c>
    </row>
    <row r="37" customFormat="false" ht="15" hidden="true" customHeight="true" outlineLevel="0" collapsed="false">
      <c r="B37" s="8" t="s">
        <v>1066</v>
      </c>
      <c r="C37" s="8" t="s">
        <v>978</v>
      </c>
      <c r="D37" s="8" t="s">
        <v>10</v>
      </c>
      <c r="E37" s="9" t="s">
        <v>1067</v>
      </c>
      <c r="F37" s="10" t="s">
        <v>1068</v>
      </c>
    </row>
    <row r="38" customFormat="false" ht="15" hidden="true" customHeight="true" outlineLevel="0" collapsed="false">
      <c r="B38" s="8" t="s">
        <v>73</v>
      </c>
      <c r="C38" s="8" t="s">
        <v>978</v>
      </c>
      <c r="D38" s="8" t="s">
        <v>10</v>
      </c>
      <c r="E38" s="9" t="s">
        <v>1069</v>
      </c>
      <c r="F38" s="10" t="s">
        <v>75</v>
      </c>
    </row>
    <row r="39" customFormat="false" ht="15" hidden="true" customHeight="true" outlineLevel="0" collapsed="false">
      <c r="B39" s="8" t="s">
        <v>1070</v>
      </c>
      <c r="C39" s="8" t="s">
        <v>978</v>
      </c>
      <c r="D39" s="8" t="s">
        <v>10</v>
      </c>
      <c r="E39" s="9" t="s">
        <v>1071</v>
      </c>
      <c r="F39" s="10" t="s">
        <v>1072</v>
      </c>
    </row>
    <row r="40" customFormat="false" ht="15" hidden="false" customHeight="true" outlineLevel="0" collapsed="false">
      <c r="B40" s="8" t="s">
        <v>1073</v>
      </c>
      <c r="C40" s="8" t="s">
        <v>978</v>
      </c>
      <c r="D40" s="8" t="s">
        <v>70</v>
      </c>
      <c r="E40" s="9" t="s">
        <v>1074</v>
      </c>
      <c r="F40" s="10" t="s">
        <v>1075</v>
      </c>
    </row>
    <row r="41" customFormat="false" ht="15" hidden="true" customHeight="true" outlineLevel="0" collapsed="false">
      <c r="B41" s="8" t="s">
        <v>1076</v>
      </c>
      <c r="C41" s="8" t="s">
        <v>978</v>
      </c>
      <c r="D41" s="8" t="s">
        <v>14</v>
      </c>
      <c r="E41" s="9" t="s">
        <v>1077</v>
      </c>
      <c r="F41" s="10" t="s">
        <v>1078</v>
      </c>
    </row>
    <row r="42" customFormat="false" ht="15" hidden="false" customHeight="true" outlineLevel="0" collapsed="false">
      <c r="B42" s="8" t="s">
        <v>1079</v>
      </c>
      <c r="C42" s="8" t="s">
        <v>978</v>
      </c>
      <c r="D42" s="8" t="s">
        <v>70</v>
      </c>
      <c r="E42" s="9" t="s">
        <v>1080</v>
      </c>
      <c r="F42" s="10" t="s">
        <v>1081</v>
      </c>
    </row>
    <row r="43" customFormat="false" ht="15" hidden="true" customHeight="true" outlineLevel="0" collapsed="false">
      <c r="B43" s="8" t="s">
        <v>380</v>
      </c>
      <c r="C43" s="8" t="s">
        <v>978</v>
      </c>
      <c r="D43" s="8" t="s">
        <v>14</v>
      </c>
      <c r="E43" s="9" t="s">
        <v>1082</v>
      </c>
      <c r="F43" s="11" t="s">
        <v>382</v>
      </c>
    </row>
    <row r="44" customFormat="false" ht="15" hidden="false" customHeight="true" outlineLevel="0" collapsed="false">
      <c r="B44" s="8" t="s">
        <v>1083</v>
      </c>
      <c r="C44" s="8" t="s">
        <v>978</v>
      </c>
      <c r="D44" s="8" t="s">
        <v>70</v>
      </c>
      <c r="E44" s="9" t="s">
        <v>1084</v>
      </c>
      <c r="F44" s="10" t="s">
        <v>1085</v>
      </c>
    </row>
    <row r="45" customFormat="false" ht="15" hidden="true" customHeight="true" outlineLevel="0" collapsed="false">
      <c r="B45" s="8" t="s">
        <v>384</v>
      </c>
      <c r="C45" s="8" t="s">
        <v>978</v>
      </c>
      <c r="D45" s="8" t="s">
        <v>14</v>
      </c>
      <c r="E45" s="9" t="s">
        <v>1086</v>
      </c>
      <c r="F45" s="10" t="s">
        <v>386</v>
      </c>
    </row>
    <row r="46" s="49" customFormat="true" ht="15" hidden="false" customHeight="true" outlineLevel="0" collapsed="false">
      <c r="B46" s="70" t="s">
        <v>1087</v>
      </c>
      <c r="C46" s="70" t="s">
        <v>978</v>
      </c>
      <c r="D46" s="70" t="s">
        <v>70</v>
      </c>
      <c r="E46" s="71" t="s">
        <v>1088</v>
      </c>
      <c r="F46" s="42" t="s">
        <v>1089</v>
      </c>
    </row>
    <row r="47" customFormat="false" ht="15" hidden="true" customHeight="true" outlineLevel="0" collapsed="false">
      <c r="B47" s="8" t="s">
        <v>1090</v>
      </c>
      <c r="C47" s="8" t="s">
        <v>978</v>
      </c>
      <c r="D47" s="8" t="s">
        <v>14</v>
      </c>
      <c r="E47" s="9" t="s">
        <v>1091</v>
      </c>
      <c r="F47" s="10" t="s">
        <v>1092</v>
      </c>
    </row>
    <row r="48" customFormat="false" ht="15" hidden="true" customHeight="true" outlineLevel="0" collapsed="false">
      <c r="B48" s="8" t="s">
        <v>82</v>
      </c>
      <c r="C48" s="8" t="s">
        <v>978</v>
      </c>
      <c r="D48" s="8" t="s">
        <v>10</v>
      </c>
      <c r="E48" s="9" t="s">
        <v>1093</v>
      </c>
      <c r="F48" s="10" t="s">
        <v>84</v>
      </c>
    </row>
    <row r="49" customFormat="false" ht="15" hidden="false" customHeight="true" outlineLevel="0" collapsed="false">
      <c r="B49" s="8" t="s">
        <v>85</v>
      </c>
      <c r="C49" s="8" t="s">
        <v>978</v>
      </c>
      <c r="D49" s="8" t="s">
        <v>33</v>
      </c>
      <c r="E49" s="9" t="s">
        <v>1094</v>
      </c>
      <c r="F49" s="10" t="s">
        <v>1095</v>
      </c>
    </row>
    <row r="50" customFormat="false" ht="15" hidden="true" customHeight="true" outlineLevel="0" collapsed="false">
      <c r="B50" s="8" t="s">
        <v>429</v>
      </c>
      <c r="C50" s="8" t="s">
        <v>978</v>
      </c>
      <c r="D50" s="8" t="s">
        <v>10</v>
      </c>
      <c r="E50" s="9" t="s">
        <v>1096</v>
      </c>
      <c r="F50" s="11" t="s">
        <v>1097</v>
      </c>
    </row>
    <row r="51" customFormat="false" ht="15" hidden="true" customHeight="true" outlineLevel="0" collapsed="false">
      <c r="B51" s="8" t="s">
        <v>1098</v>
      </c>
      <c r="C51" s="8" t="s">
        <v>978</v>
      </c>
      <c r="D51" s="8" t="s">
        <v>14</v>
      </c>
      <c r="E51" s="9" t="s">
        <v>1099</v>
      </c>
      <c r="F51" s="10" t="s">
        <v>1100</v>
      </c>
    </row>
    <row r="52" customFormat="false" ht="15" hidden="true" customHeight="true" outlineLevel="0" collapsed="false">
      <c r="B52" s="8" t="s">
        <v>1101</v>
      </c>
      <c r="C52" s="8" t="s">
        <v>978</v>
      </c>
      <c r="D52" s="8" t="s">
        <v>14</v>
      </c>
      <c r="E52" s="9" t="s">
        <v>1102</v>
      </c>
      <c r="F52" s="10" t="s">
        <v>1103</v>
      </c>
    </row>
    <row r="53" customFormat="false" ht="15" hidden="false" customHeight="true" outlineLevel="0" collapsed="false">
      <c r="B53" s="8" t="s">
        <v>88</v>
      </c>
      <c r="C53" s="8" t="s">
        <v>978</v>
      </c>
      <c r="D53" s="8" t="s">
        <v>70</v>
      </c>
      <c r="E53" s="9" t="s">
        <v>1104</v>
      </c>
      <c r="F53" s="10" t="s">
        <v>1105</v>
      </c>
    </row>
    <row r="54" customFormat="false" ht="15" hidden="false" customHeight="true" outlineLevel="0" collapsed="false">
      <c r="B54" s="8" t="s">
        <v>93</v>
      </c>
      <c r="C54" s="8" t="s">
        <v>978</v>
      </c>
      <c r="D54" s="8" t="s">
        <v>70</v>
      </c>
      <c r="E54" s="9" t="s">
        <v>1106</v>
      </c>
      <c r="F54" s="10" t="s">
        <v>1107</v>
      </c>
    </row>
    <row r="55" customFormat="false" ht="15" hidden="true" customHeight="true" outlineLevel="0" collapsed="false">
      <c r="B55" s="8" t="s">
        <v>1108</v>
      </c>
      <c r="C55" s="8" t="s">
        <v>978</v>
      </c>
      <c r="D55" s="8" t="s">
        <v>14</v>
      </c>
      <c r="E55" s="9" t="s">
        <v>1109</v>
      </c>
      <c r="F55" s="10" t="s">
        <v>1110</v>
      </c>
    </row>
    <row r="56" customFormat="false" ht="15" hidden="true" customHeight="true" outlineLevel="0" collapsed="false">
      <c r="B56" s="8" t="s">
        <v>1111</v>
      </c>
      <c r="C56" s="8" t="s">
        <v>978</v>
      </c>
      <c r="D56" s="8" t="s">
        <v>10</v>
      </c>
      <c r="E56" s="9" t="s">
        <v>1112</v>
      </c>
      <c r="F56" s="10" t="s">
        <v>1113</v>
      </c>
    </row>
    <row r="57" customFormat="false" ht="15" hidden="true" customHeight="true" outlineLevel="0" collapsed="false">
      <c r="B57" s="8" t="s">
        <v>1114</v>
      </c>
      <c r="C57" s="8" t="s">
        <v>978</v>
      </c>
      <c r="D57" s="8" t="s">
        <v>10</v>
      </c>
      <c r="E57" s="9" t="s">
        <v>1115</v>
      </c>
      <c r="F57" s="11" t="s">
        <v>1116</v>
      </c>
    </row>
    <row r="58" customFormat="false" ht="15" hidden="true" customHeight="true" outlineLevel="0" collapsed="false">
      <c r="B58" s="8" t="s">
        <v>1117</v>
      </c>
      <c r="C58" s="8" t="s">
        <v>978</v>
      </c>
      <c r="D58" s="8" t="s">
        <v>10</v>
      </c>
      <c r="E58" s="9" t="s">
        <v>1118</v>
      </c>
      <c r="F58" s="10" t="s">
        <v>1119</v>
      </c>
    </row>
    <row r="59" customFormat="false" ht="15" hidden="true" customHeight="true" outlineLevel="0" collapsed="false">
      <c r="B59" s="8" t="s">
        <v>1120</v>
      </c>
      <c r="C59" s="8" t="s">
        <v>978</v>
      </c>
      <c r="D59" s="8" t="s">
        <v>115</v>
      </c>
      <c r="E59" s="9" t="s">
        <v>1121</v>
      </c>
      <c r="F59" s="10" t="s">
        <v>1122</v>
      </c>
    </row>
    <row r="60" customFormat="false" ht="15" hidden="true" customHeight="true" outlineLevel="0" collapsed="false">
      <c r="B60" s="8" t="s">
        <v>1123</v>
      </c>
      <c r="C60" s="8" t="s">
        <v>978</v>
      </c>
      <c r="D60" s="8" t="s">
        <v>22</v>
      </c>
      <c r="E60" s="9" t="s">
        <v>1124</v>
      </c>
      <c r="F60" s="11" t="s">
        <v>1125</v>
      </c>
    </row>
    <row r="61" customFormat="false" ht="15" hidden="true" customHeight="true" outlineLevel="0" collapsed="false">
      <c r="B61" s="8" t="s">
        <v>1126</v>
      </c>
      <c r="C61" s="8" t="s">
        <v>978</v>
      </c>
      <c r="D61" s="8" t="s">
        <v>10</v>
      </c>
      <c r="E61" s="9" t="s">
        <v>1127</v>
      </c>
      <c r="F61" s="11" t="s">
        <v>1128</v>
      </c>
    </row>
    <row r="62" customFormat="false" ht="15" hidden="true" customHeight="true" outlineLevel="0" collapsed="false">
      <c r="B62" s="8" t="s">
        <v>1129</v>
      </c>
      <c r="C62" s="8" t="s">
        <v>978</v>
      </c>
      <c r="D62" s="8" t="s">
        <v>14</v>
      </c>
      <c r="E62" s="12" t="s">
        <v>1130</v>
      </c>
      <c r="F62" s="11" t="s">
        <v>1131</v>
      </c>
    </row>
    <row r="63" customFormat="false" ht="15" hidden="false" customHeight="true" outlineLevel="0" collapsed="false">
      <c r="B63" s="8" t="s">
        <v>1132</v>
      </c>
      <c r="C63" s="8" t="s">
        <v>978</v>
      </c>
      <c r="D63" s="8" t="s">
        <v>70</v>
      </c>
      <c r="E63" s="9" t="s">
        <v>1133</v>
      </c>
      <c r="F63" s="11" t="s">
        <v>1134</v>
      </c>
    </row>
    <row r="64" customFormat="false" ht="15" hidden="true" customHeight="true" outlineLevel="0" collapsed="false">
      <c r="B64" s="8" t="s">
        <v>466</v>
      </c>
      <c r="C64" s="8" t="s">
        <v>978</v>
      </c>
      <c r="D64" s="8" t="s">
        <v>115</v>
      </c>
      <c r="E64" s="9" t="s">
        <v>1135</v>
      </c>
      <c r="F64" s="11" t="s">
        <v>468</v>
      </c>
    </row>
    <row r="65" customFormat="false" ht="15" hidden="true" customHeight="true" outlineLevel="0" collapsed="false">
      <c r="B65" s="8" t="s">
        <v>1136</v>
      </c>
      <c r="C65" s="8" t="s">
        <v>978</v>
      </c>
      <c r="D65" s="8" t="s">
        <v>10</v>
      </c>
      <c r="E65" s="12" t="s">
        <v>1137</v>
      </c>
      <c r="F65" s="10" t="s">
        <v>1138</v>
      </c>
    </row>
    <row r="66" customFormat="false" ht="15" hidden="true" customHeight="true" outlineLevel="0" collapsed="false">
      <c r="B66" s="8" t="s">
        <v>1139</v>
      </c>
      <c r="C66" s="8" t="s">
        <v>978</v>
      </c>
      <c r="D66" s="8" t="s">
        <v>115</v>
      </c>
      <c r="E66" s="9" t="s">
        <v>1140</v>
      </c>
      <c r="F66" s="10" t="s">
        <v>1141</v>
      </c>
    </row>
    <row r="67" customFormat="false" ht="15" hidden="false" customHeight="true" outlineLevel="0" collapsed="false">
      <c r="B67" s="8" t="s">
        <v>1142</v>
      </c>
      <c r="C67" s="8" t="s">
        <v>978</v>
      </c>
      <c r="D67" s="8" t="s">
        <v>70</v>
      </c>
      <c r="E67" s="9" t="s">
        <v>1143</v>
      </c>
      <c r="F67" s="10" t="s">
        <v>1144</v>
      </c>
    </row>
    <row r="68" customFormat="false" ht="15" hidden="true" customHeight="true" outlineLevel="0" collapsed="false">
      <c r="B68" s="8" t="s">
        <v>1145</v>
      </c>
      <c r="C68" s="8" t="s">
        <v>978</v>
      </c>
      <c r="D68" s="8" t="s">
        <v>10</v>
      </c>
      <c r="E68" s="9" t="s">
        <v>1146</v>
      </c>
      <c r="F68" s="10" t="s">
        <v>1147</v>
      </c>
    </row>
    <row r="69" customFormat="false" ht="15" hidden="true" customHeight="true" outlineLevel="0" collapsed="false">
      <c r="B69" s="8" t="s">
        <v>489</v>
      </c>
      <c r="C69" s="8" t="s">
        <v>978</v>
      </c>
      <c r="D69" s="8" t="s">
        <v>14</v>
      </c>
      <c r="E69" s="9" t="s">
        <v>1148</v>
      </c>
      <c r="F69" s="10" t="s">
        <v>491</v>
      </c>
    </row>
    <row r="70" customFormat="false" ht="15" hidden="false" customHeight="true" outlineLevel="0" collapsed="false">
      <c r="B70" s="8" t="s">
        <v>497</v>
      </c>
      <c r="C70" s="8" t="s">
        <v>978</v>
      </c>
      <c r="D70" s="8" t="s">
        <v>70</v>
      </c>
      <c r="E70" s="9" t="s">
        <v>1149</v>
      </c>
      <c r="F70" s="10" t="s">
        <v>1150</v>
      </c>
    </row>
    <row r="71" customFormat="false" ht="15" hidden="false" customHeight="true" outlineLevel="0" collapsed="false">
      <c r="B71" s="8" t="s">
        <v>1151</v>
      </c>
      <c r="C71" s="8" t="s">
        <v>978</v>
      </c>
      <c r="D71" s="8" t="s">
        <v>70</v>
      </c>
      <c r="E71" s="9" t="s">
        <v>1152</v>
      </c>
      <c r="F71" s="10" t="s">
        <v>1153</v>
      </c>
    </row>
    <row r="72" customFormat="false" ht="15" hidden="true" customHeight="true" outlineLevel="0" collapsed="false">
      <c r="B72" s="8" t="s">
        <v>511</v>
      </c>
      <c r="C72" s="8" t="s">
        <v>978</v>
      </c>
      <c r="D72" s="8" t="s">
        <v>10</v>
      </c>
      <c r="E72" s="9" t="s">
        <v>1154</v>
      </c>
      <c r="F72" s="10" t="s">
        <v>513</v>
      </c>
    </row>
    <row r="73" customFormat="false" ht="24.75" hidden="true" customHeight="true" outlineLevel="0" collapsed="false">
      <c r="B73" s="8" t="s">
        <v>108</v>
      </c>
      <c r="C73" s="8" t="s">
        <v>978</v>
      </c>
      <c r="D73" s="8" t="s">
        <v>10</v>
      </c>
      <c r="E73" s="12" t="s">
        <v>1155</v>
      </c>
      <c r="F73" s="10" t="s">
        <v>1156</v>
      </c>
    </row>
    <row r="74" customFormat="false" ht="15" hidden="false" customHeight="true" outlineLevel="0" collapsed="false">
      <c r="B74" s="8" t="s">
        <v>1157</v>
      </c>
      <c r="C74" s="8" t="s">
        <v>978</v>
      </c>
      <c r="D74" s="8" t="s">
        <v>70</v>
      </c>
      <c r="E74" s="9" t="s">
        <v>1158</v>
      </c>
      <c r="F74" s="10" t="s">
        <v>1159</v>
      </c>
    </row>
    <row r="75" customFormat="false" ht="15" hidden="true" customHeight="true" outlineLevel="0" collapsed="false">
      <c r="B75" s="8" t="s">
        <v>111</v>
      </c>
      <c r="C75" s="8" t="s">
        <v>978</v>
      </c>
      <c r="D75" s="8" t="s">
        <v>14</v>
      </c>
      <c r="E75" s="9" t="s">
        <v>1160</v>
      </c>
      <c r="F75" s="10" t="s">
        <v>1161</v>
      </c>
    </row>
    <row r="76" customFormat="false" ht="15" hidden="true" customHeight="true" outlineLevel="0" collapsed="false">
      <c r="B76" s="8" t="s">
        <v>1162</v>
      </c>
      <c r="C76" s="8" t="s">
        <v>978</v>
      </c>
      <c r="D76" s="8" t="s">
        <v>14</v>
      </c>
      <c r="E76" s="9" t="s">
        <v>1163</v>
      </c>
      <c r="F76" s="10" t="s">
        <v>1164</v>
      </c>
    </row>
    <row r="77" customFormat="false" ht="15" hidden="true" customHeight="true" outlineLevel="0" collapsed="false">
      <c r="B77" s="8" t="s">
        <v>1165</v>
      </c>
      <c r="C77" s="8" t="s">
        <v>978</v>
      </c>
      <c r="D77" s="8" t="s">
        <v>14</v>
      </c>
      <c r="E77" s="9" t="s">
        <v>1166</v>
      </c>
      <c r="F77" s="10" t="s">
        <v>1167</v>
      </c>
    </row>
    <row r="78" customFormat="false" ht="15" hidden="true" customHeight="true" outlineLevel="0" collapsed="false">
      <c r="B78" s="8" t="s">
        <v>1168</v>
      </c>
      <c r="C78" s="8" t="s">
        <v>978</v>
      </c>
      <c r="D78" s="8" t="s">
        <v>14</v>
      </c>
      <c r="E78" s="9" t="s">
        <v>1169</v>
      </c>
      <c r="F78" s="10" t="s">
        <v>1170</v>
      </c>
    </row>
    <row r="79" customFormat="false" ht="15" hidden="true" customHeight="true" outlineLevel="0" collapsed="false">
      <c r="B79" s="8" t="s">
        <v>1171</v>
      </c>
      <c r="C79" s="8" t="s">
        <v>978</v>
      </c>
      <c r="D79" s="8" t="s">
        <v>10</v>
      </c>
      <c r="E79" s="9" t="s">
        <v>1172</v>
      </c>
      <c r="F79" s="10" t="s">
        <v>1173</v>
      </c>
    </row>
    <row r="80" customFormat="false" ht="15" hidden="true" customHeight="true" outlineLevel="0" collapsed="false">
      <c r="B80" s="8" t="s">
        <v>538</v>
      </c>
      <c r="C80" s="8" t="s">
        <v>978</v>
      </c>
      <c r="D80" s="8" t="s">
        <v>22</v>
      </c>
      <c r="E80" s="9" t="s">
        <v>1174</v>
      </c>
      <c r="F80" s="10" t="s">
        <v>540</v>
      </c>
    </row>
    <row r="81" customFormat="false" ht="15" hidden="true" customHeight="true" outlineLevel="0" collapsed="false">
      <c r="B81" s="8" t="s">
        <v>551</v>
      </c>
      <c r="C81" s="8" t="s">
        <v>978</v>
      </c>
      <c r="D81" s="8" t="s">
        <v>22</v>
      </c>
      <c r="E81" s="9" t="s">
        <v>1175</v>
      </c>
      <c r="F81" s="10" t="s">
        <v>1176</v>
      </c>
    </row>
    <row r="82" customFormat="false" ht="15" hidden="false" customHeight="true" outlineLevel="0" collapsed="false">
      <c r="B82" s="8" t="s">
        <v>1177</v>
      </c>
      <c r="C82" s="8" t="s">
        <v>978</v>
      </c>
      <c r="D82" s="8" t="s">
        <v>70</v>
      </c>
      <c r="E82" s="9" t="s">
        <v>1178</v>
      </c>
      <c r="F82" s="10" t="s">
        <v>1179</v>
      </c>
    </row>
    <row r="83" customFormat="false" ht="15" hidden="false" customHeight="true" outlineLevel="0" collapsed="false">
      <c r="B83" s="8" t="s">
        <v>559</v>
      </c>
      <c r="C83" s="8" t="s">
        <v>978</v>
      </c>
      <c r="D83" s="8" t="s">
        <v>33</v>
      </c>
      <c r="E83" s="9" t="s">
        <v>1180</v>
      </c>
      <c r="F83" s="10" t="s">
        <v>561</v>
      </c>
    </row>
    <row r="84" customFormat="false" ht="15" hidden="true" customHeight="true" outlineLevel="0" collapsed="false">
      <c r="B84" s="8" t="s">
        <v>1181</v>
      </c>
      <c r="C84" s="8" t="s">
        <v>978</v>
      </c>
      <c r="D84" s="8" t="s">
        <v>14</v>
      </c>
      <c r="E84" s="9" t="s">
        <v>1182</v>
      </c>
      <c r="F84" s="10" t="s">
        <v>1183</v>
      </c>
    </row>
    <row r="85" customFormat="false" ht="15" hidden="true" customHeight="true" outlineLevel="0" collapsed="false">
      <c r="B85" s="8" t="s">
        <v>1184</v>
      </c>
      <c r="C85" s="8" t="s">
        <v>978</v>
      </c>
      <c r="D85" s="8" t="s">
        <v>14</v>
      </c>
      <c r="E85" s="9" t="s">
        <v>1185</v>
      </c>
      <c r="F85" s="10" t="s">
        <v>1186</v>
      </c>
    </row>
    <row r="86" customFormat="false" ht="15" hidden="true" customHeight="true" outlineLevel="0" collapsed="false">
      <c r="B86" s="8" t="s">
        <v>1187</v>
      </c>
      <c r="C86" s="8" t="s">
        <v>978</v>
      </c>
      <c r="D86" s="8" t="s">
        <v>115</v>
      </c>
      <c r="E86" s="9" t="s">
        <v>1188</v>
      </c>
      <c r="F86" s="10" t="s">
        <v>1189</v>
      </c>
    </row>
    <row r="87" customFormat="false" ht="15" hidden="true" customHeight="true" outlineLevel="0" collapsed="false">
      <c r="B87" s="8" t="s">
        <v>1190</v>
      </c>
      <c r="C87" s="8" t="s">
        <v>978</v>
      </c>
      <c r="D87" s="8" t="s">
        <v>115</v>
      </c>
      <c r="E87" s="9" t="s">
        <v>1191</v>
      </c>
      <c r="F87" s="10" t="s">
        <v>1192</v>
      </c>
    </row>
    <row r="88" customFormat="false" ht="15" hidden="true" customHeight="true" outlineLevel="0" collapsed="false">
      <c r="B88" s="8" t="s">
        <v>1193</v>
      </c>
      <c r="C88" s="8" t="s">
        <v>978</v>
      </c>
      <c r="D88" s="8" t="s">
        <v>10</v>
      </c>
      <c r="E88" s="9" t="s">
        <v>1194</v>
      </c>
      <c r="F88" s="10" t="s">
        <v>1195</v>
      </c>
    </row>
    <row r="89" customFormat="false" ht="15" hidden="true" customHeight="true" outlineLevel="0" collapsed="false">
      <c r="B89" s="8" t="s">
        <v>1196</v>
      </c>
      <c r="C89" s="8" t="s">
        <v>978</v>
      </c>
      <c r="D89" s="8" t="s">
        <v>18</v>
      </c>
      <c r="E89" s="9" t="s">
        <v>1197</v>
      </c>
      <c r="F89" s="10" t="s">
        <v>1198</v>
      </c>
    </row>
    <row r="90" customFormat="false" ht="15" hidden="false" customHeight="true" outlineLevel="0" collapsed="false">
      <c r="B90" s="8" t="s">
        <v>1199</v>
      </c>
      <c r="C90" s="8" t="s">
        <v>978</v>
      </c>
      <c r="D90" s="8" t="s">
        <v>70</v>
      </c>
      <c r="E90" s="9" t="s">
        <v>1200</v>
      </c>
      <c r="F90" s="10" t="s">
        <v>1201</v>
      </c>
    </row>
    <row r="91" customFormat="false" ht="15" hidden="false" customHeight="true" outlineLevel="0" collapsed="false">
      <c r="B91" s="8" t="s">
        <v>1202</v>
      </c>
      <c r="C91" s="8" t="s">
        <v>978</v>
      </c>
      <c r="D91" s="8" t="s">
        <v>33</v>
      </c>
      <c r="E91" s="9" t="s">
        <v>1203</v>
      </c>
      <c r="F91" s="10" t="s">
        <v>1204</v>
      </c>
    </row>
    <row r="92" customFormat="false" ht="15" hidden="true" customHeight="true" outlineLevel="0" collapsed="false">
      <c r="B92" s="8" t="s">
        <v>121</v>
      </c>
      <c r="C92" s="8" t="s">
        <v>978</v>
      </c>
      <c r="D92" s="8" t="s">
        <v>10</v>
      </c>
      <c r="E92" s="9" t="s">
        <v>1205</v>
      </c>
      <c r="F92" s="11" t="s">
        <v>1206</v>
      </c>
    </row>
    <row r="93" customFormat="false" ht="15" hidden="false" customHeight="true" outlineLevel="0" collapsed="false">
      <c r="B93" s="8" t="s">
        <v>637</v>
      </c>
      <c r="C93" s="8" t="s">
        <v>978</v>
      </c>
      <c r="D93" s="8" t="s">
        <v>70</v>
      </c>
      <c r="E93" s="9" t="s">
        <v>1207</v>
      </c>
      <c r="F93" s="10" t="s">
        <v>639</v>
      </c>
    </row>
    <row r="94" customFormat="false" ht="15" hidden="false" customHeight="true" outlineLevel="0" collapsed="false">
      <c r="B94" s="8" t="s">
        <v>1208</v>
      </c>
      <c r="C94" s="8" t="s">
        <v>978</v>
      </c>
      <c r="D94" s="8" t="s">
        <v>70</v>
      </c>
      <c r="E94" s="9" t="s">
        <v>1209</v>
      </c>
      <c r="F94" s="10" t="s">
        <v>1210</v>
      </c>
    </row>
    <row r="95" customFormat="false" ht="15" hidden="true" customHeight="true" outlineLevel="0" collapsed="false">
      <c r="B95" s="8" t="s">
        <v>1211</v>
      </c>
      <c r="C95" s="8" t="s">
        <v>978</v>
      </c>
      <c r="D95" s="8" t="s">
        <v>10</v>
      </c>
      <c r="E95" s="9" t="s">
        <v>1212</v>
      </c>
      <c r="F95" s="10" t="s">
        <v>1213</v>
      </c>
    </row>
    <row r="96" customFormat="false" ht="15" hidden="true" customHeight="true" outlineLevel="0" collapsed="false">
      <c r="B96" s="8" t="s">
        <v>641</v>
      </c>
      <c r="C96" s="8" t="s">
        <v>978</v>
      </c>
      <c r="D96" s="8" t="s">
        <v>14</v>
      </c>
      <c r="E96" s="9" t="s">
        <v>1214</v>
      </c>
      <c r="F96" s="10" t="s">
        <v>643</v>
      </c>
    </row>
    <row r="97" customFormat="false" ht="15" hidden="false" customHeight="true" outlineLevel="0" collapsed="false">
      <c r="B97" s="8" t="s">
        <v>123</v>
      </c>
      <c r="C97" s="8" t="s">
        <v>978</v>
      </c>
      <c r="D97" s="8" t="s">
        <v>70</v>
      </c>
      <c r="E97" s="9" t="s">
        <v>1215</v>
      </c>
      <c r="F97" s="10" t="s">
        <v>125</v>
      </c>
    </row>
    <row r="98" customFormat="false" ht="15" hidden="true" customHeight="true" outlineLevel="0" collapsed="false">
      <c r="B98" s="8" t="s">
        <v>1216</v>
      </c>
      <c r="C98" s="8" t="s">
        <v>978</v>
      </c>
      <c r="D98" s="8" t="s">
        <v>10</v>
      </c>
      <c r="E98" s="9" t="s">
        <v>1217</v>
      </c>
      <c r="F98" s="10" t="s">
        <v>1218</v>
      </c>
    </row>
    <row r="99" customFormat="false" ht="15" hidden="true" customHeight="true" outlineLevel="0" collapsed="false">
      <c r="B99" s="8" t="s">
        <v>1219</v>
      </c>
      <c r="C99" s="8" t="s">
        <v>978</v>
      </c>
      <c r="D99" s="8" t="s">
        <v>10</v>
      </c>
      <c r="E99" s="9" t="s">
        <v>1220</v>
      </c>
      <c r="F99" s="10" t="s">
        <v>1221</v>
      </c>
    </row>
    <row r="100" customFormat="false" ht="15" hidden="true" customHeight="true" outlineLevel="0" collapsed="false">
      <c r="B100" s="8" t="s">
        <v>654</v>
      </c>
      <c r="C100" s="8" t="s">
        <v>978</v>
      </c>
      <c r="D100" s="8" t="s">
        <v>14</v>
      </c>
      <c r="E100" s="12" t="s">
        <v>1222</v>
      </c>
      <c r="F100" s="10" t="s">
        <v>656</v>
      </c>
    </row>
    <row r="101" customFormat="false" ht="15" hidden="true" customHeight="true" outlineLevel="0" collapsed="false">
      <c r="B101" s="8" t="s">
        <v>663</v>
      </c>
      <c r="C101" s="8" t="s">
        <v>978</v>
      </c>
      <c r="D101" s="8" t="s">
        <v>10</v>
      </c>
      <c r="E101" s="9" t="s">
        <v>1223</v>
      </c>
      <c r="F101" s="10" t="s">
        <v>1224</v>
      </c>
    </row>
    <row r="102" customFormat="false" ht="15" hidden="true" customHeight="true" outlineLevel="0" collapsed="false">
      <c r="B102" s="8" t="s">
        <v>671</v>
      </c>
      <c r="C102" s="8" t="s">
        <v>978</v>
      </c>
      <c r="D102" s="8" t="s">
        <v>10</v>
      </c>
      <c r="E102" s="9" t="s">
        <v>1225</v>
      </c>
      <c r="F102" s="10" t="s">
        <v>673</v>
      </c>
    </row>
    <row r="103" customFormat="false" ht="15" hidden="true" customHeight="true" outlineLevel="0" collapsed="false">
      <c r="B103" s="8" t="s">
        <v>1226</v>
      </c>
      <c r="C103" s="8" t="s">
        <v>978</v>
      </c>
      <c r="D103" s="8" t="s">
        <v>10</v>
      </c>
      <c r="E103" s="9" t="s">
        <v>1227</v>
      </c>
      <c r="F103" s="11" t="s">
        <v>1228</v>
      </c>
    </row>
    <row r="104" customFormat="false" ht="15" hidden="true" customHeight="true" outlineLevel="0" collapsed="false">
      <c r="B104" s="8" t="s">
        <v>129</v>
      </c>
      <c r="C104" s="8" t="s">
        <v>978</v>
      </c>
      <c r="D104" s="8" t="s">
        <v>10</v>
      </c>
      <c r="E104" s="9" t="s">
        <v>1229</v>
      </c>
      <c r="F104" s="11" t="s">
        <v>1230</v>
      </c>
    </row>
    <row r="105" customFormat="false" ht="15" hidden="true" customHeight="true" outlineLevel="0" collapsed="false">
      <c r="B105" s="8" t="s">
        <v>685</v>
      </c>
      <c r="C105" s="8" t="s">
        <v>978</v>
      </c>
      <c r="D105" s="8" t="s">
        <v>10</v>
      </c>
      <c r="E105" s="9" t="s">
        <v>1231</v>
      </c>
      <c r="F105" s="11" t="s">
        <v>687</v>
      </c>
    </row>
    <row r="106" customFormat="false" ht="15" hidden="true" customHeight="true" outlineLevel="0" collapsed="false">
      <c r="B106" s="8" t="s">
        <v>1232</v>
      </c>
      <c r="C106" s="8" t="s">
        <v>978</v>
      </c>
      <c r="D106" s="8" t="s">
        <v>18</v>
      </c>
      <c r="E106" s="9" t="s">
        <v>1233</v>
      </c>
      <c r="F106" s="10" t="s">
        <v>1234</v>
      </c>
    </row>
    <row r="107" customFormat="false" ht="15" hidden="true" customHeight="true" outlineLevel="0" collapsed="false">
      <c r="B107" s="8" t="s">
        <v>1235</v>
      </c>
      <c r="C107" s="8" t="s">
        <v>978</v>
      </c>
      <c r="D107" s="8" t="s">
        <v>10</v>
      </c>
      <c r="E107" s="9" t="s">
        <v>1236</v>
      </c>
      <c r="F107" s="10" t="s">
        <v>1237</v>
      </c>
    </row>
    <row r="108" customFormat="false" ht="15" hidden="true" customHeight="true" outlineLevel="0" collapsed="false">
      <c r="B108" s="8" t="s">
        <v>1238</v>
      </c>
      <c r="C108" s="8" t="s">
        <v>978</v>
      </c>
      <c r="D108" s="8" t="s">
        <v>10</v>
      </c>
      <c r="E108" s="9" t="s">
        <v>1239</v>
      </c>
      <c r="F108" s="10" t="s">
        <v>1240</v>
      </c>
    </row>
    <row r="109" customFormat="false" ht="15" hidden="true" customHeight="true" outlineLevel="0" collapsed="false">
      <c r="B109" s="8" t="s">
        <v>694</v>
      </c>
      <c r="C109" s="8" t="s">
        <v>978</v>
      </c>
      <c r="D109" s="8" t="s">
        <v>10</v>
      </c>
      <c r="E109" s="9" t="s">
        <v>1241</v>
      </c>
      <c r="F109" s="10" t="s">
        <v>696</v>
      </c>
    </row>
    <row r="110" customFormat="false" ht="15" hidden="true" customHeight="true" outlineLevel="0" collapsed="false">
      <c r="B110" s="8" t="s">
        <v>1242</v>
      </c>
      <c r="C110" s="8" t="s">
        <v>978</v>
      </c>
      <c r="D110" s="8" t="s">
        <v>115</v>
      </c>
      <c r="E110" s="9" t="s">
        <v>1243</v>
      </c>
      <c r="F110" s="10" t="s">
        <v>1244</v>
      </c>
    </row>
    <row r="111" customFormat="false" ht="15" hidden="true" customHeight="true" outlineLevel="0" collapsed="false">
      <c r="B111" s="8" t="s">
        <v>1245</v>
      </c>
      <c r="C111" s="8" t="s">
        <v>978</v>
      </c>
      <c r="D111" s="8" t="s">
        <v>22</v>
      </c>
      <c r="E111" s="9" t="s">
        <v>1246</v>
      </c>
      <c r="F111" s="10" t="s">
        <v>1247</v>
      </c>
    </row>
    <row r="112" customFormat="false" ht="15" hidden="true" customHeight="true" outlineLevel="0" collapsed="false">
      <c r="B112" s="8" t="s">
        <v>703</v>
      </c>
      <c r="C112" s="8" t="s">
        <v>978</v>
      </c>
      <c r="D112" s="8" t="s">
        <v>115</v>
      </c>
      <c r="E112" s="9" t="s">
        <v>1248</v>
      </c>
      <c r="F112" s="11" t="s">
        <v>1249</v>
      </c>
    </row>
    <row r="113" customFormat="false" ht="15" hidden="true" customHeight="true" outlineLevel="0" collapsed="false">
      <c r="B113" s="8" t="s">
        <v>1250</v>
      </c>
      <c r="C113" s="8" t="s">
        <v>978</v>
      </c>
      <c r="D113" s="8" t="s">
        <v>14</v>
      </c>
      <c r="E113" s="9" t="s">
        <v>1251</v>
      </c>
      <c r="F113" s="10" t="s">
        <v>1252</v>
      </c>
    </row>
    <row r="114" customFormat="false" ht="15" hidden="true" customHeight="true" outlineLevel="0" collapsed="false">
      <c r="B114" s="8" t="s">
        <v>1253</v>
      </c>
      <c r="C114" s="8" t="s">
        <v>978</v>
      </c>
      <c r="D114" s="8" t="s">
        <v>14</v>
      </c>
      <c r="E114" s="9" t="s">
        <v>1254</v>
      </c>
      <c r="F114" s="10" t="s">
        <v>1255</v>
      </c>
    </row>
    <row r="115" customFormat="false" ht="15" hidden="true" customHeight="true" outlineLevel="0" collapsed="false">
      <c r="B115" s="8" t="s">
        <v>1256</v>
      </c>
      <c r="C115" s="8" t="s">
        <v>978</v>
      </c>
      <c r="D115" s="8" t="s">
        <v>14</v>
      </c>
      <c r="E115" s="9" t="s">
        <v>1257</v>
      </c>
      <c r="F115" s="10" t="s">
        <v>1258</v>
      </c>
    </row>
    <row r="116" customFormat="false" ht="15" hidden="false" customHeight="true" outlineLevel="0" collapsed="false">
      <c r="B116" s="8" t="s">
        <v>1259</v>
      </c>
      <c r="C116" s="8" t="s">
        <v>978</v>
      </c>
      <c r="D116" s="8" t="s">
        <v>70</v>
      </c>
      <c r="E116" s="12" t="s">
        <v>1260</v>
      </c>
      <c r="F116" s="10" t="s">
        <v>1261</v>
      </c>
    </row>
    <row r="117" customFormat="false" ht="15" hidden="true" customHeight="true" outlineLevel="0" collapsed="false">
      <c r="B117" s="8" t="s">
        <v>713</v>
      </c>
      <c r="C117" s="8" t="s">
        <v>978</v>
      </c>
      <c r="D117" s="8" t="s">
        <v>10</v>
      </c>
      <c r="E117" s="12" t="s">
        <v>1262</v>
      </c>
      <c r="F117" s="10" t="s">
        <v>715</v>
      </c>
    </row>
    <row r="118" customFormat="false" ht="15" hidden="true" customHeight="true" outlineLevel="0" collapsed="false">
      <c r="B118" s="8" t="s">
        <v>718</v>
      </c>
      <c r="C118" s="8" t="s">
        <v>978</v>
      </c>
      <c r="D118" s="8" t="s">
        <v>10</v>
      </c>
      <c r="E118" s="9" t="s">
        <v>1263</v>
      </c>
      <c r="F118" s="10" t="s">
        <v>720</v>
      </c>
    </row>
    <row r="119" customFormat="false" ht="15" hidden="true" customHeight="true" outlineLevel="0" collapsed="false">
      <c r="B119" s="8" t="s">
        <v>722</v>
      </c>
      <c r="C119" s="8" t="s">
        <v>978</v>
      </c>
      <c r="D119" s="8" t="s">
        <v>14</v>
      </c>
      <c r="E119" s="9" t="s">
        <v>1264</v>
      </c>
      <c r="F119" s="10" t="s">
        <v>724</v>
      </c>
    </row>
    <row r="120" customFormat="false" ht="15" hidden="true" customHeight="true" outlineLevel="0" collapsed="false">
      <c r="B120" s="8" t="s">
        <v>726</v>
      </c>
      <c r="C120" s="8" t="s">
        <v>978</v>
      </c>
      <c r="D120" s="8" t="s">
        <v>18</v>
      </c>
      <c r="E120" s="12" t="s">
        <v>1265</v>
      </c>
      <c r="F120" s="10" t="s">
        <v>728</v>
      </c>
    </row>
    <row r="121" customFormat="false" ht="15" hidden="true" customHeight="true" outlineLevel="0" collapsed="false">
      <c r="B121" s="8" t="s">
        <v>1266</v>
      </c>
      <c r="C121" s="8" t="s">
        <v>978</v>
      </c>
      <c r="D121" s="8" t="s">
        <v>14</v>
      </c>
      <c r="E121" s="9" t="s">
        <v>1267</v>
      </c>
      <c r="F121" s="10" t="s">
        <v>1268</v>
      </c>
    </row>
    <row r="122" customFormat="false" ht="15" hidden="true" customHeight="true" outlineLevel="0" collapsed="false">
      <c r="B122" s="8" t="s">
        <v>1269</v>
      </c>
      <c r="C122" s="8" t="s">
        <v>978</v>
      </c>
      <c r="D122" s="8" t="s">
        <v>14</v>
      </c>
      <c r="E122" s="9" t="s">
        <v>1270</v>
      </c>
      <c r="F122" s="10" t="s">
        <v>1271</v>
      </c>
    </row>
    <row r="123" customFormat="false" ht="15" hidden="true" customHeight="true" outlineLevel="0" collapsed="false">
      <c r="B123" s="8" t="s">
        <v>1272</v>
      </c>
      <c r="C123" s="8" t="s">
        <v>978</v>
      </c>
      <c r="D123" s="8" t="s">
        <v>10</v>
      </c>
      <c r="E123" s="9" t="s">
        <v>1273</v>
      </c>
      <c r="F123" s="10" t="s">
        <v>1274</v>
      </c>
    </row>
    <row r="124" customFormat="false" ht="15" hidden="false" customHeight="true" outlineLevel="0" collapsed="false">
      <c r="B124" s="8" t="s">
        <v>139</v>
      </c>
      <c r="C124" s="8" t="s">
        <v>978</v>
      </c>
      <c r="D124" s="8" t="s">
        <v>70</v>
      </c>
      <c r="E124" s="9" t="s">
        <v>1275</v>
      </c>
      <c r="F124" s="10" t="s">
        <v>1276</v>
      </c>
    </row>
    <row r="125" customFormat="false" ht="15" hidden="true" customHeight="true" outlineLevel="0" collapsed="false">
      <c r="B125" s="8" t="s">
        <v>1277</v>
      </c>
      <c r="C125" s="8" t="s">
        <v>978</v>
      </c>
      <c r="D125" s="8" t="s">
        <v>14</v>
      </c>
      <c r="E125" s="9" t="s">
        <v>1278</v>
      </c>
      <c r="F125" s="11" t="s">
        <v>1279</v>
      </c>
    </row>
    <row r="126" customFormat="false" ht="15" hidden="false" customHeight="true" outlineLevel="0" collapsed="false">
      <c r="B126" s="8" t="s">
        <v>730</v>
      </c>
      <c r="C126" s="8" t="s">
        <v>978</v>
      </c>
      <c r="D126" s="8" t="s">
        <v>70</v>
      </c>
      <c r="E126" s="9" t="s">
        <v>1280</v>
      </c>
      <c r="F126" s="11" t="s">
        <v>732</v>
      </c>
    </row>
    <row r="127" customFormat="false" ht="15" hidden="true" customHeight="true" outlineLevel="0" collapsed="false">
      <c r="B127" s="8" t="s">
        <v>1281</v>
      </c>
      <c r="C127" s="8" t="s">
        <v>978</v>
      </c>
      <c r="D127" s="8" t="s">
        <v>10</v>
      </c>
      <c r="E127" s="9" t="s">
        <v>1282</v>
      </c>
      <c r="F127" s="10" t="s">
        <v>1283</v>
      </c>
    </row>
    <row r="128" customFormat="false" ht="15" hidden="true" customHeight="true" outlineLevel="0" collapsed="false">
      <c r="B128" s="8" t="s">
        <v>1284</v>
      </c>
      <c r="C128" s="8" t="s">
        <v>978</v>
      </c>
      <c r="D128" s="8" t="s">
        <v>14</v>
      </c>
      <c r="E128" s="9" t="s">
        <v>1285</v>
      </c>
      <c r="F128" s="10" t="s">
        <v>1286</v>
      </c>
    </row>
    <row r="129" customFormat="false" ht="15" hidden="true" customHeight="true" outlineLevel="0" collapsed="false">
      <c r="B129" s="8" t="s">
        <v>145</v>
      </c>
      <c r="C129" s="8" t="s">
        <v>978</v>
      </c>
      <c r="D129" s="8" t="s">
        <v>10</v>
      </c>
      <c r="E129" s="12" t="s">
        <v>1287</v>
      </c>
      <c r="F129" s="10" t="s">
        <v>147</v>
      </c>
    </row>
    <row r="130" customFormat="false" ht="15" hidden="true" customHeight="true" outlineLevel="0" collapsed="false">
      <c r="B130" s="8" t="s">
        <v>1288</v>
      </c>
      <c r="C130" s="8" t="s">
        <v>978</v>
      </c>
      <c r="D130" s="8" t="s">
        <v>10</v>
      </c>
      <c r="E130" s="9" t="s">
        <v>1289</v>
      </c>
      <c r="F130" s="10" t="s">
        <v>1290</v>
      </c>
    </row>
    <row r="131" customFormat="false" ht="15" hidden="true" customHeight="true" outlineLevel="0" collapsed="false">
      <c r="B131" s="8" t="s">
        <v>148</v>
      </c>
      <c r="C131" s="8" t="s">
        <v>978</v>
      </c>
      <c r="D131" s="8" t="s">
        <v>22</v>
      </c>
      <c r="E131" s="9" t="s">
        <v>1291</v>
      </c>
      <c r="F131" s="10" t="s">
        <v>1292</v>
      </c>
    </row>
    <row r="132" customFormat="false" ht="15" hidden="true" customHeight="true" outlineLevel="0" collapsed="false">
      <c r="B132" s="8" t="s">
        <v>756</v>
      </c>
      <c r="C132" s="8" t="s">
        <v>978</v>
      </c>
      <c r="D132" s="8" t="s">
        <v>14</v>
      </c>
      <c r="E132" s="9" t="s">
        <v>1293</v>
      </c>
      <c r="F132" s="10" t="s">
        <v>758</v>
      </c>
    </row>
    <row r="133" customFormat="false" ht="15" hidden="true" customHeight="true" outlineLevel="0" collapsed="false">
      <c r="B133" s="8" t="s">
        <v>1294</v>
      </c>
      <c r="C133" s="8" t="s">
        <v>978</v>
      </c>
      <c r="D133" s="8" t="s">
        <v>14</v>
      </c>
      <c r="E133" s="9" t="s">
        <v>1295</v>
      </c>
      <c r="F133" s="10" t="s">
        <v>1296</v>
      </c>
    </row>
    <row r="134" customFormat="false" ht="15" hidden="false" customHeight="true" outlineLevel="0" collapsed="false">
      <c r="B134" s="8" t="s">
        <v>1297</v>
      </c>
      <c r="C134" s="8" t="s">
        <v>978</v>
      </c>
      <c r="D134" s="8" t="s">
        <v>70</v>
      </c>
      <c r="E134" s="9" t="s">
        <v>1298</v>
      </c>
      <c r="F134" s="10" t="s">
        <v>1299</v>
      </c>
    </row>
    <row r="135" customFormat="false" ht="15" hidden="true" customHeight="true" outlineLevel="0" collapsed="false">
      <c r="B135" s="8" t="s">
        <v>1300</v>
      </c>
      <c r="C135" s="8" t="s">
        <v>978</v>
      </c>
      <c r="D135" s="8" t="s">
        <v>14</v>
      </c>
      <c r="E135" s="9" t="s">
        <v>1301</v>
      </c>
      <c r="F135" s="10" t="s">
        <v>1302</v>
      </c>
    </row>
    <row r="136" customFormat="false" ht="15" hidden="false" customHeight="true" outlineLevel="0" collapsed="false">
      <c r="B136" s="8" t="s">
        <v>1303</v>
      </c>
      <c r="C136" s="8" t="s">
        <v>978</v>
      </c>
      <c r="D136" s="8" t="s">
        <v>70</v>
      </c>
      <c r="E136" s="9" t="s">
        <v>1304</v>
      </c>
      <c r="F136" s="10" t="s">
        <v>1305</v>
      </c>
    </row>
    <row r="137" customFormat="false" ht="15" hidden="true" customHeight="true" outlineLevel="0" collapsed="false">
      <c r="B137" s="8" t="s">
        <v>760</v>
      </c>
      <c r="C137" s="8" t="s">
        <v>978</v>
      </c>
      <c r="D137" s="8" t="s">
        <v>14</v>
      </c>
      <c r="E137" s="12" t="s">
        <v>1306</v>
      </c>
      <c r="F137" s="10" t="s">
        <v>765</v>
      </c>
    </row>
    <row r="138" customFormat="false" ht="15" hidden="true" customHeight="true" outlineLevel="0" collapsed="false">
      <c r="B138" s="8" t="s">
        <v>151</v>
      </c>
      <c r="C138" s="8" t="s">
        <v>978</v>
      </c>
      <c r="D138" s="8" t="s">
        <v>22</v>
      </c>
      <c r="E138" s="9" t="s">
        <v>1307</v>
      </c>
      <c r="F138" s="10" t="s">
        <v>1308</v>
      </c>
    </row>
    <row r="139" customFormat="false" ht="15" hidden="true" customHeight="true" outlineLevel="0" collapsed="false">
      <c r="B139" s="8" t="s">
        <v>1309</v>
      </c>
      <c r="C139" s="8" t="s">
        <v>978</v>
      </c>
      <c r="D139" s="8" t="s">
        <v>22</v>
      </c>
      <c r="E139" s="9" t="s">
        <v>1310</v>
      </c>
      <c r="F139" s="10" t="s">
        <v>1311</v>
      </c>
    </row>
    <row r="140" customFormat="false" ht="15" hidden="false" customHeight="true" outlineLevel="0" collapsed="false">
      <c r="B140" s="8" t="s">
        <v>1312</v>
      </c>
      <c r="C140" s="8" t="s">
        <v>978</v>
      </c>
      <c r="D140" s="8" t="s">
        <v>70</v>
      </c>
      <c r="E140" s="9" t="s">
        <v>1313</v>
      </c>
      <c r="F140" s="10" t="s">
        <v>1314</v>
      </c>
    </row>
    <row r="141" customFormat="false" ht="15" hidden="true" customHeight="true" outlineLevel="0" collapsed="false">
      <c r="B141" s="8" t="s">
        <v>1315</v>
      </c>
      <c r="C141" s="8" t="s">
        <v>978</v>
      </c>
      <c r="D141" s="8" t="s">
        <v>14</v>
      </c>
      <c r="E141" s="12" t="s">
        <v>1316</v>
      </c>
      <c r="F141" s="10" t="s">
        <v>1317</v>
      </c>
    </row>
    <row r="142" customFormat="false" ht="15" hidden="true" customHeight="true" outlineLevel="0" collapsed="false">
      <c r="B142" s="8" t="s">
        <v>1318</v>
      </c>
      <c r="C142" s="8" t="s">
        <v>978</v>
      </c>
      <c r="D142" s="8" t="s">
        <v>22</v>
      </c>
      <c r="E142" s="12" t="s">
        <v>1319</v>
      </c>
      <c r="F142" s="11" t="s">
        <v>1320</v>
      </c>
    </row>
    <row r="143" customFormat="false" ht="15" hidden="false" customHeight="true" outlineLevel="0" collapsed="false">
      <c r="B143" s="8" t="s">
        <v>1321</v>
      </c>
      <c r="C143" s="8" t="s">
        <v>978</v>
      </c>
      <c r="D143" s="8" t="s">
        <v>70</v>
      </c>
      <c r="E143" s="9" t="s">
        <v>1322</v>
      </c>
      <c r="F143" s="10" t="s">
        <v>1323</v>
      </c>
    </row>
    <row r="144" customFormat="false" ht="15" hidden="true" customHeight="true" outlineLevel="0" collapsed="false">
      <c r="B144" s="8" t="s">
        <v>814</v>
      </c>
      <c r="C144" s="8" t="s">
        <v>978</v>
      </c>
      <c r="D144" s="8" t="s">
        <v>10</v>
      </c>
      <c r="E144" s="9" t="s">
        <v>1324</v>
      </c>
      <c r="F144" s="10" t="s">
        <v>816</v>
      </c>
    </row>
    <row r="145" customFormat="false" ht="15" hidden="true" customHeight="true" outlineLevel="0" collapsed="false">
      <c r="B145" s="8" t="s">
        <v>1325</v>
      </c>
      <c r="C145" s="8" t="s">
        <v>978</v>
      </c>
      <c r="D145" s="8" t="s">
        <v>10</v>
      </c>
      <c r="E145" s="12" t="s">
        <v>1326</v>
      </c>
      <c r="F145" s="10" t="s">
        <v>1327</v>
      </c>
    </row>
    <row r="146" customFormat="false" ht="15" hidden="false" customHeight="true" outlineLevel="0" collapsed="false">
      <c r="B146" s="8" t="s">
        <v>1328</v>
      </c>
      <c r="C146" s="8" t="s">
        <v>978</v>
      </c>
      <c r="D146" s="8" t="s">
        <v>70</v>
      </c>
      <c r="E146" s="12" t="s">
        <v>1329</v>
      </c>
      <c r="F146" s="11" t="s">
        <v>1330</v>
      </c>
    </row>
    <row r="147" customFormat="false" ht="15" hidden="true" customHeight="true" outlineLevel="0" collapsed="false">
      <c r="B147" s="8" t="s">
        <v>159</v>
      </c>
      <c r="C147" s="8" t="s">
        <v>978</v>
      </c>
      <c r="D147" s="8" t="s">
        <v>14</v>
      </c>
      <c r="E147" s="12" t="s">
        <v>1331</v>
      </c>
      <c r="F147" s="11" t="s">
        <v>1332</v>
      </c>
    </row>
    <row r="148" customFormat="false" ht="15" hidden="true" customHeight="true" outlineLevel="0" collapsed="false">
      <c r="B148" s="8" t="s">
        <v>1333</v>
      </c>
      <c r="C148" s="8" t="s">
        <v>978</v>
      </c>
      <c r="D148" s="8" t="s">
        <v>10</v>
      </c>
      <c r="E148" s="12" t="s">
        <v>1334</v>
      </c>
      <c r="F148" s="10" t="s">
        <v>1335</v>
      </c>
    </row>
    <row r="149" customFormat="false" ht="15" hidden="true" customHeight="true" outlineLevel="0" collapsed="false">
      <c r="B149" s="8" t="s">
        <v>1336</v>
      </c>
      <c r="C149" s="8" t="s">
        <v>978</v>
      </c>
      <c r="D149" s="8" t="s">
        <v>22</v>
      </c>
      <c r="E149" s="9" t="s">
        <v>1337</v>
      </c>
      <c r="F149" s="10" t="s">
        <v>1338</v>
      </c>
    </row>
    <row r="150" customFormat="false" ht="15" hidden="true" customHeight="true" outlineLevel="0" collapsed="false">
      <c r="B150" s="8" t="s">
        <v>1339</v>
      </c>
      <c r="C150" s="8" t="s">
        <v>978</v>
      </c>
      <c r="D150" s="8" t="s">
        <v>14</v>
      </c>
      <c r="E150" s="9" t="s">
        <v>1340</v>
      </c>
      <c r="F150" s="10" t="s">
        <v>1341</v>
      </c>
    </row>
    <row r="151" customFormat="false" ht="15" hidden="true" customHeight="true" outlineLevel="0" collapsed="false">
      <c r="B151" s="8" t="s">
        <v>1342</v>
      </c>
      <c r="C151" s="8" t="s">
        <v>978</v>
      </c>
      <c r="D151" s="8" t="s">
        <v>22</v>
      </c>
      <c r="E151" s="9" t="s">
        <v>1343</v>
      </c>
      <c r="F151" s="10" t="s">
        <v>1344</v>
      </c>
    </row>
    <row r="152" customFormat="false" ht="15" hidden="true" customHeight="true" outlineLevel="0" collapsed="false">
      <c r="B152" s="8" t="s">
        <v>1345</v>
      </c>
      <c r="C152" s="8" t="s">
        <v>978</v>
      </c>
      <c r="D152" s="8" t="s">
        <v>10</v>
      </c>
      <c r="E152" s="9" t="s">
        <v>1346</v>
      </c>
      <c r="F152" s="10" t="s">
        <v>1347</v>
      </c>
    </row>
    <row r="153" customFormat="false" ht="15" hidden="false" customHeight="true" outlineLevel="0" collapsed="false">
      <c r="B153" s="8" t="s">
        <v>162</v>
      </c>
      <c r="C153" s="8" t="s">
        <v>978</v>
      </c>
      <c r="D153" s="8" t="s">
        <v>33</v>
      </c>
      <c r="E153" s="9" t="s">
        <v>1348</v>
      </c>
      <c r="F153" s="10" t="s">
        <v>1349</v>
      </c>
    </row>
    <row r="154" customFormat="false" ht="15" hidden="true" customHeight="true" outlineLevel="0" collapsed="false">
      <c r="B154" s="8" t="s">
        <v>878</v>
      </c>
      <c r="C154" s="8" t="s">
        <v>978</v>
      </c>
      <c r="D154" s="8" t="s">
        <v>10</v>
      </c>
      <c r="E154" s="9" t="s">
        <v>1350</v>
      </c>
      <c r="F154" s="10" t="s">
        <v>880</v>
      </c>
    </row>
    <row r="155" customFormat="false" ht="15" hidden="true" customHeight="true" outlineLevel="0" collapsed="false">
      <c r="B155" s="8" t="s">
        <v>1351</v>
      </c>
      <c r="C155" s="8" t="s">
        <v>978</v>
      </c>
      <c r="D155" s="8" t="s">
        <v>10</v>
      </c>
      <c r="E155" s="9" t="s">
        <v>1352</v>
      </c>
      <c r="F155" s="10" t="s">
        <v>1353</v>
      </c>
    </row>
    <row r="156" customFormat="false" ht="15" hidden="true" customHeight="true" outlineLevel="0" collapsed="false">
      <c r="B156" s="8" t="s">
        <v>1354</v>
      </c>
      <c r="C156" s="8" t="s">
        <v>978</v>
      </c>
      <c r="D156" s="8" t="s">
        <v>22</v>
      </c>
      <c r="E156" s="9" t="s">
        <v>1355</v>
      </c>
      <c r="F156" s="10" t="s">
        <v>1356</v>
      </c>
    </row>
    <row r="157" customFormat="false" ht="15" hidden="true" customHeight="true" outlineLevel="0" collapsed="false">
      <c r="B157" s="8" t="s">
        <v>1357</v>
      </c>
      <c r="C157" s="8" t="s">
        <v>978</v>
      </c>
      <c r="D157" s="8" t="s">
        <v>115</v>
      </c>
      <c r="E157" s="9" t="s">
        <v>1358</v>
      </c>
      <c r="F157" s="10" t="s">
        <v>1359</v>
      </c>
    </row>
    <row r="158" customFormat="false" ht="15" hidden="true" customHeight="true" outlineLevel="0" collapsed="false">
      <c r="B158" s="8" t="s">
        <v>1360</v>
      </c>
      <c r="C158" s="8" t="s">
        <v>978</v>
      </c>
      <c r="D158" s="8" t="s">
        <v>10</v>
      </c>
      <c r="E158" s="9" t="s">
        <v>1361</v>
      </c>
      <c r="F158" s="10" t="s">
        <v>1362</v>
      </c>
    </row>
    <row r="159" customFormat="false" ht="15" hidden="true" customHeight="true" outlineLevel="0" collapsed="false">
      <c r="B159" s="8" t="s">
        <v>883</v>
      </c>
      <c r="C159" s="8" t="s">
        <v>978</v>
      </c>
      <c r="D159" s="8" t="s">
        <v>10</v>
      </c>
      <c r="E159" s="9" t="s">
        <v>1363</v>
      </c>
      <c r="F159" s="10" t="s">
        <v>885</v>
      </c>
    </row>
    <row r="160" customFormat="false" ht="15" hidden="true" customHeight="true" outlineLevel="0" collapsed="false">
      <c r="B160" s="8" t="s">
        <v>1364</v>
      </c>
      <c r="C160" s="8" t="s">
        <v>978</v>
      </c>
      <c r="D160" s="8" t="s">
        <v>10</v>
      </c>
      <c r="E160" s="12" t="s">
        <v>1365</v>
      </c>
      <c r="F160" s="10" t="s">
        <v>1366</v>
      </c>
    </row>
    <row r="161" customFormat="false" ht="15" hidden="false" customHeight="true" outlineLevel="0" collapsed="false">
      <c r="B161" s="8" t="s">
        <v>896</v>
      </c>
      <c r="C161" s="8" t="s">
        <v>978</v>
      </c>
      <c r="D161" s="8" t="s">
        <v>70</v>
      </c>
      <c r="E161" s="12" t="s">
        <v>1367</v>
      </c>
      <c r="F161" s="10" t="s">
        <v>898</v>
      </c>
    </row>
    <row r="162" customFormat="false" ht="15" hidden="true" customHeight="true" outlineLevel="0" collapsed="false">
      <c r="B162" s="8" t="s">
        <v>163</v>
      </c>
      <c r="C162" s="8" t="s">
        <v>978</v>
      </c>
      <c r="D162" s="8" t="s">
        <v>22</v>
      </c>
      <c r="E162" s="12" t="s">
        <v>1368</v>
      </c>
      <c r="F162" s="10" t="s">
        <v>165</v>
      </c>
    </row>
    <row r="163" customFormat="false" ht="15" hidden="false" customHeight="true" outlineLevel="0" collapsed="false">
      <c r="B163" s="8" t="s">
        <v>166</v>
      </c>
      <c r="C163" s="8" t="s">
        <v>978</v>
      </c>
      <c r="D163" s="8" t="s">
        <v>33</v>
      </c>
      <c r="E163" s="12" t="s">
        <v>1369</v>
      </c>
      <c r="F163" s="11" t="s">
        <v>1370</v>
      </c>
    </row>
    <row r="164" customFormat="false" ht="15" hidden="true" customHeight="true" outlineLevel="0" collapsed="false">
      <c r="B164" s="8" t="s">
        <v>905</v>
      </c>
      <c r="C164" s="8" t="s">
        <v>978</v>
      </c>
      <c r="D164" s="8" t="s">
        <v>18</v>
      </c>
      <c r="E164" s="12" t="s">
        <v>1371</v>
      </c>
      <c r="F164" s="10" t="s">
        <v>907</v>
      </c>
    </row>
    <row r="165" customFormat="false" ht="15" hidden="true" customHeight="true" outlineLevel="0" collapsed="false">
      <c r="B165" s="8" t="s">
        <v>1372</v>
      </c>
      <c r="C165" s="8" t="s">
        <v>978</v>
      </c>
      <c r="D165" s="8" t="s">
        <v>14</v>
      </c>
      <c r="E165" s="9" t="s">
        <v>1373</v>
      </c>
      <c r="F165" s="11" t="s">
        <v>1374</v>
      </c>
    </row>
    <row r="166" customFormat="false" ht="15" hidden="true" customHeight="true" outlineLevel="0" collapsed="false">
      <c r="B166" s="8" t="s">
        <v>1375</v>
      </c>
      <c r="C166" s="8" t="s">
        <v>978</v>
      </c>
      <c r="D166" s="8" t="s">
        <v>10</v>
      </c>
      <c r="E166" s="9" t="s">
        <v>1376</v>
      </c>
      <c r="F166" s="10" t="s">
        <v>1377</v>
      </c>
    </row>
    <row r="167" customFormat="false" ht="15" hidden="true" customHeight="true" outlineLevel="0" collapsed="false">
      <c r="B167" s="8" t="s">
        <v>1378</v>
      </c>
      <c r="C167" s="8" t="s">
        <v>978</v>
      </c>
      <c r="D167" s="8" t="s">
        <v>10</v>
      </c>
      <c r="E167" s="9" t="s">
        <v>1379</v>
      </c>
      <c r="F167" s="10" t="s">
        <v>1380</v>
      </c>
    </row>
    <row r="168" customFormat="false" ht="15" hidden="true" customHeight="true" outlineLevel="0" collapsed="false">
      <c r="B168" s="8" t="s">
        <v>925</v>
      </c>
      <c r="C168" s="8" t="s">
        <v>978</v>
      </c>
      <c r="D168" s="8" t="s">
        <v>22</v>
      </c>
      <c r="E168" s="9" t="s">
        <v>1381</v>
      </c>
      <c r="F168" s="10" t="s">
        <v>927</v>
      </c>
    </row>
    <row r="169" customFormat="false" ht="15" hidden="true" customHeight="true" outlineLevel="0" collapsed="false">
      <c r="B169" s="8" t="s">
        <v>1382</v>
      </c>
      <c r="C169" s="8" t="s">
        <v>978</v>
      </c>
      <c r="D169" s="8" t="s">
        <v>115</v>
      </c>
      <c r="E169" s="9" t="s">
        <v>1383</v>
      </c>
      <c r="F169" s="10" t="s">
        <v>1384</v>
      </c>
    </row>
    <row r="170" customFormat="false" ht="15" hidden="false" customHeight="true" outlineLevel="0" collapsed="false">
      <c r="B170" s="8" t="s">
        <v>1385</v>
      </c>
      <c r="C170" s="8" t="s">
        <v>978</v>
      </c>
      <c r="D170" s="8" t="s">
        <v>70</v>
      </c>
      <c r="E170" s="9" t="s">
        <v>1386</v>
      </c>
      <c r="F170" s="10" t="s">
        <v>1387</v>
      </c>
    </row>
    <row r="171" customFormat="false" ht="15" hidden="true" customHeight="true" outlineLevel="0" collapsed="false">
      <c r="B171" s="8" t="s">
        <v>929</v>
      </c>
      <c r="C171" s="8" t="s">
        <v>978</v>
      </c>
      <c r="D171" s="8" t="s">
        <v>10</v>
      </c>
      <c r="E171" s="9" t="s">
        <v>1388</v>
      </c>
      <c r="F171" s="10" t="s">
        <v>931</v>
      </c>
    </row>
    <row r="172" customFormat="false" ht="15" hidden="true" customHeight="true" outlineLevel="0" collapsed="false">
      <c r="B172" s="8" t="s">
        <v>1389</v>
      </c>
      <c r="C172" s="8" t="s">
        <v>978</v>
      </c>
      <c r="D172" s="8" t="s">
        <v>115</v>
      </c>
      <c r="E172" s="9" t="s">
        <v>1390</v>
      </c>
      <c r="F172" s="10" t="s">
        <v>1391</v>
      </c>
    </row>
    <row r="173" customFormat="false" ht="15" hidden="false" customHeight="true" outlineLevel="0" collapsed="false">
      <c r="B173" s="8" t="s">
        <v>1392</v>
      </c>
      <c r="C173" s="8" t="s">
        <v>978</v>
      </c>
      <c r="D173" s="8" t="s">
        <v>70</v>
      </c>
      <c r="E173" s="9" t="s">
        <v>1393</v>
      </c>
      <c r="F173" s="11" t="s">
        <v>1394</v>
      </c>
    </row>
    <row r="174" customFormat="false" ht="27.75" hidden="true" customHeight="true" outlineLevel="0" collapsed="false">
      <c r="B174" s="8" t="s">
        <v>184</v>
      </c>
      <c r="C174" s="8" t="s">
        <v>978</v>
      </c>
      <c r="D174" s="8" t="s">
        <v>14</v>
      </c>
      <c r="E174" s="12" t="s">
        <v>1395</v>
      </c>
      <c r="F174" s="11" t="s">
        <v>186</v>
      </c>
    </row>
    <row r="175" customFormat="false" ht="15" hidden="true" customHeight="true" outlineLevel="0" collapsed="false">
      <c r="B175" s="8" t="s">
        <v>1396</v>
      </c>
      <c r="C175" s="8" t="s">
        <v>978</v>
      </c>
      <c r="D175" s="8" t="s">
        <v>10</v>
      </c>
      <c r="E175" s="9" t="s">
        <v>1397</v>
      </c>
      <c r="F175" s="10" t="s">
        <v>1398</v>
      </c>
    </row>
    <row r="176" customFormat="false" ht="15" hidden="true" customHeight="true" outlineLevel="0" collapsed="false">
      <c r="B176" s="8" t="s">
        <v>1399</v>
      </c>
      <c r="C176" s="8" t="s">
        <v>978</v>
      </c>
      <c r="D176" s="8" t="s">
        <v>18</v>
      </c>
      <c r="E176" s="12" t="s">
        <v>1400</v>
      </c>
      <c r="F176" s="10" t="s">
        <v>1401</v>
      </c>
    </row>
    <row r="177" customFormat="false" ht="15" hidden="true" customHeight="true" outlineLevel="0" collapsed="false">
      <c r="B177" s="8" t="s">
        <v>1402</v>
      </c>
      <c r="C177" s="8" t="s">
        <v>978</v>
      </c>
      <c r="D177" s="8" t="s">
        <v>14</v>
      </c>
      <c r="E177" s="9" t="s">
        <v>1403</v>
      </c>
      <c r="F177" s="10" t="s">
        <v>1404</v>
      </c>
    </row>
    <row r="178" customFormat="false" ht="15" hidden="true" customHeight="true" outlineLevel="0" collapsed="false">
      <c r="B178" s="8" t="s">
        <v>1405</v>
      </c>
      <c r="C178" s="8" t="s">
        <v>978</v>
      </c>
      <c r="D178" s="8" t="s">
        <v>115</v>
      </c>
      <c r="E178" s="9" t="s">
        <v>1406</v>
      </c>
      <c r="F178" s="10" t="s">
        <v>1407</v>
      </c>
    </row>
    <row r="179" customFormat="false" ht="15" hidden="true" customHeight="true" outlineLevel="0" collapsed="false">
      <c r="B179" s="8" t="s">
        <v>1408</v>
      </c>
      <c r="C179" s="8" t="s">
        <v>978</v>
      </c>
      <c r="D179" s="8" t="s">
        <v>10</v>
      </c>
      <c r="E179" s="9" t="s">
        <v>1409</v>
      </c>
      <c r="F179" s="10" t="s">
        <v>1410</v>
      </c>
    </row>
    <row r="180" customFormat="false" ht="15" hidden="true" customHeight="true" outlineLevel="0" collapsed="false">
      <c r="B180" s="8" t="s">
        <v>1411</v>
      </c>
      <c r="C180" s="8" t="s">
        <v>978</v>
      </c>
      <c r="D180" s="8" t="s">
        <v>10</v>
      </c>
      <c r="E180" s="9" t="s">
        <v>1412</v>
      </c>
      <c r="F180" s="11" t="s">
        <v>1413</v>
      </c>
    </row>
    <row r="181" customFormat="false" ht="15" hidden="true" customHeight="true" outlineLevel="0" collapsed="false">
      <c r="B181" s="8" t="s">
        <v>934</v>
      </c>
      <c r="C181" s="8" t="s">
        <v>978</v>
      </c>
      <c r="D181" s="8" t="s">
        <v>10</v>
      </c>
      <c r="E181" s="9" t="s">
        <v>1414</v>
      </c>
      <c r="F181" s="11" t="s">
        <v>1415</v>
      </c>
    </row>
    <row r="182" customFormat="false" ht="15" hidden="true" customHeight="true" outlineLevel="0" collapsed="false">
      <c r="B182" s="8" t="s">
        <v>1416</v>
      </c>
      <c r="C182" s="8" t="s">
        <v>978</v>
      </c>
      <c r="D182" s="8" t="s">
        <v>22</v>
      </c>
      <c r="E182" s="12" t="s">
        <v>1417</v>
      </c>
      <c r="F182" s="10" t="s">
        <v>1418</v>
      </c>
    </row>
    <row r="183" customFormat="false" ht="15" hidden="true" customHeight="true" outlineLevel="0" collapsed="false">
      <c r="B183" s="8" t="s">
        <v>942</v>
      </c>
      <c r="C183" s="8" t="s">
        <v>978</v>
      </c>
      <c r="D183" s="8" t="s">
        <v>10</v>
      </c>
      <c r="E183" s="9" t="s">
        <v>1419</v>
      </c>
      <c r="F183" s="10" t="s">
        <v>945</v>
      </c>
    </row>
    <row r="184" customFormat="false" ht="15" hidden="false" customHeight="true" outlineLevel="0" collapsed="false">
      <c r="B184" s="8" t="s">
        <v>1420</v>
      </c>
      <c r="C184" s="8" t="s">
        <v>978</v>
      </c>
      <c r="D184" s="8" t="s">
        <v>70</v>
      </c>
      <c r="E184" s="9" t="s">
        <v>1421</v>
      </c>
      <c r="F184" s="10" t="s">
        <v>1422</v>
      </c>
    </row>
    <row r="185" customFormat="false" ht="15" hidden="true" customHeight="true" outlineLevel="0" collapsed="false">
      <c r="B185" s="8" t="s">
        <v>193</v>
      </c>
      <c r="C185" s="8" t="s">
        <v>978</v>
      </c>
      <c r="D185" s="8" t="s">
        <v>14</v>
      </c>
      <c r="E185" s="9" t="s">
        <v>1423</v>
      </c>
      <c r="F185" s="10" t="s">
        <v>195</v>
      </c>
    </row>
    <row r="186" customFormat="false" ht="15" hidden="true" customHeight="true" outlineLevel="0" collapsed="false">
      <c r="B186" s="8" t="s">
        <v>1424</v>
      </c>
      <c r="C186" s="8" t="s">
        <v>978</v>
      </c>
      <c r="D186" s="8" t="s">
        <v>18</v>
      </c>
      <c r="E186" s="12" t="s">
        <v>1425</v>
      </c>
      <c r="F186" s="10" t="s">
        <v>1426</v>
      </c>
    </row>
    <row r="187" customFormat="false" ht="15" hidden="true" customHeight="true" outlineLevel="0" collapsed="false">
      <c r="B187" s="8" t="s">
        <v>949</v>
      </c>
      <c r="C187" s="8" t="s">
        <v>978</v>
      </c>
      <c r="D187" s="8" t="s">
        <v>10</v>
      </c>
      <c r="E187" s="12" t="s">
        <v>1427</v>
      </c>
      <c r="F187" s="10" t="s">
        <v>1428</v>
      </c>
    </row>
    <row r="188" customFormat="false" ht="15" hidden="true" customHeight="true" outlineLevel="0" collapsed="false">
      <c r="B188" s="8" t="s">
        <v>199</v>
      </c>
      <c r="C188" s="8" t="s">
        <v>978</v>
      </c>
      <c r="D188" s="8" t="s">
        <v>22</v>
      </c>
      <c r="E188" s="12" t="s">
        <v>1429</v>
      </c>
      <c r="F188" s="10" t="s">
        <v>1430</v>
      </c>
    </row>
    <row r="189" customFormat="false" ht="15" hidden="true" customHeight="true" outlineLevel="0" collapsed="false">
      <c r="B189" s="8" t="s">
        <v>202</v>
      </c>
      <c r="C189" s="8" t="s">
        <v>978</v>
      </c>
      <c r="D189" s="8" t="s">
        <v>22</v>
      </c>
      <c r="E189" s="12" t="s">
        <v>1431</v>
      </c>
      <c r="F189" s="10" t="s">
        <v>1432</v>
      </c>
    </row>
    <row r="190" customFormat="false" ht="15" hidden="true" customHeight="true" outlineLevel="0" collapsed="false">
      <c r="B190" s="8" t="s">
        <v>205</v>
      </c>
      <c r="C190" s="8" t="s">
        <v>978</v>
      </c>
      <c r="D190" s="8" t="s">
        <v>14</v>
      </c>
      <c r="E190" s="12" t="s">
        <v>1433</v>
      </c>
      <c r="F190" s="10" t="s">
        <v>1434</v>
      </c>
    </row>
    <row r="191" customFormat="false" ht="15" hidden="true" customHeight="true" outlineLevel="0" collapsed="false">
      <c r="B191" s="8" t="s">
        <v>1435</v>
      </c>
      <c r="C191" s="8" t="s">
        <v>978</v>
      </c>
      <c r="D191" s="8" t="s">
        <v>115</v>
      </c>
      <c r="E191" s="9" t="s">
        <v>1436</v>
      </c>
      <c r="F191" s="10" t="s">
        <v>1437</v>
      </c>
    </row>
    <row r="192" customFormat="false" ht="15" hidden="true" customHeight="true" outlineLevel="0" collapsed="false">
      <c r="B192" s="8" t="s">
        <v>1438</v>
      </c>
      <c r="C192" s="8" t="s">
        <v>978</v>
      </c>
      <c r="D192" s="8" t="s">
        <v>22</v>
      </c>
      <c r="E192" s="12" t="s">
        <v>1439</v>
      </c>
      <c r="F192" s="10" t="s">
        <v>1440</v>
      </c>
    </row>
    <row r="193" customFormat="false" ht="15" hidden="false" customHeight="true" outlineLevel="0" collapsed="false">
      <c r="B193" s="8" t="s">
        <v>208</v>
      </c>
      <c r="C193" s="8" t="s">
        <v>978</v>
      </c>
      <c r="D193" s="8" t="s">
        <v>33</v>
      </c>
      <c r="E193" s="72" t="s">
        <v>1441</v>
      </c>
      <c r="F193" s="22" t="s">
        <v>1442</v>
      </c>
    </row>
    <row r="194" customFormat="false" ht="15" hidden="false" customHeight="true" outlineLevel="0" collapsed="false">
      <c r="B194" s="8" t="s">
        <v>1443</v>
      </c>
      <c r="C194" s="8" t="s">
        <v>978</v>
      </c>
      <c r="D194" s="8" t="s">
        <v>70</v>
      </c>
      <c r="E194" s="73" t="s">
        <v>1444</v>
      </c>
      <c r="F194" s="74" t="s">
        <v>1445</v>
      </c>
    </row>
    <row r="195" customFormat="false" ht="15" hidden="true" customHeight="true" outlineLevel="0" collapsed="false">
      <c r="B195" s="26" t="s">
        <v>214</v>
      </c>
      <c r="C195" s="8" t="s">
        <v>978</v>
      </c>
      <c r="D195" s="26" t="s">
        <v>10</v>
      </c>
      <c r="E195" s="27" t="s">
        <v>1446</v>
      </c>
      <c r="F195" s="28" t="s">
        <v>216</v>
      </c>
    </row>
    <row r="196" customFormat="false" ht="16.5" hidden="true" customHeight="false" outlineLevel="0" collapsed="false">
      <c r="B196" s="75" t="s">
        <v>217</v>
      </c>
      <c r="C196" s="75"/>
      <c r="D196" s="75"/>
      <c r="E196" s="75"/>
      <c r="F196" s="75"/>
    </row>
    <row r="197" customFormat="false" ht="16.5" hidden="true" customHeight="false" outlineLevel="0" collapsed="false">
      <c r="B197" s="75" t="s">
        <v>218</v>
      </c>
      <c r="C197" s="75"/>
      <c r="D197" s="75"/>
      <c r="E197" s="75"/>
      <c r="F197" s="75"/>
    </row>
  </sheetData>
  <autoFilter ref="B4:F197">
    <filterColumn colId="2">
      <filters>
        <filter val="Central"/>
        <filter val="Metropolitana"/>
      </filters>
    </filterColumn>
  </autoFilter>
  <mergeCells count="5">
    <mergeCell ref="B1:D2"/>
    <mergeCell ref="E1:F1"/>
    <mergeCell ref="E2:F2"/>
    <mergeCell ref="B196:F196"/>
    <mergeCell ref="B197:F197"/>
  </mergeCells>
  <dataValidations count="1">
    <dataValidation allowBlank="true" errorStyle="stop" operator="between" showDropDown="false" showErrorMessage="true" showInputMessage="true" sqref="D1:D197" type="list">
      <formula1>"BH,Central,Jequitinhonha e Mucuri,Leste,Metropolitana,Norte,Sul,Triângulo e Alto Paranaíba"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Q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5" activePane="bottomRight" state="frozen"/>
      <selection pane="topLeft" activeCell="A1" activeCellId="0" sqref="A1"/>
      <selection pane="topRight" activeCell="B1" activeCellId="0" sqref="B1"/>
      <selection pane="bottomLeft" activeCell="A5" activeCellId="0" sqref="A5"/>
      <selection pane="bottomRigh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2" min="2" style="1" width="22.7"/>
    <col collapsed="false" customWidth="true" hidden="false" outlineLevel="0" max="3" min="3" style="1" width="16.85"/>
    <col collapsed="false" customWidth="true" hidden="false" outlineLevel="0" max="4" min="4" style="1" width="23.57"/>
    <col collapsed="false" customWidth="true" hidden="false" outlineLevel="0" max="5" min="5" style="1" width="39.28"/>
    <col collapsed="false" customWidth="true" hidden="false" outlineLevel="0" max="6" min="6" style="1" width="29.29"/>
    <col collapsed="false" customWidth="true" hidden="false" outlineLevel="0" max="7" min="7" style="1" width="34.42"/>
  </cols>
  <sheetData>
    <row r="1" customFormat="false" ht="24.75" hidden="false" customHeight="true" outlineLevel="0" collapsed="false">
      <c r="B1" s="2" t="s">
        <v>1447</v>
      </c>
      <c r="C1" s="2"/>
      <c r="D1" s="2"/>
      <c r="E1" s="2"/>
      <c r="F1" s="2" t="s">
        <v>1448</v>
      </c>
      <c r="G1" s="2"/>
    </row>
    <row r="2" customFormat="false" ht="24.75" hidden="false" customHeight="true" outlineLevel="0" collapsed="false">
      <c r="B2" s="2"/>
      <c r="C2" s="2"/>
      <c r="D2" s="2"/>
      <c r="E2" s="2"/>
      <c r="F2" s="2" t="s">
        <v>1449</v>
      </c>
      <c r="G2" s="2"/>
    </row>
    <row r="4" customFormat="false" ht="24.75" hidden="false" customHeight="true" outlineLevel="0" collapsed="false"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221</v>
      </c>
    </row>
    <row r="5" customFormat="false" ht="15" hidden="true" customHeight="true" outlineLevel="0" collapsed="false">
      <c r="B5" s="35" t="s">
        <v>1450</v>
      </c>
      <c r="C5" s="76" t="s">
        <v>1451</v>
      </c>
      <c r="D5" s="77" t="s">
        <v>14</v>
      </c>
      <c r="E5" s="36" t="s">
        <v>1452</v>
      </c>
      <c r="F5" s="78" t="s">
        <v>1453</v>
      </c>
      <c r="G5" s="79" t="s">
        <v>1454</v>
      </c>
    </row>
    <row r="6" customFormat="false" ht="15" hidden="true" customHeight="true" outlineLevel="0" collapsed="false">
      <c r="B6" s="41" t="s">
        <v>981</v>
      </c>
      <c r="C6" s="41" t="s">
        <v>1451</v>
      </c>
      <c r="D6" s="41" t="s">
        <v>10</v>
      </c>
      <c r="E6" s="41" t="s">
        <v>1455</v>
      </c>
      <c r="F6" s="41" t="s">
        <v>983</v>
      </c>
      <c r="G6" s="80"/>
    </row>
    <row r="7" customFormat="false" ht="15" hidden="true" customHeight="true" outlineLevel="0" collapsed="false">
      <c r="B7" s="41" t="s">
        <v>255</v>
      </c>
      <c r="C7" s="41" t="s">
        <v>1451</v>
      </c>
      <c r="D7" s="41" t="s">
        <v>18</v>
      </c>
      <c r="E7" s="41" t="s">
        <v>1456</v>
      </c>
      <c r="F7" s="81"/>
      <c r="G7" s="80"/>
    </row>
    <row r="8" customFormat="false" ht="15" hidden="true" customHeight="true" outlineLevel="0" collapsed="false">
      <c r="B8" s="40" t="s">
        <v>25</v>
      </c>
      <c r="C8" s="41" t="s">
        <v>1451</v>
      </c>
      <c r="D8" s="82" t="s">
        <v>22</v>
      </c>
      <c r="E8" s="41" t="s">
        <v>1457</v>
      </c>
      <c r="F8" s="82"/>
      <c r="G8" s="80" t="s">
        <v>1458</v>
      </c>
    </row>
    <row r="9" customFormat="false" ht="15" hidden="false" customHeight="true" outlineLevel="0" collapsed="false">
      <c r="B9" s="40" t="s">
        <v>270</v>
      </c>
      <c r="C9" s="41" t="s">
        <v>1451</v>
      </c>
      <c r="D9" s="11" t="s">
        <v>33</v>
      </c>
      <c r="E9" s="41" t="s">
        <v>1459</v>
      </c>
      <c r="F9" s="82" t="s">
        <v>1460</v>
      </c>
      <c r="G9" s="83" t="s">
        <v>1461</v>
      </c>
    </row>
    <row r="10" customFormat="false" ht="15" hidden="false" customHeight="true" outlineLevel="0" collapsed="false">
      <c r="B10" s="40" t="s">
        <v>270</v>
      </c>
      <c r="C10" s="41" t="s">
        <v>1451</v>
      </c>
      <c r="D10" s="11" t="s">
        <v>33</v>
      </c>
      <c r="E10" s="41" t="s">
        <v>1462</v>
      </c>
      <c r="F10" s="82" t="s">
        <v>1463</v>
      </c>
      <c r="G10" s="80" t="s">
        <v>1464</v>
      </c>
    </row>
    <row r="11" customFormat="false" ht="15" hidden="true" customHeight="true" outlineLevel="0" collapsed="false">
      <c r="B11" s="40" t="s">
        <v>1465</v>
      </c>
      <c r="C11" s="41" t="s">
        <v>1451</v>
      </c>
      <c r="D11" s="40" t="s">
        <v>22</v>
      </c>
      <c r="E11" s="41" t="s">
        <v>1466</v>
      </c>
      <c r="F11" s="82"/>
      <c r="G11" s="80" t="s">
        <v>1467</v>
      </c>
    </row>
    <row r="12" customFormat="false" ht="15" hidden="false" customHeight="true" outlineLevel="0" collapsed="false">
      <c r="B12" s="40" t="s">
        <v>1087</v>
      </c>
      <c r="C12" s="41" t="s">
        <v>1451</v>
      </c>
      <c r="D12" s="40" t="s">
        <v>70</v>
      </c>
      <c r="E12" s="41" t="s">
        <v>1468</v>
      </c>
      <c r="F12" s="82" t="s">
        <v>1089</v>
      </c>
      <c r="G12" s="80" t="s">
        <v>1469</v>
      </c>
    </row>
    <row r="13" customFormat="false" ht="15" hidden="true" customHeight="true" outlineLevel="0" collapsed="false">
      <c r="B13" s="40" t="s">
        <v>1470</v>
      </c>
      <c r="C13" s="41" t="s">
        <v>1451</v>
      </c>
      <c r="D13" s="40" t="s">
        <v>10</v>
      </c>
      <c r="E13" s="41" t="s">
        <v>1471</v>
      </c>
      <c r="F13" s="82"/>
      <c r="G13" s="80"/>
    </row>
    <row r="14" customFormat="false" ht="15" hidden="true" customHeight="true" outlineLevel="0" collapsed="false">
      <c r="B14" s="40" t="s">
        <v>1472</v>
      </c>
      <c r="C14" s="41" t="s">
        <v>1451</v>
      </c>
      <c r="D14" s="40" t="s">
        <v>14</v>
      </c>
      <c r="E14" s="41" t="s">
        <v>1473</v>
      </c>
      <c r="F14" s="84" t="s">
        <v>1474</v>
      </c>
      <c r="G14" s="85"/>
    </row>
    <row r="15" customFormat="false" ht="15" hidden="false" customHeight="true" outlineLevel="0" collapsed="false">
      <c r="B15" s="40" t="s">
        <v>1157</v>
      </c>
      <c r="C15" s="41" t="s">
        <v>1451</v>
      </c>
      <c r="D15" s="40" t="s">
        <v>70</v>
      </c>
      <c r="E15" s="41" t="s">
        <v>1475</v>
      </c>
      <c r="F15" s="44" t="s">
        <v>1476</v>
      </c>
      <c r="G15" s="80" t="s">
        <v>1477</v>
      </c>
    </row>
    <row r="16" customFormat="false" ht="15" hidden="true" customHeight="true" outlineLevel="0" collapsed="false">
      <c r="B16" s="40" t="s">
        <v>654</v>
      </c>
      <c r="C16" s="41" t="s">
        <v>1451</v>
      </c>
      <c r="D16" s="11" t="s">
        <v>14</v>
      </c>
      <c r="E16" s="44" t="s">
        <v>1478</v>
      </c>
      <c r="F16" s="82" t="s">
        <v>1479</v>
      </c>
      <c r="G16" s="80" t="s">
        <v>1480</v>
      </c>
    </row>
    <row r="17" customFormat="false" ht="15" hidden="true" customHeight="true" outlineLevel="0" collapsed="false">
      <c r="B17" s="40" t="s">
        <v>1354</v>
      </c>
      <c r="C17" s="41" t="s">
        <v>1451</v>
      </c>
      <c r="D17" s="40" t="s">
        <v>22</v>
      </c>
      <c r="E17" s="41" t="s">
        <v>1481</v>
      </c>
      <c r="F17" s="82" t="s">
        <v>1356</v>
      </c>
      <c r="G17" s="85" t="n">
        <v>1364548</v>
      </c>
    </row>
    <row r="18" customFormat="false" ht="25.5" hidden="false" customHeight="true" outlineLevel="0" collapsed="false">
      <c r="B18" s="40" t="s">
        <v>1482</v>
      </c>
      <c r="C18" s="40" t="s">
        <v>1451</v>
      </c>
      <c r="D18" s="40" t="s">
        <v>70</v>
      </c>
      <c r="E18" s="41" t="s">
        <v>1483</v>
      </c>
      <c r="F18" s="82" t="s">
        <v>1484</v>
      </c>
      <c r="G18" s="86" t="s">
        <v>1485</v>
      </c>
    </row>
    <row r="19" customFormat="false" ht="26.25" hidden="true" customHeight="true" outlineLevel="0" collapsed="false">
      <c r="B19" s="65" t="s">
        <v>205</v>
      </c>
      <c r="C19" s="65" t="s">
        <v>1451</v>
      </c>
      <c r="D19" s="65" t="s">
        <v>14</v>
      </c>
      <c r="E19" s="87" t="s">
        <v>1486</v>
      </c>
      <c r="F19" s="88" t="s">
        <v>1487</v>
      </c>
      <c r="G19" s="86"/>
    </row>
    <row r="20" customFormat="false" ht="16.5" hidden="false" customHeight="false" outlineLevel="0" collapsed="false">
      <c r="B20" s="89" t="s">
        <v>217</v>
      </c>
      <c r="C20" s="90"/>
      <c r="D20" s="90"/>
      <c r="E20" s="90"/>
      <c r="F20" s="90"/>
      <c r="G20" s="91"/>
    </row>
    <row r="21" customFormat="false" ht="16.5" hidden="false" customHeight="false" outlineLevel="0" collapsed="false">
      <c r="B21" s="75" t="s">
        <v>974</v>
      </c>
      <c r="C21" s="75"/>
      <c r="D21" s="75"/>
      <c r="E21" s="75"/>
      <c r="F21" s="75"/>
      <c r="G21" s="75"/>
    </row>
    <row r="25" customFormat="false" ht="15.75" hidden="false" customHeight="false" outlineLevel="0" collapsed="false">
      <c r="L25" s="92"/>
      <c r="M25" s="92"/>
      <c r="N25" s="92"/>
      <c r="O25" s="92"/>
      <c r="P25" s="92"/>
      <c r="Q25" s="92"/>
    </row>
    <row r="26" customFormat="false" ht="15.75" hidden="false" customHeight="false" outlineLevel="0" collapsed="false">
      <c r="L26" s="93"/>
      <c r="M26" s="93"/>
      <c r="N26" s="93"/>
      <c r="O26" s="93"/>
      <c r="P26" s="93"/>
      <c r="Q26" s="93"/>
    </row>
  </sheetData>
  <autoFilter ref="B4:G21">
    <filterColumn colId="2">
      <filters blank="1">
        <filter val="Central"/>
        <filter val="Metropolitana"/>
      </filters>
    </filterColumn>
    <sortState ref="B5:G21">
      <sortCondition ref="A5:A21" customList=""/>
    </sortState>
  </autoFilter>
  <mergeCells count="5">
    <mergeCell ref="B1:E2"/>
    <mergeCell ref="F1:G1"/>
    <mergeCell ref="F2:G2"/>
    <mergeCell ref="B21:G21"/>
    <mergeCell ref="L26:Q26"/>
  </mergeCells>
  <dataValidations count="1">
    <dataValidation allowBlank="true" errorStyle="stop" operator="between" showDropDown="false" showErrorMessage="true" showInputMessage="true" sqref="D1:D19 D21 N26" type="list">
      <formula1>"BH,Central,Jequitinhonha e Mucuri,Leste,Metropolitana,Norte,Sul,Triângulo e Alto Paranaíba"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AE759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5" topLeftCell="J309" activePane="bottomRight" state="frozen"/>
      <selection pane="topLeft" activeCell="A1" activeCellId="0" sqref="A1"/>
      <selection pane="topRight" activeCell="J1" activeCellId="0" sqref="J1"/>
      <selection pane="bottomLeft" activeCell="A309" activeCellId="0" sqref="A309"/>
      <selection pane="bottomRight" activeCell="J37" activeCellId="0" sqref="J37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24.42"/>
    <col collapsed="false" customWidth="true" hidden="false" outlineLevel="0" max="3" min="3" style="1" width="15.15"/>
    <col collapsed="false" customWidth="true" hidden="true" outlineLevel="0" max="4" min="4" style="1" width="14.57"/>
    <col collapsed="false" customWidth="true" hidden="false" outlineLevel="0" max="5" min="5" style="94" width="10.85"/>
    <col collapsed="false" customWidth="true" hidden="false" outlineLevel="0" max="6" min="6" style="1" width="16.14"/>
    <col collapsed="false" customWidth="true" hidden="true" outlineLevel="0" max="7" min="7" style="1" width="51.15"/>
    <col collapsed="false" customWidth="true" hidden="true" outlineLevel="0" max="8" min="8" style="1" width="11.52"/>
    <col collapsed="false" customWidth="true" hidden="false" outlineLevel="0" max="9" min="9" style="1" width="11.43"/>
    <col collapsed="false" customWidth="true" hidden="false" outlineLevel="0" max="10" min="10" style="1" width="15.29"/>
    <col collapsed="false" customWidth="true" hidden="false" outlineLevel="0" max="11" min="11" style="1" width="16.57"/>
    <col collapsed="false" customWidth="true" hidden="false" outlineLevel="0" max="12" min="12" style="1" width="14.43"/>
    <col collapsed="false" customWidth="true" hidden="false" outlineLevel="0" max="13" min="13" style="1" width="13.7"/>
    <col collapsed="false" customWidth="true" hidden="false" outlineLevel="0" max="14" min="14" style="1" width="15.29"/>
    <col collapsed="false" customWidth="true" hidden="false" outlineLevel="0" max="15" min="15" style="1" width="10.99"/>
    <col collapsed="false" customWidth="true" hidden="false" outlineLevel="0" max="16" min="16" style="1" width="10.71"/>
    <col collapsed="false" customWidth="true" hidden="false" outlineLevel="0" max="17" min="17" style="1" width="10.29"/>
    <col collapsed="false" customWidth="true" hidden="false" outlineLevel="0" max="18" min="18" style="1" width="13.29"/>
    <col collapsed="false" customWidth="true" hidden="false" outlineLevel="0" max="19" min="19" style="1" width="12.42"/>
    <col collapsed="false" customWidth="true" hidden="false" outlineLevel="0" max="20" min="20" style="1" width="10"/>
    <col collapsed="false" customWidth="true" hidden="false" outlineLevel="0" max="21" min="21" style="1" width="10.85"/>
    <col collapsed="false" customWidth="true" hidden="false" outlineLevel="0" max="22" min="22" style="1" width="10.14"/>
    <col collapsed="false" customWidth="true" hidden="false" outlineLevel="0" max="23" min="23" style="1" width="27.85"/>
    <col collapsed="false" customWidth="true" hidden="false" outlineLevel="0" max="24" min="24" style="1" width="28.86"/>
    <col collapsed="false" customWidth="true" hidden="false" outlineLevel="0" max="25" min="25" style="1" width="28.99"/>
    <col collapsed="false" customWidth="true" hidden="false" outlineLevel="0" max="26" min="26" style="1" width="10.71"/>
    <col collapsed="false" customWidth="true" hidden="false" outlineLevel="0" max="27" min="27" style="1" width="21.43"/>
    <col collapsed="false" customWidth="true" hidden="false" outlineLevel="0" max="28" min="28" style="1" width="10.71"/>
  </cols>
  <sheetData>
    <row r="1" customFormat="false" ht="24.75" hidden="false" customHeight="true" outlineLevel="0" collapsed="false">
      <c r="B1" s="89"/>
      <c r="C1" s="95" t="s">
        <v>1488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6" t="s">
        <v>1489</v>
      </c>
      <c r="U1" s="96"/>
      <c r="V1" s="96"/>
      <c r="W1" s="96"/>
      <c r="X1" s="96"/>
      <c r="Y1" s="96"/>
      <c r="Z1" s="96"/>
      <c r="AA1" s="96"/>
    </row>
    <row r="2" customFormat="false" ht="24.75" hidden="false" customHeight="true" outlineLevel="0" collapsed="false">
      <c r="B2" s="97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</row>
    <row r="3" customFormat="false" ht="11.25" hidden="false" customHeight="true" outlineLevel="0" collapsed="false">
      <c r="B3" s="92"/>
      <c r="C3" s="92"/>
      <c r="D3" s="92"/>
      <c r="E3" s="98"/>
      <c r="F3" s="98"/>
      <c r="G3" s="92"/>
      <c r="H3" s="92"/>
      <c r="N3" s="99"/>
      <c r="P3" s="100"/>
      <c r="Q3" s="101"/>
      <c r="R3" s="101"/>
    </row>
    <row r="4" customFormat="false" ht="15.75" hidden="false" customHeight="false" outlineLevel="0" collapsed="false">
      <c r="B4" s="3"/>
      <c r="C4" s="3"/>
      <c r="D4" s="3"/>
      <c r="E4" s="102"/>
      <c r="F4" s="102"/>
      <c r="G4" s="3"/>
      <c r="H4" s="3"/>
      <c r="N4" s="99"/>
      <c r="P4" s="100"/>
      <c r="Q4" s="103" t="s">
        <v>1490</v>
      </c>
      <c r="R4" s="103"/>
      <c r="T4" s="104" t="s">
        <v>1491</v>
      </c>
      <c r="U4" s="104"/>
    </row>
    <row r="5" customFormat="false" ht="44.25" hidden="false" customHeight="true" outlineLevel="0" collapsed="false">
      <c r="B5" s="5" t="s">
        <v>3</v>
      </c>
      <c r="C5" s="105" t="s">
        <v>4</v>
      </c>
      <c r="D5" s="106" t="s">
        <v>5</v>
      </c>
      <c r="E5" s="106" t="s">
        <v>1492</v>
      </c>
      <c r="F5" s="5" t="s">
        <v>1493</v>
      </c>
      <c r="G5" s="105" t="s">
        <v>6</v>
      </c>
      <c r="H5" s="106" t="s">
        <v>7</v>
      </c>
      <c r="I5" s="5" t="s">
        <v>1494</v>
      </c>
      <c r="J5" s="105" t="s">
        <v>1495</v>
      </c>
      <c r="K5" s="5" t="s">
        <v>1496</v>
      </c>
      <c r="L5" s="5" t="s">
        <v>1497</v>
      </c>
      <c r="M5" s="5" t="s">
        <v>1498</v>
      </c>
      <c r="N5" s="107" t="s">
        <v>1499</v>
      </c>
      <c r="O5" s="5" t="s">
        <v>1500</v>
      </c>
      <c r="P5" s="108" t="s">
        <v>1501</v>
      </c>
      <c r="Q5" s="109" t="s">
        <v>1502</v>
      </c>
      <c r="R5" s="109" t="s">
        <v>1503</v>
      </c>
      <c r="S5" s="5" t="s">
        <v>1504</v>
      </c>
      <c r="T5" s="110" t="s">
        <v>1505</v>
      </c>
      <c r="U5" s="111" t="s">
        <v>1506</v>
      </c>
      <c r="V5" s="5" t="s">
        <v>1507</v>
      </c>
      <c r="W5" s="5" t="s">
        <v>1508</v>
      </c>
      <c r="X5" s="5" t="s">
        <v>1509</v>
      </c>
      <c r="Y5" s="105" t="s">
        <v>1510</v>
      </c>
      <c r="Z5" s="107" t="s">
        <v>1511</v>
      </c>
      <c r="AA5" s="5" t="s">
        <v>1512</v>
      </c>
    </row>
    <row r="6" customFormat="false" ht="15" hidden="true" customHeight="true" outlineLevel="0" collapsed="false">
      <c r="B6" s="112" t="s">
        <v>224</v>
      </c>
      <c r="C6" s="112" t="s">
        <v>1513</v>
      </c>
      <c r="D6" s="112" t="s">
        <v>70</v>
      </c>
      <c r="E6" s="113"/>
      <c r="F6" s="113" t="s">
        <v>1514</v>
      </c>
      <c r="G6" s="112"/>
      <c r="H6" s="114" t="s">
        <v>227</v>
      </c>
      <c r="I6" s="115" t="n">
        <v>1</v>
      </c>
      <c r="J6" s="116" t="n">
        <v>1</v>
      </c>
      <c r="K6" s="112" t="n">
        <f aca="false">ROUNDUP(SUM(I6+J6)*1.2,0)</f>
        <v>3</v>
      </c>
      <c r="L6" s="116"/>
      <c r="M6" s="116"/>
      <c r="N6" s="112" t="n">
        <f aca="false">(L6+M6)*2</f>
        <v>0</v>
      </c>
      <c r="O6" s="117" t="n">
        <f aca="false">K6+N6</f>
        <v>3</v>
      </c>
      <c r="P6" s="118" t="n">
        <f aca="false">P7</f>
        <v>46.68</v>
      </c>
      <c r="Q6" s="119" t="n">
        <f aca="false">(I6+L6+M6)*30</f>
        <v>30</v>
      </c>
      <c r="R6" s="119" t="n">
        <f aca="false">(I6+L6+M6)*45</f>
        <v>45</v>
      </c>
      <c r="S6" s="120" t="str">
        <f aca="false">IF(AND(P6&gt;=Q6,P6&lt;=R6),"Adequado",IF(P6&lt;Q6,"Apertado",IF(P6&gt;R6,"Folgado","0")))</f>
        <v>Folgado</v>
      </c>
      <c r="T6" s="116"/>
      <c r="U6" s="116"/>
      <c r="V6" s="121"/>
      <c r="W6" s="115" t="n">
        <f aca="false">I6+L6+M6</f>
        <v>1</v>
      </c>
      <c r="X6" s="115" t="str">
        <f aca="false">IF(E6&lt;&gt;"",(IF(F6="SL","6",IF(F6="SP","2",IF(F6="F","14",IF(F6="C","2","0")))))*2,IF(F6="SL","6",IF(F6="SP","2",IF(F6="F","14",IF(F6="C","2","0")))))</f>
        <v>6</v>
      </c>
      <c r="Y6" s="116" t="str">
        <f aca="false">IF(S6="Folgado","2",IF(S6="Adequado","4",IF(S6="Apertado","6","0")))</f>
        <v>2</v>
      </c>
      <c r="Z6" s="112" t="n">
        <f aca="false">IF(AND(U6&lt;&gt;"",F6="SL",F6="F"),(W6+X6+Y6)*1.5,(W6+X6+Y6))</f>
        <v>9</v>
      </c>
      <c r="AA6" s="112"/>
    </row>
    <row r="7" customFormat="false" ht="15" hidden="true" customHeight="true" outlineLevel="0" collapsed="false">
      <c r="B7" s="122" t="s">
        <v>224</v>
      </c>
      <c r="C7" s="122" t="s">
        <v>225</v>
      </c>
      <c r="D7" s="122" t="s">
        <v>70</v>
      </c>
      <c r="E7" s="122"/>
      <c r="F7" s="123"/>
      <c r="G7" s="122" t="s">
        <v>226</v>
      </c>
      <c r="H7" s="124"/>
      <c r="I7" s="125"/>
      <c r="J7" s="122"/>
      <c r="K7" s="122" t="n">
        <f aca="false">ROUNDUP(SUM(I7+J7)*1.2,0)</f>
        <v>0</v>
      </c>
      <c r="L7" s="122"/>
      <c r="M7" s="122"/>
      <c r="N7" s="122" t="n">
        <f aca="false">(L7+M7)*2</f>
        <v>0</v>
      </c>
      <c r="O7" s="124" t="n">
        <f aca="false">K7+N7</f>
        <v>0</v>
      </c>
      <c r="P7" s="126" t="n">
        <v>46.68</v>
      </c>
      <c r="Q7" s="127"/>
      <c r="R7" s="127"/>
      <c r="S7" s="122"/>
      <c r="T7" s="122"/>
      <c r="U7" s="122"/>
      <c r="V7" s="122"/>
      <c r="W7" s="125"/>
      <c r="X7" s="125"/>
      <c r="Y7" s="122"/>
      <c r="Z7" s="122"/>
      <c r="AA7" s="122"/>
    </row>
    <row r="8" customFormat="false" ht="15" hidden="true" customHeight="true" outlineLevel="0" collapsed="false">
      <c r="B8" s="112" t="s">
        <v>8</v>
      </c>
      <c r="C8" s="112" t="s">
        <v>1513</v>
      </c>
      <c r="D8" s="112"/>
      <c r="E8" s="113"/>
      <c r="F8" s="113" t="s">
        <v>1515</v>
      </c>
      <c r="G8" s="112"/>
      <c r="H8" s="117"/>
      <c r="I8" s="115" t="n">
        <v>2</v>
      </c>
      <c r="J8" s="112" t="n">
        <v>0</v>
      </c>
      <c r="K8" s="112" t="n">
        <f aca="false">ROUNDUP(SUM(I8+J8)*1.2,0)</f>
        <v>3</v>
      </c>
      <c r="L8" s="112"/>
      <c r="M8" s="112"/>
      <c r="N8" s="112" t="n">
        <f aca="false">(L8+M8)*2</f>
        <v>0</v>
      </c>
      <c r="O8" s="117" t="n">
        <f aca="false">K8+N8</f>
        <v>3</v>
      </c>
      <c r="P8" s="118" t="n">
        <f aca="false">P9</f>
        <v>59.5</v>
      </c>
      <c r="Q8" s="119" t="n">
        <f aca="false">(I8+L8+M8)*30</f>
        <v>60</v>
      </c>
      <c r="R8" s="119" t="n">
        <f aca="false">(I8+L8+M8)*45</f>
        <v>90</v>
      </c>
      <c r="S8" s="120" t="str">
        <f aca="false">IF(AND(P8&gt;=Q8,P8&lt;=R8),"Adequado",IF(P8&lt;Q8,"Apertado",IF(P8&gt;R8,"Folgado","0")))</f>
        <v>Apertado</v>
      </c>
      <c r="T8" s="112"/>
      <c r="U8" s="128" t="n">
        <v>45292</v>
      </c>
      <c r="V8" s="112"/>
      <c r="W8" s="115" t="n">
        <f aca="false">I8+L8+M8</f>
        <v>2</v>
      </c>
      <c r="X8" s="115" t="str">
        <f aca="false">IF(E8&lt;&gt;"",(IF(F8="SL","6",IF(F8="SP","2",IF(F8="F","14",IF(F8="C","2","0")))))*2,IF(F8="SL","6",IF(F8="SP","2",IF(F8="F","14",IF(F8="C","2","0")))))</f>
        <v>2</v>
      </c>
      <c r="Y8" s="116" t="str">
        <f aca="false">IF(S8="Folgado","2",IF(S8="Adequado","4",IF(S8="Apertado","6","0")))</f>
        <v>6</v>
      </c>
      <c r="Z8" s="112" t="n">
        <f aca="false">IF(AND(U8&lt;&gt;"",F8="SL",F8="F"),(W8+X8+Y8)*1.5,(W8+X8+Y8))</f>
        <v>10</v>
      </c>
      <c r="AA8" s="112"/>
    </row>
    <row r="9" customFormat="false" ht="15" hidden="true" customHeight="true" outlineLevel="0" collapsed="false">
      <c r="B9" s="122" t="s">
        <v>8</v>
      </c>
      <c r="C9" s="122" t="s">
        <v>9</v>
      </c>
      <c r="D9" s="122" t="s">
        <v>10</v>
      </c>
      <c r="E9" s="122"/>
      <c r="F9" s="123"/>
      <c r="G9" s="122" t="s">
        <v>11</v>
      </c>
      <c r="H9" s="124" t="s">
        <v>12</v>
      </c>
      <c r="I9" s="125"/>
      <c r="J9" s="122"/>
      <c r="K9" s="122" t="n">
        <f aca="false">ROUNDUP(SUM(I9+J9)*1.2,0)</f>
        <v>0</v>
      </c>
      <c r="L9" s="122"/>
      <c r="M9" s="122"/>
      <c r="N9" s="122" t="n">
        <f aca="false">(L9+M9)*2</f>
        <v>0</v>
      </c>
      <c r="O9" s="124" t="n">
        <f aca="false">K9+N9</f>
        <v>0</v>
      </c>
      <c r="P9" s="126" t="n">
        <v>59.5</v>
      </c>
      <c r="Q9" s="127"/>
      <c r="R9" s="127"/>
      <c r="S9" s="122"/>
      <c r="T9" s="122"/>
      <c r="U9" s="122"/>
      <c r="V9" s="122"/>
      <c r="W9" s="125"/>
      <c r="X9" s="125"/>
      <c r="Y9" s="122"/>
      <c r="Z9" s="122"/>
      <c r="AA9" s="122"/>
    </row>
    <row r="10" customFormat="false" ht="15" hidden="true" customHeight="true" outlineLevel="0" collapsed="false">
      <c r="B10" s="112" t="s">
        <v>977</v>
      </c>
      <c r="C10" s="112" t="s">
        <v>1513</v>
      </c>
      <c r="D10" s="112"/>
      <c r="E10" s="113"/>
      <c r="F10" s="113" t="s">
        <v>1516</v>
      </c>
      <c r="G10" s="112"/>
      <c r="H10" s="117"/>
      <c r="I10" s="115" t="n">
        <v>1</v>
      </c>
      <c r="J10" s="112" t="n">
        <v>0</v>
      </c>
      <c r="K10" s="112" t="n">
        <f aca="false">ROUNDUP(SUM(I10+J10)*1.2,0)</f>
        <v>2</v>
      </c>
      <c r="L10" s="112"/>
      <c r="M10" s="112"/>
      <c r="N10" s="112" t="n">
        <f aca="false">(L10+M10)*2</f>
        <v>0</v>
      </c>
      <c r="O10" s="117" t="n">
        <f aca="false">K10+N10</f>
        <v>2</v>
      </c>
      <c r="P10" s="118" t="n">
        <f aca="false">P11</f>
        <v>27.19</v>
      </c>
      <c r="Q10" s="119" t="n">
        <f aca="false">(I10+L10+M10)*30</f>
        <v>30</v>
      </c>
      <c r="R10" s="119" t="n">
        <f aca="false">(I10+L10+M10)*45</f>
        <v>45</v>
      </c>
      <c r="S10" s="120" t="str">
        <f aca="false">IF(AND(P10&gt;=Q10,P10&lt;=R10),"Adequado",IF(P10&lt;Q10,"Apertado",IF(P10&gt;R10,"Folgado","0")))</f>
        <v>Apertado</v>
      </c>
      <c r="T10" s="112"/>
      <c r="U10" s="112"/>
      <c r="V10" s="112"/>
      <c r="W10" s="115" t="n">
        <f aca="false">I10+L10+M10</f>
        <v>1</v>
      </c>
      <c r="X10" s="115" t="str">
        <f aca="false">IF(E10&lt;&gt;"",(IF(F10="SL","6",IF(F10="SP","2",IF(F10="F","14",IF(F10="C","2","0")))))*2,IF(F10="SL","6",IF(F10="SP","2",IF(F10="F","14",IF(F10="C","2","0")))))</f>
        <v>14</v>
      </c>
      <c r="Y10" s="116" t="str">
        <f aca="false">IF(S10="Folgado","2",IF(S10="Adequado","4",IF(S10="Apertado","6","0")))</f>
        <v>6</v>
      </c>
      <c r="Z10" s="112" t="n">
        <f aca="false">IF(AND(U10&lt;&gt;"",F10="SL",F10="F"),(W10+X10+Y10)*1.5,(W10+X10+Y10))</f>
        <v>21</v>
      </c>
      <c r="AA10" s="112"/>
    </row>
    <row r="11" customFormat="false" ht="15" hidden="true" customHeight="true" outlineLevel="0" collapsed="false">
      <c r="B11" s="122" t="s">
        <v>977</v>
      </c>
      <c r="C11" s="122" t="s">
        <v>978</v>
      </c>
      <c r="D11" s="122" t="s">
        <v>10</v>
      </c>
      <c r="E11" s="122"/>
      <c r="F11" s="123"/>
      <c r="G11" s="122" t="s">
        <v>979</v>
      </c>
      <c r="H11" s="124" t="s">
        <v>980</v>
      </c>
      <c r="I11" s="125"/>
      <c r="J11" s="122"/>
      <c r="K11" s="122" t="n">
        <f aca="false">ROUNDUP(SUM(I11+J11)*1.2,0)</f>
        <v>0</v>
      </c>
      <c r="L11" s="122"/>
      <c r="M11" s="122"/>
      <c r="N11" s="122" t="n">
        <f aca="false">(L11+M11)*2</f>
        <v>0</v>
      </c>
      <c r="O11" s="124" t="n">
        <f aca="false">K11+N11</f>
        <v>0</v>
      </c>
      <c r="P11" s="126" t="n">
        <v>27.19</v>
      </c>
      <c r="Q11" s="127"/>
      <c r="R11" s="127"/>
      <c r="S11" s="122"/>
      <c r="T11" s="122"/>
      <c r="U11" s="122"/>
      <c r="V11" s="122"/>
      <c r="W11" s="125"/>
      <c r="X11" s="125"/>
      <c r="Y11" s="122"/>
      <c r="Z11" s="122"/>
      <c r="AA11" s="122"/>
    </row>
    <row r="12" customFormat="false" ht="15" hidden="true" customHeight="true" outlineLevel="0" collapsed="false">
      <c r="B12" s="112" t="s">
        <v>231</v>
      </c>
      <c r="C12" s="112" t="s">
        <v>1513</v>
      </c>
      <c r="D12" s="112"/>
      <c r="E12" s="113"/>
      <c r="F12" s="113" t="s">
        <v>1514</v>
      </c>
      <c r="G12" s="112"/>
      <c r="H12" s="117"/>
      <c r="I12" s="115" t="n">
        <v>1</v>
      </c>
      <c r="J12" s="112" t="n">
        <v>0</v>
      </c>
      <c r="K12" s="112" t="n">
        <f aca="false">ROUNDUP(SUM(I12+J12)*1.2,0)</f>
        <v>2</v>
      </c>
      <c r="L12" s="112"/>
      <c r="M12" s="112"/>
      <c r="N12" s="112" t="n">
        <f aca="false">(L12+M12)*2</f>
        <v>0</v>
      </c>
      <c r="O12" s="117" t="n">
        <f aca="false">K12+N12</f>
        <v>2</v>
      </c>
      <c r="P12" s="118" t="n">
        <f aca="false">P13</f>
        <v>44.87</v>
      </c>
      <c r="Q12" s="119" t="n">
        <f aca="false">(I12+L12+M12)*30</f>
        <v>30</v>
      </c>
      <c r="R12" s="119" t="n">
        <f aca="false">(I12+L12+M12)*45</f>
        <v>45</v>
      </c>
      <c r="S12" s="120" t="str">
        <f aca="false">IF(AND(P12&gt;=Q12,P12&lt;=R12),"Adequado",IF(P12&lt;Q12,"Apertado",IF(P12&gt;R12,"Folgado","0")))</f>
        <v>Adequado</v>
      </c>
      <c r="T12" s="112"/>
      <c r="U12" s="112"/>
      <c r="V12" s="112"/>
      <c r="W12" s="115" t="n">
        <f aca="false">I12+L12+M12</f>
        <v>1</v>
      </c>
      <c r="X12" s="115" t="str">
        <f aca="false">IF(E12&lt;&gt;"",(IF(F12="SL","6",IF(F12="SP","2",IF(F12="F","14",IF(F12="C","2","0")))))*2,IF(F12="SL","6",IF(F12="SP","2",IF(F12="F","14",IF(F12="C","2","0")))))</f>
        <v>6</v>
      </c>
      <c r="Y12" s="116" t="str">
        <f aca="false">IF(S12="Folgado","2",IF(S12="Adequado","4",IF(S12="Apertado","6","0")))</f>
        <v>4</v>
      </c>
      <c r="Z12" s="112" t="n">
        <f aca="false">IF(AND(U12&lt;&gt;"",F12="SL",F12="F"),(W12+X12+Y12)*1.5,(W12+X12+Y12))</f>
        <v>11</v>
      </c>
      <c r="AA12" s="129"/>
    </row>
    <row r="13" customFormat="false" ht="15" hidden="true" customHeight="true" outlineLevel="0" collapsed="false">
      <c r="B13" s="122" t="s">
        <v>231</v>
      </c>
      <c r="C13" s="122" t="s">
        <v>225</v>
      </c>
      <c r="D13" s="122" t="s">
        <v>232</v>
      </c>
      <c r="E13" s="122"/>
      <c r="F13" s="123"/>
      <c r="G13" s="122" t="s">
        <v>233</v>
      </c>
      <c r="H13" s="124" t="s">
        <v>234</v>
      </c>
      <c r="I13" s="125"/>
      <c r="J13" s="122"/>
      <c r="K13" s="122" t="n">
        <f aca="false">ROUNDUP(SUM(I13+J13)*1.2,0)</f>
        <v>0</v>
      </c>
      <c r="L13" s="122"/>
      <c r="M13" s="122"/>
      <c r="N13" s="122" t="n">
        <f aca="false">(L13+M13)*2</f>
        <v>0</v>
      </c>
      <c r="O13" s="124" t="n">
        <f aca="false">K13+N13</f>
        <v>0</v>
      </c>
      <c r="P13" s="126" t="n">
        <v>44.87</v>
      </c>
      <c r="Q13" s="127"/>
      <c r="R13" s="127"/>
      <c r="S13" s="122"/>
      <c r="T13" s="122"/>
      <c r="U13" s="122"/>
      <c r="V13" s="122"/>
      <c r="W13" s="125"/>
      <c r="X13" s="125"/>
      <c r="Y13" s="122"/>
      <c r="Z13" s="122"/>
      <c r="AA13" s="122"/>
    </row>
    <row r="14" customFormat="false" ht="15" hidden="true" customHeight="true" outlineLevel="0" collapsed="false">
      <c r="B14" s="112" t="s">
        <v>236</v>
      </c>
      <c r="C14" s="112" t="s">
        <v>1513</v>
      </c>
      <c r="D14" s="112"/>
      <c r="E14" s="113"/>
      <c r="F14" s="113" t="s">
        <v>1514</v>
      </c>
      <c r="G14" s="112"/>
      <c r="H14" s="117"/>
      <c r="I14" s="115" t="n">
        <v>1</v>
      </c>
      <c r="J14" s="112" t="n">
        <v>0</v>
      </c>
      <c r="K14" s="112" t="n">
        <f aca="false">ROUNDUP(SUM(I14+J14)*1.2,0)</f>
        <v>2</v>
      </c>
      <c r="L14" s="112"/>
      <c r="M14" s="112"/>
      <c r="N14" s="112" t="n">
        <f aca="false">(L14+M14)*2</f>
        <v>0</v>
      </c>
      <c r="O14" s="117" t="n">
        <f aca="false">K14+N14</f>
        <v>2</v>
      </c>
      <c r="P14" s="118" t="n">
        <f aca="false">P15</f>
        <v>41.98</v>
      </c>
      <c r="Q14" s="119" t="n">
        <f aca="false">(I14+L14+M14)*30</f>
        <v>30</v>
      </c>
      <c r="R14" s="119" t="n">
        <f aca="false">(I14+L14+M14)*45</f>
        <v>45</v>
      </c>
      <c r="S14" s="120" t="str">
        <f aca="false">IF(AND(P14&gt;=Q14,P14&lt;=R14),"Adequado",IF(P14&lt;Q14,"Apertado",IF(P14&gt;R14,"Folgado","0")))</f>
        <v>Adequado</v>
      </c>
      <c r="T14" s="112"/>
      <c r="U14" s="112"/>
      <c r="V14" s="112"/>
      <c r="W14" s="115" t="n">
        <f aca="false">I14+L14+M14</f>
        <v>1</v>
      </c>
      <c r="X14" s="115" t="str">
        <f aca="false">IF(E14&lt;&gt;"",(IF(F14="SL","6",IF(F14="SP","2",IF(F14="F","14",IF(F14="C","2","0")))))*2,IF(F14="SL","6",IF(F14="SP","2",IF(F14="F","14",IF(F14="C","2","0")))))</f>
        <v>6</v>
      </c>
      <c r="Y14" s="116" t="str">
        <f aca="false">IF(S14="Folgado","2",IF(S14="Adequado","4",IF(S14="Apertado","6","0")))</f>
        <v>4</v>
      </c>
      <c r="Z14" s="112" t="n">
        <f aca="false">IF(AND(U14&lt;&gt;"",F14="SL",F14="F"),(W14+X14+Y14)*1.5,(W14+X14+Y14))</f>
        <v>11</v>
      </c>
      <c r="AA14" s="112"/>
    </row>
    <row r="15" customFormat="false" ht="15" hidden="true" customHeight="true" outlineLevel="0" collapsed="false">
      <c r="B15" s="122" t="s">
        <v>236</v>
      </c>
      <c r="C15" s="122" t="s">
        <v>225</v>
      </c>
      <c r="D15" s="122" t="s">
        <v>10</v>
      </c>
      <c r="E15" s="122"/>
      <c r="F15" s="123"/>
      <c r="G15" s="122" t="s">
        <v>237</v>
      </c>
      <c r="H15" s="124" t="s">
        <v>238</v>
      </c>
      <c r="I15" s="125"/>
      <c r="J15" s="122"/>
      <c r="K15" s="122" t="n">
        <f aca="false">ROUNDUP(SUM(I15+J15)*1.2,0)</f>
        <v>0</v>
      </c>
      <c r="L15" s="122"/>
      <c r="M15" s="122"/>
      <c r="N15" s="122" t="n">
        <f aca="false">(L15+M15)*2</f>
        <v>0</v>
      </c>
      <c r="O15" s="124" t="n">
        <f aca="false">K15+N15</f>
        <v>0</v>
      </c>
      <c r="P15" s="126" t="n">
        <v>41.98</v>
      </c>
      <c r="Q15" s="127"/>
      <c r="R15" s="127"/>
      <c r="S15" s="122"/>
      <c r="T15" s="122"/>
      <c r="U15" s="122"/>
      <c r="V15" s="122"/>
      <c r="W15" s="125"/>
      <c r="X15" s="125"/>
      <c r="Y15" s="122"/>
      <c r="Z15" s="122"/>
      <c r="AA15" s="122"/>
    </row>
    <row r="16" customFormat="false" ht="15" hidden="true" customHeight="true" outlineLevel="0" collapsed="false">
      <c r="B16" s="112" t="s">
        <v>1450</v>
      </c>
      <c r="C16" s="112" t="s">
        <v>1451</v>
      </c>
      <c r="D16" s="112" t="s">
        <v>14</v>
      </c>
      <c r="E16" s="112"/>
      <c r="F16" s="113"/>
      <c r="G16" s="112" t="s">
        <v>1452</v>
      </c>
      <c r="H16" s="117"/>
      <c r="I16" s="115"/>
      <c r="J16" s="112"/>
      <c r="K16" s="112" t="n">
        <f aca="false">ROUNDUP(SUM(I16+J16)*1.2,0)</f>
        <v>0</v>
      </c>
      <c r="L16" s="112"/>
      <c r="M16" s="112"/>
      <c r="N16" s="112" t="n">
        <f aca="false">(L16+M16)*2</f>
        <v>0</v>
      </c>
      <c r="O16" s="117" t="n">
        <f aca="false">K16+N16</f>
        <v>0</v>
      </c>
      <c r="P16" s="118" t="n">
        <v>64.83</v>
      </c>
      <c r="Q16" s="119"/>
      <c r="R16" s="119"/>
      <c r="S16" s="120"/>
      <c r="T16" s="112"/>
      <c r="U16" s="112"/>
      <c r="V16" s="112"/>
      <c r="W16" s="115"/>
      <c r="X16" s="115"/>
      <c r="Y16" s="116"/>
      <c r="Z16" s="112"/>
      <c r="AA16" s="112"/>
    </row>
    <row r="17" customFormat="false" ht="15" hidden="true" customHeight="true" outlineLevel="0" collapsed="false">
      <c r="B17" s="122" t="s">
        <v>1517</v>
      </c>
      <c r="C17" s="122" t="s">
        <v>1513</v>
      </c>
      <c r="D17" s="122"/>
      <c r="E17" s="123"/>
      <c r="F17" s="123" t="s">
        <v>1518</v>
      </c>
      <c r="G17" s="122"/>
      <c r="H17" s="124"/>
      <c r="I17" s="125" t="n">
        <v>1</v>
      </c>
      <c r="J17" s="122" t="n">
        <v>1</v>
      </c>
      <c r="K17" s="122" t="n">
        <f aca="false">ROUNDUP(SUM(I17+J17)*1.2,0)</f>
        <v>3</v>
      </c>
      <c r="L17" s="122"/>
      <c r="M17" s="122"/>
      <c r="N17" s="122" t="n">
        <f aca="false">(L17+M17)*2</f>
        <v>0</v>
      </c>
      <c r="O17" s="124" t="n">
        <f aca="false">K17+N17</f>
        <v>3</v>
      </c>
      <c r="P17" s="126" t="n">
        <f aca="false">P18</f>
        <v>128.33</v>
      </c>
      <c r="Q17" s="127" t="n">
        <f aca="false">(I17+L17+M17)*30</f>
        <v>30</v>
      </c>
      <c r="R17" s="127" t="n">
        <f aca="false">(I17+L17+M17)*45</f>
        <v>45</v>
      </c>
      <c r="S17" s="122" t="str">
        <f aca="false">IF(AND(P17&gt;=Q17,P17&lt;=R17),"Adequado",IF(P17&lt;Q17,"Apertado",IF(P17&gt;R17,"Folgado","0")))</f>
        <v>Folgado</v>
      </c>
      <c r="T17" s="122"/>
      <c r="U17" s="130" t="n">
        <v>46935</v>
      </c>
      <c r="V17" s="122"/>
      <c r="W17" s="125" t="n">
        <f aca="false">I17+L17+M17</f>
        <v>1</v>
      </c>
      <c r="X17" s="125" t="str">
        <f aca="false">IF(E17&lt;&gt;"",(IF(F17="SL","6",IF(F17="SP","2",IF(F17="F","14",IF(F17="C","2","0")))))*2,IF(F17="SL","6",IF(F17="SP","2",IF(F17="F","14",IF(F17="C","2","0")))))</f>
        <v>2</v>
      </c>
      <c r="Y17" s="122" t="str">
        <f aca="false">IF(S17="Folgado","2",IF(S17="Adequado","4",IF(S17="Apertado","6","0")))</f>
        <v>2</v>
      </c>
      <c r="Z17" s="122" t="n">
        <f aca="false">IF(AND(U17&lt;&gt;"",F17="SL",F17="F"),(W17+X17+Y17)*1.5,(W17+X17+Y17))</f>
        <v>5</v>
      </c>
      <c r="AA17" s="122"/>
    </row>
    <row r="18" customFormat="false" ht="15" hidden="true" customHeight="true" outlineLevel="0" collapsed="false">
      <c r="B18" s="112" t="s">
        <v>981</v>
      </c>
      <c r="C18" s="112" t="s">
        <v>1513</v>
      </c>
      <c r="D18" s="112"/>
      <c r="E18" s="113"/>
      <c r="F18" s="113" t="s">
        <v>1518</v>
      </c>
      <c r="G18" s="112"/>
      <c r="H18" s="117"/>
      <c r="I18" s="115" t="n">
        <v>3</v>
      </c>
      <c r="J18" s="112" t="n">
        <v>0</v>
      </c>
      <c r="K18" s="112" t="n">
        <f aca="false">ROUNDUP(SUM(I18+J18)*1.2,0)</f>
        <v>4</v>
      </c>
      <c r="L18" s="112"/>
      <c r="M18" s="112"/>
      <c r="N18" s="112" t="n">
        <f aca="false">(L18+M18)*2</f>
        <v>0</v>
      </c>
      <c r="O18" s="117" t="n">
        <f aca="false">K18+N18</f>
        <v>4</v>
      </c>
      <c r="P18" s="118" t="n">
        <f aca="false">P19</f>
        <v>128.33</v>
      </c>
      <c r="Q18" s="119" t="n">
        <f aca="false">(I18+L18+M18)*30</f>
        <v>90</v>
      </c>
      <c r="R18" s="119" t="n">
        <f aca="false">(I18+L18+M18)*45</f>
        <v>135</v>
      </c>
      <c r="S18" s="120" t="str">
        <f aca="false">IF(AND(P18&gt;=Q18,P18&lt;=R18),"Adequado",IF(P18&lt;Q18,"Apertado",IF(P18&gt;R18,"Folgado","0")))</f>
        <v>Adequado</v>
      </c>
      <c r="T18" s="112"/>
      <c r="U18" s="112"/>
      <c r="V18" s="112"/>
      <c r="W18" s="115" t="n">
        <f aca="false">I18+L18+M18</f>
        <v>3</v>
      </c>
      <c r="X18" s="115" t="str">
        <f aca="false">IF(E18&lt;&gt;"",(IF(F18="SL","6",IF(F18="SP","2",IF(F18="F","14",IF(F18="C","2","0")))))*2,IF(F18="SL","6",IF(F18="SP","2",IF(F18="F","14",IF(F18="C","2","0")))))</f>
        <v>2</v>
      </c>
      <c r="Y18" s="116" t="str">
        <f aca="false">IF(S18="Folgado","2",IF(S18="Adequado","4",IF(S18="Apertado","6","0")))</f>
        <v>4</v>
      </c>
      <c r="Z18" s="112" t="n">
        <f aca="false">IF(AND(U18&lt;&gt;"",F18="SL",F18="F"),(W18+X18+Y18)*1.5,(W18+X18+Y18))</f>
        <v>9</v>
      </c>
      <c r="AA18" s="112"/>
    </row>
    <row r="19" customFormat="false" ht="15" hidden="true" customHeight="true" outlineLevel="0" collapsed="false">
      <c r="B19" s="131" t="s">
        <v>981</v>
      </c>
      <c r="C19" s="131" t="s">
        <v>1451</v>
      </c>
      <c r="D19" s="131"/>
      <c r="E19" s="131"/>
      <c r="F19" s="132"/>
      <c r="G19" s="131" t="s">
        <v>1519</v>
      </c>
      <c r="H19" s="133"/>
      <c r="I19" s="134"/>
      <c r="J19" s="131"/>
      <c r="K19" s="131"/>
      <c r="L19" s="131"/>
      <c r="M19" s="131"/>
      <c r="N19" s="131"/>
      <c r="O19" s="135"/>
      <c r="P19" s="136" t="n">
        <v>128.33</v>
      </c>
      <c r="Q19" s="137"/>
      <c r="R19" s="137"/>
      <c r="S19" s="131"/>
      <c r="T19" s="131"/>
      <c r="U19" s="131"/>
      <c r="V19" s="131"/>
      <c r="W19" s="134"/>
      <c r="X19" s="134"/>
      <c r="Y19" s="131"/>
      <c r="Z19" s="131"/>
      <c r="AA19" s="131"/>
    </row>
    <row r="20" customFormat="false" ht="15" hidden="true" customHeight="true" outlineLevel="0" collapsed="false">
      <c r="B20" s="112" t="s">
        <v>13</v>
      </c>
      <c r="C20" s="112" t="s">
        <v>1513</v>
      </c>
      <c r="D20" s="112"/>
      <c r="E20" s="113"/>
      <c r="F20" s="113" t="s">
        <v>1515</v>
      </c>
      <c r="G20" s="112"/>
      <c r="H20" s="117"/>
      <c r="I20" s="115" t="n">
        <v>6</v>
      </c>
      <c r="J20" s="112" t="n">
        <v>2</v>
      </c>
      <c r="K20" s="112" t="n">
        <f aca="false">ROUNDUP(SUM(I20+J20)*1.2,0)</f>
        <v>10</v>
      </c>
      <c r="L20" s="112" t="n">
        <v>1</v>
      </c>
      <c r="M20" s="112"/>
      <c r="N20" s="112" t="n">
        <f aca="false">(L20+M20)*2</f>
        <v>2</v>
      </c>
      <c r="O20" s="117" t="n">
        <f aca="false">K20+N20</f>
        <v>12</v>
      </c>
      <c r="P20" s="118" t="n">
        <f aca="false">P21</f>
        <v>508.92</v>
      </c>
      <c r="Q20" s="119" t="n">
        <f aca="false">(I20+L20+M20)*30</f>
        <v>210</v>
      </c>
      <c r="R20" s="119" t="n">
        <f aca="false">(I20+L20+M20)*45</f>
        <v>315</v>
      </c>
      <c r="S20" s="120" t="str">
        <f aca="false">IF(AND(P20&gt;=Q20,P20&lt;=R20),"Adequado",IF(P20&lt;Q20,"Apertado",IF(P20&gt;R20,"Folgado","0")))</f>
        <v>Folgado</v>
      </c>
      <c r="T20" s="112"/>
      <c r="U20" s="112"/>
      <c r="V20" s="112"/>
      <c r="W20" s="115" t="n">
        <f aca="false">I20+L20+M20</f>
        <v>7</v>
      </c>
      <c r="X20" s="115" t="str">
        <f aca="false">IF(E20&lt;&gt;"",(IF(F20="SL","6",IF(F20="SP","2",IF(F20="F","14",IF(F20="C","2","0")))))*2,IF(F20="SL","6",IF(F20="SP","2",IF(F20="F","14",IF(F20="C","2","0")))))</f>
        <v>2</v>
      </c>
      <c r="Y20" s="116" t="str">
        <f aca="false">IF(S20="Folgado","2",IF(S20="Adequado","4",IF(S20="Apertado","6","0")))</f>
        <v>2</v>
      </c>
      <c r="Z20" s="112" t="n">
        <f aca="false">IF(AND(U20&lt;&gt;"",F20="SL",F20="F"),(W20+X20+Y20)*1.5,(W20+X20+Y20))</f>
        <v>11</v>
      </c>
      <c r="AA20" s="112" t="s">
        <v>1520</v>
      </c>
    </row>
    <row r="21" customFormat="false" ht="15" hidden="true" customHeight="true" outlineLevel="0" collapsed="false">
      <c r="B21" s="122" t="s">
        <v>13</v>
      </c>
      <c r="C21" s="122" t="s">
        <v>9</v>
      </c>
      <c r="D21" s="122" t="s">
        <v>14</v>
      </c>
      <c r="E21" s="122"/>
      <c r="F21" s="123"/>
      <c r="G21" s="122" t="s">
        <v>15</v>
      </c>
      <c r="H21" s="114" t="s">
        <v>16</v>
      </c>
      <c r="I21" s="125"/>
      <c r="J21" s="122"/>
      <c r="K21" s="122" t="n">
        <f aca="false">ROUNDUP(SUM(I21+J21)*1.2,0)</f>
        <v>0</v>
      </c>
      <c r="L21" s="122"/>
      <c r="M21" s="122"/>
      <c r="N21" s="122" t="n">
        <f aca="false">(L21+M21)*2</f>
        <v>0</v>
      </c>
      <c r="O21" s="124" t="n">
        <f aca="false">K21+N21</f>
        <v>0</v>
      </c>
      <c r="P21" s="126" t="n">
        <v>508.92</v>
      </c>
      <c r="Q21" s="127"/>
      <c r="R21" s="127"/>
      <c r="S21" s="122"/>
      <c r="T21" s="122"/>
      <c r="U21" s="122"/>
      <c r="V21" s="122"/>
      <c r="W21" s="125"/>
      <c r="X21" s="125"/>
      <c r="Y21" s="122"/>
      <c r="Z21" s="122"/>
      <c r="AA21" s="122"/>
    </row>
    <row r="22" customFormat="false" ht="15" hidden="true" customHeight="true" outlineLevel="0" collapsed="false">
      <c r="B22" s="112" t="s">
        <v>17</v>
      </c>
      <c r="C22" s="112" t="s">
        <v>1513</v>
      </c>
      <c r="D22" s="112"/>
      <c r="E22" s="113"/>
      <c r="F22" s="113" t="s">
        <v>1515</v>
      </c>
      <c r="G22" s="112"/>
      <c r="H22" s="117"/>
      <c r="I22" s="115" t="n">
        <v>3</v>
      </c>
      <c r="J22" s="112" t="n">
        <v>1</v>
      </c>
      <c r="K22" s="112" t="n">
        <f aca="false">ROUNDUP(SUM(I22+J22)*1.2,0)</f>
        <v>5</v>
      </c>
      <c r="L22" s="112"/>
      <c r="M22" s="112"/>
      <c r="N22" s="112" t="n">
        <f aca="false">(L22+M22)*2</f>
        <v>0</v>
      </c>
      <c r="O22" s="117" t="n">
        <f aca="false">K22+N22</f>
        <v>5</v>
      </c>
      <c r="P22" s="118" t="n">
        <f aca="false">P23</f>
        <v>117.91</v>
      </c>
      <c r="Q22" s="119" t="n">
        <f aca="false">(I22+L22+M22)*30</f>
        <v>90</v>
      </c>
      <c r="R22" s="119" t="n">
        <f aca="false">(I22+L22+M22)*45</f>
        <v>135</v>
      </c>
      <c r="S22" s="120" t="str">
        <f aca="false">IF(AND(P22&gt;=Q22,P22&lt;=R22),"Adequado",IF(P22&lt;Q22,"Apertado",IF(P22&gt;R22,"Folgado","0")))</f>
        <v>Adequado</v>
      </c>
      <c r="T22" s="112"/>
      <c r="U22" s="128" t="n">
        <v>46692</v>
      </c>
      <c r="V22" s="112"/>
      <c r="W22" s="115" t="n">
        <f aca="false">I22+L22+M22</f>
        <v>3</v>
      </c>
      <c r="X22" s="115" t="str">
        <f aca="false">IF(E22&lt;&gt;"",(IF(F22="SL","6",IF(F22="SP","2",IF(F22="F","14",IF(F22="C","2","0")))))*2,IF(F22="SL","6",IF(F22="SP","2",IF(F22="F","14",IF(F22="C","2","0")))))</f>
        <v>2</v>
      </c>
      <c r="Y22" s="116" t="str">
        <f aca="false">IF(S22="Folgado","2",IF(S22="Adequado","4",IF(S22="Apertado","6","0")))</f>
        <v>4</v>
      </c>
      <c r="Z22" s="112" t="n">
        <f aca="false">IF(AND(U22&lt;&gt;"",F22="SL",F22="F"),(W22+X22+Y22)*1.5,(W22+X22+Y22))</f>
        <v>9</v>
      </c>
      <c r="AA22" s="112"/>
    </row>
    <row r="23" customFormat="false" ht="15" hidden="true" customHeight="true" outlineLevel="0" collapsed="false">
      <c r="B23" s="122" t="s">
        <v>17</v>
      </c>
      <c r="C23" s="122" t="s">
        <v>9</v>
      </c>
      <c r="D23" s="122" t="s">
        <v>18</v>
      </c>
      <c r="E23" s="122"/>
      <c r="F23" s="123"/>
      <c r="G23" s="122" t="s">
        <v>19</v>
      </c>
      <c r="H23" s="124" t="s">
        <v>20</v>
      </c>
      <c r="I23" s="125"/>
      <c r="J23" s="122"/>
      <c r="K23" s="122" t="n">
        <f aca="false">ROUNDUP(SUM(I23+J23)*1.2,0)</f>
        <v>0</v>
      </c>
      <c r="L23" s="122"/>
      <c r="M23" s="122"/>
      <c r="N23" s="122" t="n">
        <f aca="false">(L23+M23)*2</f>
        <v>0</v>
      </c>
      <c r="O23" s="124" t="n">
        <f aca="false">K23+N23</f>
        <v>0</v>
      </c>
      <c r="P23" s="126" t="n">
        <v>117.91</v>
      </c>
      <c r="Q23" s="127"/>
      <c r="R23" s="127"/>
      <c r="S23" s="122"/>
      <c r="T23" s="122"/>
      <c r="U23" s="122"/>
      <c r="V23" s="122"/>
      <c r="W23" s="125"/>
      <c r="X23" s="125"/>
      <c r="Y23" s="122"/>
      <c r="Z23" s="122"/>
      <c r="AA23" s="122"/>
    </row>
    <row r="24" customFormat="false" ht="15" hidden="true" customHeight="true" outlineLevel="0" collapsed="false">
      <c r="B24" s="112" t="s">
        <v>242</v>
      </c>
      <c r="C24" s="112" t="s">
        <v>1513</v>
      </c>
      <c r="D24" s="112"/>
      <c r="E24" s="113"/>
      <c r="F24" s="113" t="s">
        <v>1514</v>
      </c>
      <c r="G24" s="112"/>
      <c r="H24" s="117"/>
      <c r="I24" s="115" t="n">
        <v>1</v>
      </c>
      <c r="J24" s="112" t="n">
        <v>1</v>
      </c>
      <c r="K24" s="112" t="n">
        <f aca="false">ROUNDUP(SUM(I24+J24)*1.2,0)</f>
        <v>3</v>
      </c>
      <c r="L24" s="112"/>
      <c r="M24" s="112"/>
      <c r="N24" s="112" t="n">
        <f aca="false">(L24+M24)*2</f>
        <v>0</v>
      </c>
      <c r="O24" s="117" t="n">
        <f aca="false">K24+N24</f>
        <v>3</v>
      </c>
      <c r="P24" s="118" t="n">
        <f aca="false">P25</f>
        <v>68.19</v>
      </c>
      <c r="Q24" s="119" t="n">
        <f aca="false">(I24+L24+M24)*30</f>
        <v>30</v>
      </c>
      <c r="R24" s="119" t="n">
        <f aca="false">(I24+L24+M24)*45</f>
        <v>45</v>
      </c>
      <c r="S24" s="120" t="str">
        <f aca="false">IF(AND(P24&gt;=Q24,P24&lt;=R24),"Adequado",IF(P24&lt;Q24,"Apertado",IF(P24&gt;R24,"Folgado","0")))</f>
        <v>Folgado</v>
      </c>
      <c r="T24" s="112"/>
      <c r="U24" s="112"/>
      <c r="V24" s="112"/>
      <c r="W24" s="115" t="n">
        <f aca="false">I24+L24+M24</f>
        <v>1</v>
      </c>
      <c r="X24" s="115" t="str">
        <f aca="false">IF(E24&lt;&gt;"",(IF(F24="SL","6",IF(F24="SP","2",IF(F24="F","14",IF(F24="C","2","0")))))*2,IF(F24="SL","6",IF(F24="SP","2",IF(F24="F","14",IF(F24="C","2","0")))))</f>
        <v>6</v>
      </c>
      <c r="Y24" s="116" t="str">
        <f aca="false">IF(S24="Folgado","2",IF(S24="Adequado","4",IF(S24="Apertado","6","0")))</f>
        <v>2</v>
      </c>
      <c r="Z24" s="112" t="n">
        <f aca="false">IF(AND(U24&lt;&gt;"",F24="SL",F24="F"),(W24+X24+Y24)*1.5,(W24+X24+Y24))</f>
        <v>9</v>
      </c>
      <c r="AA24" s="112"/>
    </row>
    <row r="25" customFormat="false" ht="15" hidden="true" customHeight="true" outlineLevel="0" collapsed="false">
      <c r="B25" s="116" t="s">
        <v>242</v>
      </c>
      <c r="C25" s="116" t="s">
        <v>225</v>
      </c>
      <c r="D25" s="116" t="s">
        <v>14</v>
      </c>
      <c r="E25" s="116"/>
      <c r="F25" s="138"/>
      <c r="G25" s="116" t="s">
        <v>243</v>
      </c>
      <c r="H25" s="114" t="s">
        <v>244</v>
      </c>
      <c r="I25" s="139"/>
      <c r="J25" s="116"/>
      <c r="K25" s="116" t="n">
        <f aca="false">ROUNDUP(SUM(I25+J25)*1.2,0)</f>
        <v>0</v>
      </c>
      <c r="L25" s="116"/>
      <c r="M25" s="116"/>
      <c r="N25" s="116" t="n">
        <f aca="false">(L25+M25)*2</f>
        <v>0</v>
      </c>
      <c r="O25" s="114" t="n">
        <f aca="false">K25+N25</f>
        <v>0</v>
      </c>
      <c r="P25" s="140" t="n">
        <v>68.19</v>
      </c>
      <c r="Q25" s="141"/>
      <c r="R25" s="141"/>
      <c r="S25" s="116"/>
      <c r="T25" s="116"/>
      <c r="U25" s="116"/>
      <c r="V25" s="116"/>
      <c r="W25" s="139"/>
      <c r="X25" s="139"/>
      <c r="Y25" s="116"/>
      <c r="Z25" s="116"/>
      <c r="AA25" s="116"/>
    </row>
    <row r="26" customFormat="false" ht="27.75" hidden="true" customHeight="true" outlineLevel="0" collapsed="false">
      <c r="B26" s="122" t="s">
        <v>242</v>
      </c>
      <c r="C26" s="122" t="s">
        <v>1521</v>
      </c>
      <c r="D26" s="122" t="s">
        <v>14</v>
      </c>
      <c r="E26" s="122"/>
      <c r="F26" s="123"/>
      <c r="G26" s="122" t="s">
        <v>985</v>
      </c>
      <c r="H26" s="124" t="s">
        <v>244</v>
      </c>
      <c r="I26" s="125"/>
      <c r="J26" s="122"/>
      <c r="K26" s="122" t="n">
        <f aca="false">ROUNDUP(SUM(I26+J26)*1.2,0)</f>
        <v>0</v>
      </c>
      <c r="L26" s="122"/>
      <c r="M26" s="122"/>
      <c r="N26" s="122" t="n">
        <f aca="false">(L26+M26)*2</f>
        <v>0</v>
      </c>
      <c r="O26" s="124" t="n">
        <f aca="false">K26+N26</f>
        <v>0</v>
      </c>
      <c r="P26" s="126" t="n">
        <v>25.3</v>
      </c>
      <c r="Q26" s="127"/>
      <c r="R26" s="127"/>
      <c r="S26" s="122"/>
      <c r="T26" s="122"/>
      <c r="U26" s="122"/>
      <c r="V26" s="122"/>
      <c r="W26" s="125"/>
      <c r="X26" s="125"/>
      <c r="Y26" s="122"/>
      <c r="Z26" s="122"/>
      <c r="AA26" s="122"/>
    </row>
    <row r="27" customFormat="false" ht="15" hidden="true" customHeight="true" outlineLevel="0" collapsed="false">
      <c r="B27" s="112" t="s">
        <v>986</v>
      </c>
      <c r="C27" s="112" t="s">
        <v>1513</v>
      </c>
      <c r="D27" s="112"/>
      <c r="E27" s="113"/>
      <c r="F27" s="113" t="s">
        <v>1516</v>
      </c>
      <c r="G27" s="112"/>
      <c r="H27" s="117"/>
      <c r="I27" s="115" t="n">
        <v>1</v>
      </c>
      <c r="J27" s="112" t="n">
        <v>0</v>
      </c>
      <c r="K27" s="112" t="n">
        <f aca="false">ROUNDUP(SUM(I27+J27)*1.2,0)</f>
        <v>2</v>
      </c>
      <c r="L27" s="112"/>
      <c r="M27" s="112"/>
      <c r="N27" s="112" t="n">
        <f aca="false">(L27+M27)*2</f>
        <v>0</v>
      </c>
      <c r="O27" s="117" t="n">
        <f aca="false">K27+N27</f>
        <v>2</v>
      </c>
      <c r="P27" s="118" t="n">
        <f aca="false">P28</f>
        <v>10.92</v>
      </c>
      <c r="Q27" s="119" t="n">
        <f aca="false">(I27+L27+M27)*30</f>
        <v>30</v>
      </c>
      <c r="R27" s="119" t="n">
        <f aca="false">(I27+L27+M27)*45</f>
        <v>45</v>
      </c>
      <c r="S27" s="120" t="str">
        <f aca="false">IF(AND(P27&gt;=Q27,P27&lt;=R27),"Adequado",IF(P27&lt;Q27,"Apertado",IF(P27&gt;R27,"Folgado","0")))</f>
        <v>Apertado</v>
      </c>
      <c r="T27" s="112"/>
      <c r="U27" s="112"/>
      <c r="V27" s="112"/>
      <c r="W27" s="115" t="n">
        <f aca="false">I27+L27+M27</f>
        <v>1</v>
      </c>
      <c r="X27" s="115" t="str">
        <f aca="false">IF(E27&lt;&gt;"",(IF(F27="SL","6",IF(F27="SP","2",IF(F27="F","14",IF(F27="C","2","0")))))*2,IF(F27="SL","6",IF(F27="SP","2",IF(F27="F","14",IF(F27="C","2","0")))))</f>
        <v>14</v>
      </c>
      <c r="Y27" s="116" t="str">
        <f aca="false">IF(S27="Folgado","2",IF(S27="Adequado","4",IF(S27="Apertado","6","0")))</f>
        <v>6</v>
      </c>
      <c r="Z27" s="112" t="n">
        <f aca="false">IF(AND(U27&lt;&gt;"",F27="SL",F27="F"),(W27+X27+Y27)*1.5,(W27+X27+Y27))</f>
        <v>21</v>
      </c>
      <c r="AA27" s="112"/>
    </row>
    <row r="28" customFormat="false" ht="15" hidden="true" customHeight="true" outlineLevel="0" collapsed="false">
      <c r="B28" s="122" t="s">
        <v>986</v>
      </c>
      <c r="C28" s="122" t="s">
        <v>978</v>
      </c>
      <c r="D28" s="122" t="s">
        <v>10</v>
      </c>
      <c r="E28" s="122"/>
      <c r="F28" s="123"/>
      <c r="G28" s="122" t="s">
        <v>987</v>
      </c>
      <c r="H28" s="124" t="s">
        <v>988</v>
      </c>
      <c r="I28" s="125"/>
      <c r="J28" s="122"/>
      <c r="K28" s="122" t="n">
        <f aca="false">ROUNDUP(SUM(I28+J28)*1.2,0)</f>
        <v>0</v>
      </c>
      <c r="L28" s="122"/>
      <c r="M28" s="122"/>
      <c r="N28" s="122" t="n">
        <f aca="false">(L28+M28)*2</f>
        <v>0</v>
      </c>
      <c r="O28" s="124" t="n">
        <f aca="false">K28+N28</f>
        <v>0</v>
      </c>
      <c r="P28" s="126" t="n">
        <v>10.92</v>
      </c>
      <c r="Q28" s="127"/>
      <c r="R28" s="127"/>
      <c r="S28" s="122"/>
      <c r="T28" s="122"/>
      <c r="U28" s="122"/>
      <c r="V28" s="122"/>
      <c r="W28" s="125"/>
      <c r="X28" s="125"/>
      <c r="Y28" s="122"/>
      <c r="Z28" s="122"/>
      <c r="AA28" s="122"/>
    </row>
    <row r="29" customFormat="false" ht="15" hidden="true" customHeight="true" outlineLevel="0" collapsed="false">
      <c r="B29" s="112" t="s">
        <v>989</v>
      </c>
      <c r="C29" s="112" t="s">
        <v>1513</v>
      </c>
      <c r="D29" s="112"/>
      <c r="E29" s="113"/>
      <c r="F29" s="113" t="s">
        <v>1516</v>
      </c>
      <c r="G29" s="112"/>
      <c r="H29" s="117"/>
      <c r="I29" s="115" t="n">
        <v>1</v>
      </c>
      <c r="J29" s="112" t="n">
        <v>0</v>
      </c>
      <c r="K29" s="112" t="n">
        <f aca="false">ROUNDUP(SUM(I29+J29)*1.2,0)</f>
        <v>2</v>
      </c>
      <c r="L29" s="112"/>
      <c r="M29" s="112"/>
      <c r="N29" s="112" t="n">
        <f aca="false">(L29+M29)*2</f>
        <v>0</v>
      </c>
      <c r="O29" s="117" t="n">
        <f aca="false">K29+N29</f>
        <v>2</v>
      </c>
      <c r="P29" s="118" t="n">
        <f aca="false">P30</f>
        <v>15.3</v>
      </c>
      <c r="Q29" s="119" t="n">
        <f aca="false">(I29+L29+M29)*30</f>
        <v>30</v>
      </c>
      <c r="R29" s="119" t="n">
        <f aca="false">(I29+L29+M29)*45</f>
        <v>45</v>
      </c>
      <c r="S29" s="120" t="str">
        <f aca="false">IF(AND(P29&gt;=Q29,P29&lt;=R29),"Adequado",IF(P29&lt;Q29,"Apertado",IF(P29&gt;R29,"Folgado","0")))</f>
        <v>Apertado</v>
      </c>
      <c r="T29" s="112"/>
      <c r="U29" s="112"/>
      <c r="V29" s="112"/>
      <c r="W29" s="115" t="n">
        <f aca="false">I29+L29+M29</f>
        <v>1</v>
      </c>
      <c r="X29" s="115" t="str">
        <f aca="false">IF(E29&lt;&gt;"",(IF(F29="SL","6",IF(F29="SP","2",IF(F29="F","14",IF(F29="C","2","0")))))*2,IF(F29="SL","6",IF(F29="SP","2",IF(F29="F","14",IF(F29="C","2","0")))))</f>
        <v>14</v>
      </c>
      <c r="Y29" s="116" t="str">
        <f aca="false">IF(S29="Folgado","2",IF(S29="Adequado","4",IF(S29="Apertado","6","0")))</f>
        <v>6</v>
      </c>
      <c r="Z29" s="112" t="n">
        <f aca="false">IF(AND(U29&lt;&gt;"",F29="SL",F29="F"),(W29+X29+Y29)*1.5,(W29+X29+Y29))</f>
        <v>21</v>
      </c>
      <c r="AA29" s="112"/>
    </row>
    <row r="30" customFormat="false" ht="15" hidden="true" customHeight="true" outlineLevel="0" collapsed="false">
      <c r="B30" s="122" t="s">
        <v>989</v>
      </c>
      <c r="C30" s="122" t="s">
        <v>978</v>
      </c>
      <c r="D30" s="122" t="s">
        <v>10</v>
      </c>
      <c r="E30" s="122"/>
      <c r="F30" s="123"/>
      <c r="G30" s="122" t="s">
        <v>990</v>
      </c>
      <c r="H30" s="124" t="s">
        <v>991</v>
      </c>
      <c r="I30" s="125"/>
      <c r="J30" s="122"/>
      <c r="K30" s="122" t="n">
        <f aca="false">ROUNDUP(SUM(I30+J30)*1.2,0)</f>
        <v>0</v>
      </c>
      <c r="L30" s="122"/>
      <c r="M30" s="122"/>
      <c r="N30" s="122" t="n">
        <f aca="false">(L30+M30)*2</f>
        <v>0</v>
      </c>
      <c r="O30" s="124" t="n">
        <f aca="false">K30+N30</f>
        <v>0</v>
      </c>
      <c r="P30" s="126" t="n">
        <v>15.3</v>
      </c>
      <c r="Q30" s="127"/>
      <c r="R30" s="127"/>
      <c r="S30" s="122"/>
      <c r="T30" s="122"/>
      <c r="U30" s="122"/>
      <c r="V30" s="122"/>
      <c r="W30" s="125"/>
      <c r="X30" s="125"/>
      <c r="Y30" s="122"/>
      <c r="Z30" s="122"/>
      <c r="AA30" s="122"/>
    </row>
    <row r="31" customFormat="false" ht="15" hidden="true" customHeight="true" outlineLevel="0" collapsed="false">
      <c r="B31" s="112" t="s">
        <v>247</v>
      </c>
      <c r="C31" s="112" t="s">
        <v>1513</v>
      </c>
      <c r="D31" s="112"/>
      <c r="E31" s="113"/>
      <c r="F31" s="113" t="s">
        <v>1514</v>
      </c>
      <c r="G31" s="112"/>
      <c r="H31" s="117"/>
      <c r="I31" s="115" t="n">
        <v>2</v>
      </c>
      <c r="J31" s="112" t="n">
        <v>1</v>
      </c>
      <c r="K31" s="112" t="n">
        <f aca="false">ROUNDUP(SUM(I31+J31)*1.2,0)</f>
        <v>4</v>
      </c>
      <c r="L31" s="112"/>
      <c r="M31" s="112"/>
      <c r="N31" s="112" t="n">
        <f aca="false">(L31+M31)*2</f>
        <v>0</v>
      </c>
      <c r="O31" s="117" t="n">
        <f aca="false">K31+N31</f>
        <v>4</v>
      </c>
      <c r="P31" s="118" t="n">
        <v>110.93</v>
      </c>
      <c r="Q31" s="119" t="n">
        <f aca="false">(I31+L31+M31)*30</f>
        <v>60</v>
      </c>
      <c r="R31" s="119" t="n">
        <f aca="false">(I31+L31+M31)*45</f>
        <v>90</v>
      </c>
      <c r="S31" s="120" t="str">
        <f aca="false">IF(AND(P31&gt;=Q31,P31&lt;=R31),"Adequado",IF(P31&lt;Q31,"Apertado",IF(P31&gt;R31,"Folgado","0")))</f>
        <v>Folgado</v>
      </c>
      <c r="T31" s="112"/>
      <c r="U31" s="112"/>
      <c r="V31" s="112"/>
      <c r="W31" s="115" t="n">
        <f aca="false">I31+L31+M31</f>
        <v>2</v>
      </c>
      <c r="X31" s="115" t="str">
        <f aca="false">IF(E31&lt;&gt;"",(IF(F31="SL","6",IF(F31="SP","2",IF(F31="F","14",IF(F31="C","2","0")))))*2,IF(F31="SL","6",IF(F31="SP","2",IF(F31="F","14",IF(F31="C","2","0")))))</f>
        <v>6</v>
      </c>
      <c r="Y31" s="116" t="str">
        <f aca="false">IF(S31="Folgado","2",IF(S31="Adequado","4",IF(S31="Apertado","6","0")))</f>
        <v>2</v>
      </c>
      <c r="Z31" s="112" t="n">
        <f aca="false">IF(AND(U31&lt;&gt;"",F31="SL",F31="F"),(W31+X31+Y31)*1.5,(W31+X31+Y31))</f>
        <v>10</v>
      </c>
      <c r="AA31" s="112"/>
    </row>
    <row r="32" customFormat="false" ht="15" hidden="true" customHeight="true" outlineLevel="0" collapsed="false">
      <c r="B32" s="122" t="s">
        <v>247</v>
      </c>
      <c r="C32" s="122" t="s">
        <v>225</v>
      </c>
      <c r="D32" s="122" t="s">
        <v>14</v>
      </c>
      <c r="E32" s="122"/>
      <c r="F32" s="123"/>
      <c r="G32" s="122" t="s">
        <v>248</v>
      </c>
      <c r="H32" s="124" t="s">
        <v>249</v>
      </c>
      <c r="I32" s="125"/>
      <c r="J32" s="122"/>
      <c r="K32" s="122" t="n">
        <f aca="false">ROUNDUP(SUM(I32+J32)*1.2,0)</f>
        <v>0</v>
      </c>
      <c r="L32" s="122"/>
      <c r="M32" s="122"/>
      <c r="N32" s="122" t="n">
        <f aca="false">(L32+M32)*2</f>
        <v>0</v>
      </c>
      <c r="O32" s="124" t="n">
        <f aca="false">K32+N32</f>
        <v>0</v>
      </c>
      <c r="P32" s="126"/>
      <c r="Q32" s="127"/>
      <c r="R32" s="127"/>
      <c r="S32" s="122"/>
      <c r="T32" s="122"/>
      <c r="U32" s="122"/>
      <c r="V32" s="122"/>
      <c r="W32" s="125"/>
      <c r="X32" s="125"/>
      <c r="Y32" s="122"/>
      <c r="Z32" s="122"/>
      <c r="AA32" s="122"/>
    </row>
    <row r="33" customFormat="false" ht="15" hidden="true" customHeight="true" outlineLevel="0" collapsed="false">
      <c r="B33" s="112" t="s">
        <v>251</v>
      </c>
      <c r="C33" s="112" t="s">
        <v>1513</v>
      </c>
      <c r="D33" s="112"/>
      <c r="E33" s="113"/>
      <c r="F33" s="113" t="s">
        <v>1514</v>
      </c>
      <c r="G33" s="112"/>
      <c r="H33" s="117"/>
      <c r="I33" s="115" t="n">
        <v>1</v>
      </c>
      <c r="J33" s="112" t="n">
        <v>0</v>
      </c>
      <c r="K33" s="112" t="n">
        <f aca="false">ROUNDUP(SUM(I33+J33)*1.2,0)</f>
        <v>2</v>
      </c>
      <c r="L33" s="112"/>
      <c r="M33" s="112"/>
      <c r="N33" s="112" t="n">
        <f aca="false">(L33+M33)*2</f>
        <v>0</v>
      </c>
      <c r="O33" s="117" t="n">
        <f aca="false">K33+N33</f>
        <v>2</v>
      </c>
      <c r="P33" s="118" t="n">
        <f aca="false">P34</f>
        <v>84.72</v>
      </c>
      <c r="Q33" s="119" t="n">
        <f aca="false">(I33+L33+M33)*30</f>
        <v>30</v>
      </c>
      <c r="R33" s="119" t="n">
        <f aca="false">(I33+L33+M33)*45</f>
        <v>45</v>
      </c>
      <c r="S33" s="120" t="str">
        <f aca="false">IF(AND(P33&gt;=Q33,P33&lt;=R33),"Adequado",IF(P33&lt;Q33,"Apertado",IF(P33&gt;R33,"Folgado","0")))</f>
        <v>Folgado</v>
      </c>
      <c r="T33" s="112"/>
      <c r="U33" s="112"/>
      <c r="V33" s="112"/>
      <c r="W33" s="115" t="n">
        <f aca="false">I33+L33+M33</f>
        <v>1</v>
      </c>
      <c r="X33" s="115" t="str">
        <f aca="false">IF(E33&lt;&gt;"",(IF(F33="SL","6",IF(F33="SP","2",IF(F33="F","14",IF(F33="C","2","0")))))*2,IF(F33="SL","6",IF(F33="SP","2",IF(F33="F","14",IF(F33="C","2","0")))))</f>
        <v>6</v>
      </c>
      <c r="Y33" s="116" t="str">
        <f aca="false">IF(S33="Folgado","2",IF(S33="Adequado","4",IF(S33="Apertado","6","0")))</f>
        <v>2</v>
      </c>
      <c r="Z33" s="112" t="n">
        <f aca="false">IF(AND(U33&lt;&gt;"",F33="SL",F33="F"),(W33+X33+Y33)*1.5,(W33+X33+Y33))</f>
        <v>9</v>
      </c>
      <c r="AA33" s="112"/>
    </row>
    <row r="34" customFormat="false" ht="15" hidden="true" customHeight="true" outlineLevel="0" collapsed="false">
      <c r="B34" s="122" t="s">
        <v>251</v>
      </c>
      <c r="C34" s="122" t="s">
        <v>225</v>
      </c>
      <c r="D34" s="122" t="s">
        <v>10</v>
      </c>
      <c r="E34" s="122"/>
      <c r="F34" s="123"/>
      <c r="G34" s="131" t="s">
        <v>252</v>
      </c>
      <c r="H34" s="124" t="s">
        <v>253</v>
      </c>
      <c r="I34" s="125"/>
      <c r="J34" s="122"/>
      <c r="K34" s="122" t="n">
        <f aca="false">ROUNDUP(SUM(I34+J34)*1.2,0)</f>
        <v>0</v>
      </c>
      <c r="L34" s="122"/>
      <c r="M34" s="122"/>
      <c r="N34" s="122" t="n">
        <f aca="false">(L34+M34)*2</f>
        <v>0</v>
      </c>
      <c r="O34" s="124" t="n">
        <f aca="false">K34+N34</f>
        <v>0</v>
      </c>
      <c r="P34" s="126" t="n">
        <v>84.72</v>
      </c>
      <c r="Q34" s="127"/>
      <c r="R34" s="127"/>
      <c r="S34" s="122"/>
      <c r="T34" s="122"/>
      <c r="U34" s="122"/>
      <c r="V34" s="122"/>
      <c r="W34" s="125"/>
      <c r="X34" s="125"/>
      <c r="Y34" s="122"/>
      <c r="Z34" s="122"/>
      <c r="AA34" s="122"/>
    </row>
    <row r="35" customFormat="false" ht="15" hidden="true" customHeight="true" outlineLevel="0" collapsed="false">
      <c r="B35" s="112" t="s">
        <v>255</v>
      </c>
      <c r="C35" s="112" t="s">
        <v>1513</v>
      </c>
      <c r="D35" s="112"/>
      <c r="E35" s="113"/>
      <c r="F35" s="113" t="s">
        <v>1514</v>
      </c>
      <c r="G35" s="112"/>
      <c r="H35" s="117"/>
      <c r="I35" s="115" t="n">
        <v>2</v>
      </c>
      <c r="J35" s="112" t="n">
        <v>0</v>
      </c>
      <c r="K35" s="112" t="n">
        <f aca="false">ROUNDUP(SUM(I35+J35)*1.2,0)</f>
        <v>3</v>
      </c>
      <c r="L35" s="112" t="n">
        <v>1</v>
      </c>
      <c r="M35" s="112"/>
      <c r="N35" s="112" t="n">
        <f aca="false">(L35+M35)*2</f>
        <v>2</v>
      </c>
      <c r="O35" s="117" t="n">
        <f aca="false">K35+N35</f>
        <v>5</v>
      </c>
      <c r="P35" s="118" t="n">
        <f aca="false">P36</f>
        <v>83.28</v>
      </c>
      <c r="Q35" s="119" t="n">
        <f aca="false">(I35+L35+M35)*30</f>
        <v>90</v>
      </c>
      <c r="R35" s="119" t="n">
        <f aca="false">(I35+L35+M35)*45</f>
        <v>135</v>
      </c>
      <c r="S35" s="120" t="str">
        <f aca="false">IF(AND(P35&gt;=Q35,P35&lt;=R35),"Adequado",IF(P35&lt;Q35,"Apertado",IF(P35&gt;R35,"Folgado","0")))</f>
        <v>Apertado</v>
      </c>
      <c r="T35" s="112"/>
      <c r="U35" s="112"/>
      <c r="V35" s="112"/>
      <c r="W35" s="115" t="n">
        <f aca="false">I35+L35+M35</f>
        <v>3</v>
      </c>
      <c r="X35" s="115" t="str">
        <f aca="false">IF(E35&lt;&gt;"",(IF(F35="SL","6",IF(F35="SP","2",IF(F35="F","14",IF(F35="C","2","0")))))*2,IF(F35="SL","6",IF(F35="SP","2",IF(F35="F","14",IF(F35="C","2","0")))))</f>
        <v>6</v>
      </c>
      <c r="Y35" s="116" t="str">
        <f aca="false">IF(S35="Folgado","2",IF(S35="Adequado","4",IF(S35="Apertado","6","0")))</f>
        <v>6</v>
      </c>
      <c r="Z35" s="112" t="n">
        <f aca="false">IF(AND(U35&lt;&gt;"",F35="SL",F35="F"),(W35+X35+Y35)*1.5,(W35+X35+Y35))</f>
        <v>15</v>
      </c>
      <c r="AA35" s="112"/>
    </row>
    <row r="36" customFormat="false" ht="14.25" hidden="true" customHeight="true" outlineLevel="0" collapsed="false">
      <c r="B36" s="122" t="s">
        <v>255</v>
      </c>
      <c r="C36" s="122" t="s">
        <v>225</v>
      </c>
      <c r="D36" s="122" t="s">
        <v>22</v>
      </c>
      <c r="E36" s="122"/>
      <c r="F36" s="123"/>
      <c r="G36" s="122" t="s">
        <v>256</v>
      </c>
      <c r="H36" s="124" t="s">
        <v>257</v>
      </c>
      <c r="I36" s="125"/>
      <c r="J36" s="122"/>
      <c r="K36" s="122" t="n">
        <f aca="false">ROUNDUP(SUM(I36+J36)*1.2,0)</f>
        <v>0</v>
      </c>
      <c r="L36" s="122"/>
      <c r="M36" s="122"/>
      <c r="N36" s="122" t="n">
        <f aca="false">(L36+M36)*2</f>
        <v>0</v>
      </c>
      <c r="O36" s="124" t="n">
        <f aca="false">K36+N36</f>
        <v>0</v>
      </c>
      <c r="P36" s="126" t="n">
        <v>83.28</v>
      </c>
      <c r="Q36" s="127"/>
      <c r="R36" s="127"/>
      <c r="S36" s="122"/>
      <c r="T36" s="122"/>
      <c r="U36" s="122"/>
      <c r="V36" s="122"/>
      <c r="W36" s="125"/>
      <c r="X36" s="125"/>
      <c r="Y36" s="122"/>
      <c r="Z36" s="122"/>
      <c r="AA36" s="122"/>
    </row>
    <row r="37" customFormat="false" ht="15" hidden="true" customHeight="true" outlineLevel="0" collapsed="false">
      <c r="B37" s="112" t="s">
        <v>21</v>
      </c>
      <c r="C37" s="112" t="s">
        <v>1513</v>
      </c>
      <c r="D37" s="112"/>
      <c r="E37" s="113"/>
      <c r="F37" s="113" t="s">
        <v>1515</v>
      </c>
      <c r="G37" s="112"/>
      <c r="H37" s="117"/>
      <c r="I37" s="115" t="n">
        <v>7</v>
      </c>
      <c r="J37" s="112" t="n">
        <v>7</v>
      </c>
      <c r="K37" s="112" t="n">
        <f aca="false">ROUNDUP(SUM(I37+J37)*1.2,0)</f>
        <v>17</v>
      </c>
      <c r="L37" s="112"/>
      <c r="M37" s="112"/>
      <c r="N37" s="112" t="n">
        <f aca="false">(L37+M37)*2</f>
        <v>0</v>
      </c>
      <c r="O37" s="117" t="n">
        <f aca="false">K37+N37</f>
        <v>17</v>
      </c>
      <c r="P37" s="118" t="n">
        <f aca="false">P38</f>
        <v>354.22</v>
      </c>
      <c r="Q37" s="119" t="n">
        <f aca="false">(I37+L37+M37)*30</f>
        <v>210</v>
      </c>
      <c r="R37" s="119" t="n">
        <f aca="false">(I37+L37+M37)*45</f>
        <v>315</v>
      </c>
      <c r="S37" s="120" t="str">
        <f aca="false">IF(AND(P37&gt;=Q37,P37&lt;=R37),"Adequado",IF(P37&lt;Q37,"Apertado",IF(P37&gt;R37,"Folgado","0")))</f>
        <v>Folgado</v>
      </c>
      <c r="T37" s="112"/>
      <c r="U37" s="112"/>
      <c r="V37" s="112" t="s">
        <v>1522</v>
      </c>
      <c r="W37" s="115" t="n">
        <f aca="false">I37+L37+M37</f>
        <v>7</v>
      </c>
      <c r="X37" s="115" t="str">
        <f aca="false">IF(E37&lt;&gt;"",(IF(F37="SL","6",IF(F37="SP","2",IF(F37="F","14",IF(F37="C","2","0")))))*2,IF(F37="SL","6",IF(F37="SP","2",IF(F37="F","14",IF(F37="C","2","0")))))</f>
        <v>2</v>
      </c>
      <c r="Y37" s="116" t="str">
        <f aca="false">IF(S37="Folgado","2",IF(S37="Adequado","4",IF(S37="Apertado","6","0")))</f>
        <v>2</v>
      </c>
      <c r="Z37" s="112" t="n">
        <f aca="false">IF(AND(U37&lt;&gt;"",F37="SL",F37="F"),(W37+X37+Y37)*1.5,(W37+X37+Y37))</f>
        <v>11</v>
      </c>
      <c r="AA37" s="112" t="s">
        <v>1520</v>
      </c>
    </row>
    <row r="38" customFormat="false" ht="15" hidden="true" customHeight="true" outlineLevel="0" collapsed="false">
      <c r="B38" s="122" t="s">
        <v>21</v>
      </c>
      <c r="C38" s="122" t="s">
        <v>9</v>
      </c>
      <c r="D38" s="122" t="s">
        <v>22</v>
      </c>
      <c r="E38" s="122"/>
      <c r="F38" s="123"/>
      <c r="G38" s="122" t="s">
        <v>23</v>
      </c>
      <c r="H38" s="114" t="s">
        <v>24</v>
      </c>
      <c r="I38" s="125"/>
      <c r="J38" s="122"/>
      <c r="K38" s="122" t="n">
        <f aca="false">ROUNDUP(SUM(I38+J38)*1.2,0)</f>
        <v>0</v>
      </c>
      <c r="L38" s="122"/>
      <c r="M38" s="122"/>
      <c r="N38" s="122" t="n">
        <f aca="false">(L38+M38)*2</f>
        <v>0</v>
      </c>
      <c r="O38" s="124" t="n">
        <f aca="false">K38+N38</f>
        <v>0</v>
      </c>
      <c r="P38" s="126" t="n">
        <v>354.22</v>
      </c>
      <c r="Q38" s="127"/>
      <c r="R38" s="127"/>
      <c r="S38" s="122"/>
      <c r="T38" s="122"/>
      <c r="U38" s="122"/>
      <c r="V38" s="122"/>
      <c r="W38" s="125"/>
      <c r="X38" s="125"/>
      <c r="Y38" s="122"/>
      <c r="Z38" s="122"/>
      <c r="AA38" s="122"/>
    </row>
    <row r="39" customFormat="false" ht="15" hidden="true" customHeight="true" outlineLevel="0" collapsed="false">
      <c r="B39" s="112" t="s">
        <v>25</v>
      </c>
      <c r="C39" s="112" t="s">
        <v>1513</v>
      </c>
      <c r="D39" s="112"/>
      <c r="E39" s="113" t="s">
        <v>1523</v>
      </c>
      <c r="F39" s="113" t="s">
        <v>1515</v>
      </c>
      <c r="G39" s="112"/>
      <c r="H39" s="117"/>
      <c r="I39" s="115" t="n">
        <v>6</v>
      </c>
      <c r="J39" s="112" t="n">
        <v>2</v>
      </c>
      <c r="K39" s="112" t="n">
        <f aca="false">ROUNDUP(SUM(I39+J39)*1.2,0)</f>
        <v>10</v>
      </c>
      <c r="L39" s="112"/>
      <c r="M39" s="112"/>
      <c r="N39" s="112" t="n">
        <f aca="false">(L39+M39)*2</f>
        <v>0</v>
      </c>
      <c r="O39" s="117" t="n">
        <f aca="false">K39+N39</f>
        <v>10</v>
      </c>
      <c r="P39" s="118" t="n">
        <f aca="false">P41</f>
        <v>269.34</v>
      </c>
      <c r="Q39" s="119" t="n">
        <f aca="false">(I39+L39+M39)*30</f>
        <v>180</v>
      </c>
      <c r="R39" s="119" t="n">
        <f aca="false">(I39+L39+M39)*45</f>
        <v>270</v>
      </c>
      <c r="S39" s="120" t="str">
        <f aca="false">IF(AND(P39&gt;=Q39,P39&lt;=R39),"Adequado",IF(P39&lt;Q39,"Apertado",IF(P39&gt;R39,"Folgado","0")))</f>
        <v>Adequado</v>
      </c>
      <c r="T39" s="112"/>
      <c r="U39" s="112"/>
      <c r="V39" s="112"/>
      <c r="W39" s="115" t="n">
        <f aca="false">I39+L39+M39</f>
        <v>6</v>
      </c>
      <c r="X39" s="115" t="n">
        <f aca="false">IF(E39&lt;&gt;"",(IF(F39="SL","6",IF(F39="SP","2",IF(F39="F","14",IF(F39="C","2","0")))))*2,IF(F39="SL","6",IF(F39="SP","2",IF(F39="F","14",IF(F39="C","2","0")))))</f>
        <v>4</v>
      </c>
      <c r="Y39" s="116" t="str">
        <f aca="false">IF(S39="Folgado","2",IF(S39="Adequado","4",IF(S39="Apertado","6","0")))</f>
        <v>4</v>
      </c>
      <c r="Z39" s="112" t="n">
        <f aca="false">IF(AND(U39&lt;&gt;"",F39="SL",F39="F"),(W39+X39+Y39)*1.5,(W39+X39+Y39))</f>
        <v>14</v>
      </c>
      <c r="AA39" s="112" t="s">
        <v>1524</v>
      </c>
    </row>
    <row r="40" customFormat="false" ht="15" hidden="true" customHeight="true" outlineLevel="0" collapsed="false">
      <c r="B40" s="116" t="s">
        <v>25</v>
      </c>
      <c r="C40" s="116" t="s">
        <v>9</v>
      </c>
      <c r="D40" s="116" t="s">
        <v>22</v>
      </c>
      <c r="E40" s="116"/>
      <c r="F40" s="138"/>
      <c r="G40" s="116" t="s">
        <v>26</v>
      </c>
      <c r="H40" s="114" t="s">
        <v>27</v>
      </c>
      <c r="I40" s="139"/>
      <c r="J40" s="116"/>
      <c r="K40" s="116" t="n">
        <f aca="false">ROUNDUP(SUM(I40+J40)*1.2,0)</f>
        <v>0</v>
      </c>
      <c r="L40" s="116"/>
      <c r="M40" s="116"/>
      <c r="N40" s="116" t="n">
        <f aca="false">(L40+M40)*2</f>
        <v>0</v>
      </c>
      <c r="O40" s="114" t="n">
        <f aca="false">K40+N40</f>
        <v>0</v>
      </c>
      <c r="P40" s="140"/>
      <c r="Q40" s="141"/>
      <c r="R40" s="141"/>
      <c r="S40" s="116"/>
      <c r="T40" s="116"/>
      <c r="U40" s="116"/>
      <c r="V40" s="116"/>
      <c r="W40" s="139"/>
      <c r="X40" s="139"/>
      <c r="Y40" s="116"/>
      <c r="Z40" s="116"/>
      <c r="AA40" s="116"/>
    </row>
    <row r="41" customFormat="false" ht="15" hidden="true" customHeight="true" outlineLevel="0" collapsed="false">
      <c r="B41" s="116" t="s">
        <v>25</v>
      </c>
      <c r="C41" s="116" t="s">
        <v>9</v>
      </c>
      <c r="D41" s="116" t="s">
        <v>22</v>
      </c>
      <c r="E41" s="116"/>
      <c r="F41" s="138"/>
      <c r="G41" s="116" t="s">
        <v>28</v>
      </c>
      <c r="H41" s="114" t="s">
        <v>27</v>
      </c>
      <c r="I41" s="139"/>
      <c r="J41" s="116"/>
      <c r="K41" s="116" t="n">
        <f aca="false">ROUNDUP(SUM(I41+J41)*1.2,0)</f>
        <v>0</v>
      </c>
      <c r="L41" s="116"/>
      <c r="M41" s="116"/>
      <c r="N41" s="116" t="n">
        <f aca="false">(L41+M41)*2</f>
        <v>0</v>
      </c>
      <c r="O41" s="114" t="n">
        <f aca="false">K41+N41</f>
        <v>0</v>
      </c>
      <c r="P41" s="140" t="n">
        <v>269.34</v>
      </c>
      <c r="Q41" s="141"/>
      <c r="R41" s="141"/>
      <c r="S41" s="116"/>
      <c r="T41" s="116"/>
      <c r="U41" s="116"/>
      <c r="V41" s="116"/>
      <c r="W41" s="139"/>
      <c r="X41" s="139"/>
      <c r="Y41" s="116"/>
      <c r="Z41" s="116"/>
      <c r="AA41" s="116"/>
    </row>
    <row r="42" customFormat="false" ht="30" hidden="true" customHeight="true" outlineLevel="0" collapsed="false">
      <c r="B42" s="116" t="s">
        <v>25</v>
      </c>
      <c r="C42" s="116" t="s">
        <v>1521</v>
      </c>
      <c r="D42" s="116" t="s">
        <v>22</v>
      </c>
      <c r="E42" s="116"/>
      <c r="F42" s="138"/>
      <c r="G42" s="116" t="s">
        <v>992</v>
      </c>
      <c r="H42" s="114" t="s">
        <v>993</v>
      </c>
      <c r="I42" s="139"/>
      <c r="J42" s="116"/>
      <c r="K42" s="116" t="n">
        <f aca="false">ROUNDUP(SUM(I42+J42)*1.2,0)</f>
        <v>0</v>
      </c>
      <c r="L42" s="116"/>
      <c r="M42" s="116"/>
      <c r="N42" s="116" t="n">
        <f aca="false">(L42+M42)*2</f>
        <v>0</v>
      </c>
      <c r="O42" s="114" t="n">
        <f aca="false">K42+N42</f>
        <v>0</v>
      </c>
      <c r="P42" s="140" t="n">
        <v>25</v>
      </c>
      <c r="Q42" s="141"/>
      <c r="R42" s="141"/>
      <c r="S42" s="116"/>
      <c r="T42" s="116"/>
      <c r="U42" s="116"/>
      <c r="V42" s="116"/>
      <c r="W42" s="139"/>
      <c r="X42" s="139"/>
      <c r="Y42" s="116"/>
      <c r="Z42" s="116"/>
      <c r="AA42" s="116"/>
    </row>
    <row r="43" customFormat="false" ht="15" hidden="true" customHeight="true" outlineLevel="0" collapsed="false">
      <c r="B43" s="122" t="s">
        <v>25</v>
      </c>
      <c r="C43" s="122" t="s">
        <v>1451</v>
      </c>
      <c r="D43" s="122" t="s">
        <v>22</v>
      </c>
      <c r="E43" s="122"/>
      <c r="F43" s="123"/>
      <c r="G43" s="122" t="s">
        <v>1457</v>
      </c>
      <c r="H43" s="124"/>
      <c r="I43" s="125"/>
      <c r="J43" s="122"/>
      <c r="K43" s="122" t="n">
        <f aca="false">ROUNDUP(SUM(I43+J43)*1.2,0)</f>
        <v>0</v>
      </c>
      <c r="L43" s="122"/>
      <c r="M43" s="122"/>
      <c r="N43" s="122" t="n">
        <f aca="false">(L43+M43)*2</f>
        <v>0</v>
      </c>
      <c r="O43" s="124" t="n">
        <f aca="false">K43+N43</f>
        <v>0</v>
      </c>
      <c r="P43" s="126"/>
      <c r="Q43" s="127"/>
      <c r="R43" s="127"/>
      <c r="S43" s="122"/>
      <c r="T43" s="122"/>
      <c r="U43" s="122"/>
      <c r="V43" s="122"/>
      <c r="W43" s="125"/>
      <c r="X43" s="125"/>
      <c r="Y43" s="122"/>
      <c r="Z43" s="122"/>
      <c r="AA43" s="122"/>
    </row>
    <row r="44" customFormat="false" ht="15" hidden="true" customHeight="true" outlineLevel="0" collapsed="false">
      <c r="B44" s="112" t="s">
        <v>259</v>
      </c>
      <c r="C44" s="112" t="s">
        <v>1513</v>
      </c>
      <c r="D44" s="112"/>
      <c r="E44" s="113"/>
      <c r="F44" s="113" t="s">
        <v>1514</v>
      </c>
      <c r="G44" s="112"/>
      <c r="H44" s="117"/>
      <c r="I44" s="115" t="n">
        <v>2</v>
      </c>
      <c r="J44" s="112" t="n">
        <v>0</v>
      </c>
      <c r="K44" s="112" t="n">
        <f aca="false">ROUNDUP(SUM(I44+J44)*1.2,0)</f>
        <v>3</v>
      </c>
      <c r="L44" s="112"/>
      <c r="M44" s="112"/>
      <c r="N44" s="112" t="n">
        <f aca="false">(L44+M44)*2</f>
        <v>0</v>
      </c>
      <c r="O44" s="117" t="n">
        <f aca="false">K44+N44</f>
        <v>3</v>
      </c>
      <c r="P44" s="118" t="n">
        <f aca="false">P45</f>
        <v>111.71</v>
      </c>
      <c r="Q44" s="119" t="n">
        <f aca="false">(I44+L44+M44)*30</f>
        <v>60</v>
      </c>
      <c r="R44" s="119" t="n">
        <f aca="false">(I44+L44+M44)*45</f>
        <v>90</v>
      </c>
      <c r="S44" s="120" t="str">
        <f aca="false">IF(AND(P44&gt;=Q44,P44&lt;=R44),"Adequado",IF(P44&lt;Q44,"Apertado",IF(P44&gt;R44,"Folgado","0")))</f>
        <v>Folgado</v>
      </c>
      <c r="T44" s="112"/>
      <c r="U44" s="112"/>
      <c r="V44" s="112"/>
      <c r="W44" s="115" t="n">
        <f aca="false">I44+L44+M44</f>
        <v>2</v>
      </c>
      <c r="X44" s="115" t="str">
        <f aca="false">IF(E44&lt;&gt;"",(IF(F44="SL","6",IF(F44="SP","2",IF(F44="F","14",IF(F44="C","2","0")))))*2,IF(F44="SL","6",IF(F44="SP","2",IF(F44="F","14",IF(F44="C","2","0")))))</f>
        <v>6</v>
      </c>
      <c r="Y44" s="116" t="str">
        <f aca="false">IF(S44="Folgado","2",IF(S44="Adequado","4",IF(S44="Apertado","6","0")))</f>
        <v>2</v>
      </c>
      <c r="Z44" s="112" t="n">
        <f aca="false">IF(AND(U44&lt;&gt;"",F44="SL",F44="F"),(W44+X44+Y44)*1.5,(W44+X44+Y44))</f>
        <v>10</v>
      </c>
      <c r="AA44" s="112"/>
    </row>
    <row r="45" customFormat="false" ht="15" hidden="true" customHeight="true" outlineLevel="0" collapsed="false">
      <c r="B45" s="122" t="s">
        <v>259</v>
      </c>
      <c r="C45" s="122" t="s">
        <v>225</v>
      </c>
      <c r="D45" s="122" t="s">
        <v>70</v>
      </c>
      <c r="E45" s="122"/>
      <c r="F45" s="123"/>
      <c r="G45" s="122" t="s">
        <v>260</v>
      </c>
      <c r="H45" s="124" t="s">
        <v>261</v>
      </c>
      <c r="I45" s="125"/>
      <c r="J45" s="122"/>
      <c r="K45" s="122" t="n">
        <f aca="false">ROUNDUP(SUM(I45+J45)*1.2,0)</f>
        <v>0</v>
      </c>
      <c r="L45" s="122"/>
      <c r="M45" s="122"/>
      <c r="N45" s="122" t="n">
        <f aca="false">(L45+M45)*2</f>
        <v>0</v>
      </c>
      <c r="O45" s="124" t="n">
        <f aca="false">K45+N45</f>
        <v>0</v>
      </c>
      <c r="P45" s="126" t="n">
        <v>111.71</v>
      </c>
      <c r="Q45" s="127"/>
      <c r="R45" s="127"/>
      <c r="S45" s="122"/>
      <c r="T45" s="122"/>
      <c r="U45" s="122"/>
      <c r="V45" s="122"/>
      <c r="W45" s="125"/>
      <c r="X45" s="125"/>
      <c r="Y45" s="122"/>
      <c r="Z45" s="122"/>
      <c r="AA45" s="122"/>
    </row>
    <row r="46" customFormat="false" ht="15" hidden="true" customHeight="true" outlineLevel="0" collapsed="false">
      <c r="B46" s="112" t="s">
        <v>994</v>
      </c>
      <c r="C46" s="112" t="s">
        <v>1513</v>
      </c>
      <c r="D46" s="112"/>
      <c r="E46" s="113"/>
      <c r="F46" s="113" t="s">
        <v>1516</v>
      </c>
      <c r="G46" s="112"/>
      <c r="H46" s="117"/>
      <c r="I46" s="115" t="n">
        <v>1</v>
      </c>
      <c r="J46" s="112" t="n">
        <v>0</v>
      </c>
      <c r="K46" s="112" t="n">
        <f aca="false">ROUNDUP(SUM(I46+J46)*1.2,0)</f>
        <v>2</v>
      </c>
      <c r="L46" s="112"/>
      <c r="M46" s="112"/>
      <c r="N46" s="112" t="n">
        <f aca="false">(L46+M46)*2</f>
        <v>0</v>
      </c>
      <c r="O46" s="117" t="n">
        <f aca="false">K46+N46</f>
        <v>2</v>
      </c>
      <c r="P46" s="118" t="n">
        <f aca="false">P47</f>
        <v>21</v>
      </c>
      <c r="Q46" s="119" t="n">
        <f aca="false">(I46+L46+M46)*30</f>
        <v>30</v>
      </c>
      <c r="R46" s="119" t="n">
        <f aca="false">(I46+L46+M46)*45</f>
        <v>45</v>
      </c>
      <c r="S46" s="120" t="str">
        <f aca="false">IF(AND(P46&gt;=Q46,P46&lt;=R46),"Adequado",IF(P46&lt;Q46,"Apertado",IF(P46&gt;R46,"Folgado","0")))</f>
        <v>Apertado</v>
      </c>
      <c r="T46" s="112"/>
      <c r="U46" s="128" t="n">
        <v>45505</v>
      </c>
      <c r="V46" s="112" t="s">
        <v>1522</v>
      </c>
      <c r="W46" s="115" t="n">
        <f aca="false">I46+L46+M46</f>
        <v>1</v>
      </c>
      <c r="X46" s="115" t="str">
        <f aca="false">IF(E46&lt;&gt;"",(IF(F46="SL","6",IF(F46="SP","2",IF(F46="F","14",IF(F46="C","2","0")))))*2,IF(F46="SL","6",IF(F46="SP","2",IF(F46="F","14",IF(F46="C","2","0")))))</f>
        <v>14</v>
      </c>
      <c r="Y46" s="116" t="str">
        <f aca="false">IF(S46="Folgado","2",IF(S46="Adequado","4",IF(S46="Apertado","6","0")))</f>
        <v>6</v>
      </c>
      <c r="Z46" s="112" t="n">
        <f aca="false">IF(AND(U46&lt;&gt;"",F46="SL",F46="F"),(W46+X46+Y46)*1.5,(W46+X46+Y46))</f>
        <v>21</v>
      </c>
      <c r="AA46" s="112"/>
      <c r="AD46" s="142"/>
    </row>
    <row r="47" customFormat="false" ht="15" hidden="true" customHeight="true" outlineLevel="0" collapsed="false">
      <c r="B47" s="122" t="s">
        <v>994</v>
      </c>
      <c r="C47" s="122" t="s">
        <v>978</v>
      </c>
      <c r="D47" s="122" t="s">
        <v>14</v>
      </c>
      <c r="E47" s="122"/>
      <c r="F47" s="123"/>
      <c r="G47" s="122" t="s">
        <v>995</v>
      </c>
      <c r="H47" s="124" t="s">
        <v>996</v>
      </c>
      <c r="I47" s="125"/>
      <c r="J47" s="122"/>
      <c r="K47" s="122" t="n">
        <f aca="false">ROUNDUP(SUM(I47+J47)*1.2,0)</f>
        <v>0</v>
      </c>
      <c r="L47" s="122"/>
      <c r="M47" s="122"/>
      <c r="N47" s="122" t="n">
        <f aca="false">(L47+M47)*2</f>
        <v>0</v>
      </c>
      <c r="O47" s="124" t="n">
        <f aca="false">K47+N47</f>
        <v>0</v>
      </c>
      <c r="P47" s="126" t="n">
        <v>21</v>
      </c>
      <c r="Q47" s="127"/>
      <c r="R47" s="127"/>
      <c r="S47" s="122"/>
      <c r="T47" s="122"/>
      <c r="U47" s="122"/>
      <c r="V47" s="122"/>
      <c r="W47" s="125"/>
      <c r="X47" s="125"/>
      <c r="Y47" s="122"/>
      <c r="Z47" s="122"/>
      <c r="AA47" s="122"/>
    </row>
    <row r="48" customFormat="false" ht="15" hidden="true" customHeight="true" outlineLevel="0" collapsed="false">
      <c r="B48" s="112" t="s">
        <v>264</v>
      </c>
      <c r="C48" s="112" t="s">
        <v>1513</v>
      </c>
      <c r="D48" s="112"/>
      <c r="E48" s="113"/>
      <c r="F48" s="113" t="s">
        <v>1514</v>
      </c>
      <c r="G48" s="112"/>
      <c r="H48" s="117"/>
      <c r="I48" s="115" t="n">
        <v>1</v>
      </c>
      <c r="J48" s="112" t="n">
        <v>1</v>
      </c>
      <c r="K48" s="112" t="n">
        <f aca="false">ROUNDUP(SUM(I48+J48)*1.2,0)</f>
        <v>3</v>
      </c>
      <c r="L48" s="112"/>
      <c r="M48" s="112"/>
      <c r="N48" s="112" t="n">
        <f aca="false">(L48+M48)*2</f>
        <v>0</v>
      </c>
      <c r="O48" s="117" t="n">
        <f aca="false">K48+N48</f>
        <v>3</v>
      </c>
      <c r="P48" s="118" t="n">
        <f aca="false">P49</f>
        <v>41.03</v>
      </c>
      <c r="Q48" s="119" t="n">
        <f aca="false">(I48+L48+M48)*30</f>
        <v>30</v>
      </c>
      <c r="R48" s="119" t="n">
        <f aca="false">(I48+L48+M48)*45</f>
        <v>45</v>
      </c>
      <c r="S48" s="120" t="str">
        <f aca="false">IF(AND(P48&gt;=Q48,P48&lt;=R48),"Adequado",IF(P48&lt;Q48,"Apertado",IF(P48&gt;R48,"Folgado","0")))</f>
        <v>Adequado</v>
      </c>
      <c r="T48" s="112"/>
      <c r="U48" s="112"/>
      <c r="V48" s="112"/>
      <c r="W48" s="115" t="n">
        <f aca="false">I48+L48+M48</f>
        <v>1</v>
      </c>
      <c r="X48" s="115" t="str">
        <f aca="false">IF(E48&lt;&gt;"",(IF(F48="SL","6",IF(F48="SP","2",IF(F48="F","14",IF(F48="C","2","0")))))*2,IF(F48="SL","6",IF(F48="SP","2",IF(F48="F","14",IF(F48="C","2","0")))))</f>
        <v>6</v>
      </c>
      <c r="Y48" s="116" t="str">
        <f aca="false">IF(S48="Folgado","2",IF(S48="Adequado","4",IF(S48="Apertado","6","0")))</f>
        <v>4</v>
      </c>
      <c r="Z48" s="112" t="n">
        <f aca="false">IF(AND(U48&lt;&gt;"",F48="SL",F48="F"),(W48+X48+Y48)*1.5,(W48+X48+Y48))</f>
        <v>11</v>
      </c>
      <c r="AA48" s="112"/>
    </row>
    <row r="49" customFormat="false" ht="15" hidden="true" customHeight="true" outlineLevel="0" collapsed="false">
      <c r="B49" s="122" t="s">
        <v>264</v>
      </c>
      <c r="C49" s="122" t="s">
        <v>225</v>
      </c>
      <c r="D49" s="122" t="s">
        <v>265</v>
      </c>
      <c r="E49" s="122"/>
      <c r="F49" s="123"/>
      <c r="G49" s="122" t="s">
        <v>266</v>
      </c>
      <c r="H49" s="124" t="s">
        <v>267</v>
      </c>
      <c r="I49" s="125"/>
      <c r="J49" s="122"/>
      <c r="K49" s="122" t="n">
        <f aca="false">ROUNDUP(SUM(I49+J49)*1.2,0)</f>
        <v>0</v>
      </c>
      <c r="L49" s="122"/>
      <c r="M49" s="122"/>
      <c r="N49" s="122" t="n">
        <f aca="false">(L49+M49)*2</f>
        <v>0</v>
      </c>
      <c r="O49" s="124" t="n">
        <f aca="false">K49+N49</f>
        <v>0</v>
      </c>
      <c r="P49" s="126" t="n">
        <v>41.03</v>
      </c>
      <c r="Q49" s="127"/>
      <c r="R49" s="127"/>
      <c r="S49" s="122"/>
      <c r="T49" s="122"/>
      <c r="U49" s="122"/>
      <c r="V49" s="122"/>
      <c r="W49" s="125"/>
      <c r="X49" s="125"/>
      <c r="Y49" s="122"/>
      <c r="Z49" s="122"/>
      <c r="AA49" s="122"/>
    </row>
    <row r="50" customFormat="false" ht="15" hidden="true" customHeight="true" outlineLevel="0" collapsed="false">
      <c r="B50" s="112" t="s">
        <v>997</v>
      </c>
      <c r="C50" s="112" t="s">
        <v>1513</v>
      </c>
      <c r="D50" s="112"/>
      <c r="E50" s="113"/>
      <c r="F50" s="113" t="s">
        <v>1516</v>
      </c>
      <c r="G50" s="112"/>
      <c r="H50" s="117"/>
      <c r="I50" s="115" t="n">
        <v>1</v>
      </c>
      <c r="J50" s="112" t="n">
        <v>1</v>
      </c>
      <c r="K50" s="112" t="n">
        <f aca="false">ROUNDUP(SUM(I50+J50)*1.2,0)</f>
        <v>3</v>
      </c>
      <c r="L50" s="112"/>
      <c r="M50" s="112"/>
      <c r="N50" s="112" t="n">
        <f aca="false">(L50+M50)*2</f>
        <v>0</v>
      </c>
      <c r="O50" s="117" t="n">
        <f aca="false">K50+N50</f>
        <v>3</v>
      </c>
      <c r="P50" s="118" t="n">
        <f aca="false">P51</f>
        <v>21.8</v>
      </c>
      <c r="Q50" s="119" t="n">
        <f aca="false">(I50+L50+M50)*30</f>
        <v>30</v>
      </c>
      <c r="R50" s="119" t="n">
        <f aca="false">(I50+L50+M50)*45</f>
        <v>45</v>
      </c>
      <c r="S50" s="120" t="str">
        <f aca="false">IF(AND(P50&gt;=Q50,P50&lt;=R50),"Adequado",IF(P50&lt;Q50,"Apertado",IF(P50&gt;R50,"Folgado","0")))</f>
        <v>Apertado</v>
      </c>
      <c r="T50" s="112"/>
      <c r="U50" s="112"/>
      <c r="V50" s="112"/>
      <c r="W50" s="115" t="n">
        <f aca="false">I50+L50+M50</f>
        <v>1</v>
      </c>
      <c r="X50" s="115" t="str">
        <f aca="false">IF(E50&lt;&gt;"",(IF(F50="SL","6",IF(F50="SP","2",IF(F50="F","14",IF(F50="C","2","0")))))*2,IF(F50="SL","6",IF(F50="SP","2",IF(F50="F","14",IF(F50="C","2","0")))))</f>
        <v>14</v>
      </c>
      <c r="Y50" s="116" t="str">
        <f aca="false">IF(S50="Folgado","2",IF(S50="Adequado","4",IF(S50="Apertado","6","0")))</f>
        <v>6</v>
      </c>
      <c r="Z50" s="112" t="n">
        <f aca="false">IF(AND(U50&lt;&gt;"",F50="SL",F50="F"),(W50+X50+Y50)*1.5,(W50+X50+Y50))</f>
        <v>21</v>
      </c>
      <c r="AA50" s="112"/>
    </row>
    <row r="51" customFormat="false" ht="15" hidden="true" customHeight="true" outlineLevel="0" collapsed="false">
      <c r="B51" s="122" t="s">
        <v>997</v>
      </c>
      <c r="C51" s="122" t="s">
        <v>978</v>
      </c>
      <c r="D51" s="122" t="s">
        <v>14</v>
      </c>
      <c r="E51" s="122"/>
      <c r="F51" s="123"/>
      <c r="G51" s="122" t="s">
        <v>998</v>
      </c>
      <c r="H51" s="124" t="s">
        <v>999</v>
      </c>
      <c r="I51" s="125"/>
      <c r="J51" s="122"/>
      <c r="K51" s="122" t="n">
        <f aca="false">ROUNDUP(SUM(I51+J51)*1.2,0)</f>
        <v>0</v>
      </c>
      <c r="L51" s="122"/>
      <c r="M51" s="122"/>
      <c r="N51" s="122" t="n">
        <f aca="false">(L51+M51)*2</f>
        <v>0</v>
      </c>
      <c r="O51" s="124" t="n">
        <f aca="false">K51+N51</f>
        <v>0</v>
      </c>
      <c r="P51" s="126" t="n">
        <v>21.8</v>
      </c>
      <c r="Q51" s="127"/>
      <c r="R51" s="127"/>
      <c r="S51" s="122"/>
      <c r="T51" s="122"/>
      <c r="U51" s="122"/>
      <c r="V51" s="122"/>
      <c r="W51" s="125"/>
      <c r="X51" s="125"/>
      <c r="Y51" s="122"/>
      <c r="Z51" s="122"/>
      <c r="AA51" s="122"/>
    </row>
    <row r="52" customFormat="false" ht="15" hidden="true" customHeight="true" outlineLevel="0" collapsed="false">
      <c r="B52" s="112" t="s">
        <v>1000</v>
      </c>
      <c r="C52" s="112" t="s">
        <v>1513</v>
      </c>
      <c r="D52" s="112"/>
      <c r="E52" s="113"/>
      <c r="F52" s="113" t="s">
        <v>1516</v>
      </c>
      <c r="G52" s="112"/>
      <c r="H52" s="117"/>
      <c r="I52" s="115" t="n">
        <v>1</v>
      </c>
      <c r="J52" s="112" t="n">
        <v>0</v>
      </c>
      <c r="K52" s="112" t="n">
        <f aca="false">ROUNDUP(SUM(I52+J52)*1.2,0)</f>
        <v>2</v>
      </c>
      <c r="L52" s="112"/>
      <c r="M52" s="112"/>
      <c r="N52" s="112" t="n">
        <f aca="false">(L52+M52)*2</f>
        <v>0</v>
      </c>
      <c r="O52" s="117" t="n">
        <f aca="false">K52+N52</f>
        <v>2</v>
      </c>
      <c r="P52" s="118" t="n">
        <f aca="false">P53</f>
        <v>32.85</v>
      </c>
      <c r="Q52" s="119" t="n">
        <f aca="false">(I52+L52+M52)*30</f>
        <v>30</v>
      </c>
      <c r="R52" s="119" t="n">
        <f aca="false">(I52+L52+M52)*45</f>
        <v>45</v>
      </c>
      <c r="S52" s="120" t="str">
        <f aca="false">IF(AND(P52&gt;=Q52,P52&lt;=R52),"Adequado",IF(P52&lt;Q52,"Apertado",IF(P52&gt;R52,"Folgado","0")))</f>
        <v>Adequado</v>
      </c>
      <c r="T52" s="112"/>
      <c r="U52" s="112"/>
      <c r="V52" s="112"/>
      <c r="W52" s="115" t="n">
        <f aca="false">I52+L52+M52</f>
        <v>1</v>
      </c>
      <c r="X52" s="115" t="str">
        <f aca="false">IF(E52&lt;&gt;"",(IF(F52="SL","6",IF(F52="SP","2",IF(F52="F","14",IF(F52="C","2","0")))))*2,IF(F52="SL","6",IF(F52="SP","2",IF(F52="F","14",IF(F52="C","2","0")))))</f>
        <v>14</v>
      </c>
      <c r="Y52" s="116" t="str">
        <f aca="false">IF(S52="Folgado","2",IF(S52="Adequado","4",IF(S52="Apertado","6","0")))</f>
        <v>4</v>
      </c>
      <c r="Z52" s="112" t="n">
        <f aca="false">IF(AND(U52&lt;&gt;"",F52="SL",F52="F"),(W52+X52+Y52)*1.5,(W52+X52+Y52))</f>
        <v>19</v>
      </c>
      <c r="AA52" s="112"/>
      <c r="AE52" s="142"/>
    </row>
    <row r="53" customFormat="false" ht="15" hidden="true" customHeight="true" outlineLevel="0" collapsed="false">
      <c r="B53" s="122" t="s">
        <v>1000</v>
      </c>
      <c r="C53" s="122" t="s">
        <v>978</v>
      </c>
      <c r="D53" s="122" t="s">
        <v>70</v>
      </c>
      <c r="E53" s="122"/>
      <c r="F53" s="123"/>
      <c r="G53" s="122" t="s">
        <v>1001</v>
      </c>
      <c r="H53" s="124" t="s">
        <v>1002</v>
      </c>
      <c r="I53" s="125"/>
      <c r="J53" s="122"/>
      <c r="K53" s="122" t="n">
        <f aca="false">ROUNDUP(SUM(I53+J53)*1.2,0)</f>
        <v>0</v>
      </c>
      <c r="L53" s="122"/>
      <c r="M53" s="122"/>
      <c r="N53" s="122" t="n">
        <f aca="false">(L53+M53)*2</f>
        <v>0</v>
      </c>
      <c r="O53" s="124" t="n">
        <f aca="false">K53+N53</f>
        <v>0</v>
      </c>
      <c r="P53" s="126" t="n">
        <v>32.85</v>
      </c>
      <c r="Q53" s="127"/>
      <c r="R53" s="127"/>
      <c r="S53" s="122"/>
      <c r="T53" s="122"/>
      <c r="U53" s="122"/>
      <c r="V53" s="122"/>
      <c r="W53" s="125"/>
      <c r="X53" s="125"/>
      <c r="Y53" s="122"/>
      <c r="Z53" s="122"/>
      <c r="AA53" s="122"/>
    </row>
    <row r="54" customFormat="false" ht="15" hidden="true" customHeight="true" outlineLevel="0" collapsed="false">
      <c r="B54" s="112" t="s">
        <v>29</v>
      </c>
      <c r="C54" s="112" t="s">
        <v>1513</v>
      </c>
      <c r="D54" s="112"/>
      <c r="E54" s="113"/>
      <c r="F54" s="113" t="s">
        <v>1515</v>
      </c>
      <c r="G54" s="112"/>
      <c r="H54" s="117"/>
      <c r="I54" s="115" t="n">
        <v>9</v>
      </c>
      <c r="J54" s="112" t="n">
        <v>1</v>
      </c>
      <c r="K54" s="112" t="n">
        <f aca="false">ROUNDUP(SUM(I54+J54)*1.2,0)</f>
        <v>12</v>
      </c>
      <c r="L54" s="112" t="n">
        <v>1</v>
      </c>
      <c r="M54" s="112"/>
      <c r="N54" s="112" t="n">
        <f aca="false">(L54+M54)*2</f>
        <v>2</v>
      </c>
      <c r="O54" s="117" t="n">
        <f aca="false">K54+N54</f>
        <v>14</v>
      </c>
      <c r="P54" s="118" t="n">
        <f aca="false">P55</f>
        <v>317.58</v>
      </c>
      <c r="Q54" s="119" t="n">
        <f aca="false">(I54+L54+M54)*30</f>
        <v>300</v>
      </c>
      <c r="R54" s="119" t="n">
        <f aca="false">(I54+L54+M54)*45</f>
        <v>450</v>
      </c>
      <c r="S54" s="120" t="str">
        <f aca="false">IF(AND(P54&gt;=Q54,P54&lt;=R54),"Adequado",IF(P54&lt;Q54,"Apertado",IF(P54&gt;R54,"Folgado","0")))</f>
        <v>Adequado</v>
      </c>
      <c r="T54" s="112"/>
      <c r="U54" s="128" t="n">
        <v>45261</v>
      </c>
      <c r="V54" s="112"/>
      <c r="W54" s="115" t="n">
        <f aca="false">I54+L54+M54</f>
        <v>10</v>
      </c>
      <c r="X54" s="115" t="str">
        <f aca="false">IF(E54&lt;&gt;"",(IF(F54="SL","6",IF(F54="SP","2",IF(F54="F","14",IF(F54="C","2","0")))))*2,IF(F54="SL","6",IF(F54="SP","2",IF(F54="F","14",IF(F54="C","2","0")))))</f>
        <v>2</v>
      </c>
      <c r="Y54" s="116" t="str">
        <f aca="false">IF(S54="Folgado","2",IF(S54="Adequado","4",IF(S54="Apertado","6","0")))</f>
        <v>4</v>
      </c>
      <c r="Z54" s="112" t="n">
        <f aca="false">IF(AND(U54&lt;&gt;"",F54="SL",F54="F"),(W54+X54+Y54)*1.5,(W54+X54+Y54))</f>
        <v>16</v>
      </c>
      <c r="AA54" s="112" t="s">
        <v>1520</v>
      </c>
    </row>
    <row r="55" customFormat="false" ht="19.5" hidden="true" customHeight="true" outlineLevel="0" collapsed="false">
      <c r="B55" s="116" t="s">
        <v>29</v>
      </c>
      <c r="C55" s="116" t="s">
        <v>9</v>
      </c>
      <c r="D55" s="116" t="s">
        <v>10</v>
      </c>
      <c r="E55" s="116"/>
      <c r="F55" s="138"/>
      <c r="G55" s="116" t="s">
        <v>30</v>
      </c>
      <c r="H55" s="114" t="s">
        <v>31</v>
      </c>
      <c r="I55" s="139"/>
      <c r="J55" s="116"/>
      <c r="K55" s="116" t="n">
        <f aca="false">ROUNDUP(SUM(I55+J55)*1.2,0)</f>
        <v>0</v>
      </c>
      <c r="L55" s="116"/>
      <c r="M55" s="116"/>
      <c r="N55" s="116" t="n">
        <f aca="false">(L55+M55)*2</f>
        <v>0</v>
      </c>
      <c r="O55" s="114" t="n">
        <f aca="false">K55+N55</f>
        <v>0</v>
      </c>
      <c r="P55" s="140" t="n">
        <v>317.58</v>
      </c>
      <c r="Q55" s="141"/>
      <c r="R55" s="141"/>
      <c r="S55" s="116"/>
      <c r="T55" s="116"/>
      <c r="U55" s="116"/>
      <c r="V55" s="116"/>
      <c r="W55" s="139"/>
      <c r="X55" s="139"/>
      <c r="Y55" s="116"/>
      <c r="Z55" s="116"/>
      <c r="AA55" s="116"/>
    </row>
    <row r="56" customFormat="false" ht="24" hidden="true" customHeight="true" outlineLevel="0" collapsed="false">
      <c r="B56" s="122" t="s">
        <v>29</v>
      </c>
      <c r="C56" s="122" t="s">
        <v>1521</v>
      </c>
      <c r="D56" s="122" t="s">
        <v>10</v>
      </c>
      <c r="E56" s="122"/>
      <c r="F56" s="123"/>
      <c r="G56" s="122" t="s">
        <v>1003</v>
      </c>
      <c r="H56" s="124" t="s">
        <v>1004</v>
      </c>
      <c r="I56" s="125"/>
      <c r="J56" s="122"/>
      <c r="K56" s="122" t="n">
        <f aca="false">ROUNDUP(SUM(I56+J56)*1.2,0)</f>
        <v>0</v>
      </c>
      <c r="L56" s="122"/>
      <c r="M56" s="122"/>
      <c r="N56" s="122" t="n">
        <f aca="false">(L56+M56)*2</f>
        <v>0</v>
      </c>
      <c r="O56" s="124" t="n">
        <f aca="false">K56+N56</f>
        <v>0</v>
      </c>
      <c r="P56" s="126" t="n">
        <v>22.75</v>
      </c>
      <c r="Q56" s="127"/>
      <c r="R56" s="127"/>
      <c r="S56" s="122"/>
      <c r="T56" s="122"/>
      <c r="U56" s="122"/>
      <c r="V56" s="122"/>
      <c r="W56" s="125"/>
      <c r="X56" s="125"/>
      <c r="Y56" s="122"/>
      <c r="Z56" s="122"/>
      <c r="AA56" s="122"/>
    </row>
    <row r="57" customFormat="false" ht="15" hidden="true" customHeight="true" outlineLevel="0" collapsed="false">
      <c r="B57" s="112" t="s">
        <v>1005</v>
      </c>
      <c r="C57" s="112" t="s">
        <v>1513</v>
      </c>
      <c r="D57" s="112"/>
      <c r="E57" s="113"/>
      <c r="F57" s="113" t="s">
        <v>1516</v>
      </c>
      <c r="G57" s="112"/>
      <c r="H57" s="117"/>
      <c r="I57" s="115" t="n">
        <v>1</v>
      </c>
      <c r="J57" s="112" t="n">
        <v>0</v>
      </c>
      <c r="K57" s="112" t="n">
        <f aca="false">ROUNDUP(SUM(I57+J57)*1.2,0)</f>
        <v>2</v>
      </c>
      <c r="L57" s="112"/>
      <c r="M57" s="112"/>
      <c r="N57" s="112" t="n">
        <f aca="false">(L57+M57)*2</f>
        <v>0</v>
      </c>
      <c r="O57" s="117" t="n">
        <f aca="false">K57+N57</f>
        <v>2</v>
      </c>
      <c r="P57" s="118" t="n">
        <f aca="false">P58</f>
        <v>47</v>
      </c>
      <c r="Q57" s="119" t="n">
        <f aca="false">(I57+L57+M57)*30</f>
        <v>30</v>
      </c>
      <c r="R57" s="119" t="n">
        <f aca="false">(I57+L57+M57)*45</f>
        <v>45</v>
      </c>
      <c r="S57" s="120" t="str">
        <f aca="false">IF(AND(P57&gt;=Q57,P57&lt;=R57),"Adequado",IF(P57&lt;Q57,"Apertado",IF(P57&gt;R57,"Folgado","0")))</f>
        <v>Folgado</v>
      </c>
      <c r="T57" s="112"/>
      <c r="U57" s="112"/>
      <c r="V57" s="112"/>
      <c r="W57" s="115" t="n">
        <f aca="false">I57+L57+M57</f>
        <v>1</v>
      </c>
      <c r="X57" s="115" t="str">
        <f aca="false">IF(E57&lt;&gt;"",(IF(F57="SL","6",IF(F57="SP","2",IF(F57="F","14",IF(F57="C","2","0")))))*2,IF(F57="SL","6",IF(F57="SP","2",IF(F57="F","14",IF(F57="C","2","0")))))</f>
        <v>14</v>
      </c>
      <c r="Y57" s="116" t="str">
        <f aca="false">IF(S57="Folgado","2",IF(S57="Adequado","4",IF(S57="Apertado","6","0")))</f>
        <v>2</v>
      </c>
      <c r="Z57" s="112" t="n">
        <f aca="false">IF(AND(U57&lt;&gt;"",F57="SL",F57="F"),(W57+X57+Y57)*1.5,(W57+X57+Y57))</f>
        <v>17</v>
      </c>
      <c r="AA57" s="112"/>
    </row>
    <row r="58" customFormat="false" ht="15" hidden="true" customHeight="true" outlineLevel="0" collapsed="false">
      <c r="B58" s="122" t="s">
        <v>1005</v>
      </c>
      <c r="C58" s="122" t="s">
        <v>978</v>
      </c>
      <c r="D58" s="122" t="s">
        <v>10</v>
      </c>
      <c r="E58" s="122"/>
      <c r="F58" s="123"/>
      <c r="G58" s="122" t="s">
        <v>1006</v>
      </c>
      <c r="H58" s="124" t="s">
        <v>1007</v>
      </c>
      <c r="I58" s="125"/>
      <c r="J58" s="122"/>
      <c r="K58" s="122" t="n">
        <f aca="false">ROUNDUP(SUM(I58+J58)*1.2,0)</f>
        <v>0</v>
      </c>
      <c r="L58" s="122"/>
      <c r="M58" s="122"/>
      <c r="N58" s="122" t="n">
        <f aca="false">(L58+M58)*2</f>
        <v>0</v>
      </c>
      <c r="O58" s="124" t="n">
        <f aca="false">K58+N58</f>
        <v>0</v>
      </c>
      <c r="P58" s="126" t="n">
        <v>47</v>
      </c>
      <c r="Q58" s="127"/>
      <c r="R58" s="127"/>
      <c r="S58" s="122"/>
      <c r="T58" s="122"/>
      <c r="U58" s="122"/>
      <c r="V58" s="122"/>
      <c r="W58" s="125"/>
      <c r="X58" s="125"/>
      <c r="Y58" s="122"/>
      <c r="Z58" s="122"/>
      <c r="AA58" s="122"/>
    </row>
    <row r="59" customFormat="false" ht="15" hidden="true" customHeight="true" outlineLevel="0" collapsed="false">
      <c r="B59" s="112" t="s">
        <v>1008</v>
      </c>
      <c r="C59" s="112" t="s">
        <v>1513</v>
      </c>
      <c r="D59" s="112"/>
      <c r="E59" s="113"/>
      <c r="F59" s="113" t="s">
        <v>1516</v>
      </c>
      <c r="G59" s="112"/>
      <c r="H59" s="117"/>
      <c r="I59" s="115" t="n">
        <v>1</v>
      </c>
      <c r="J59" s="112" t="n">
        <v>0</v>
      </c>
      <c r="K59" s="112" t="n">
        <f aca="false">ROUNDUP(SUM(I59+J59)*1.2,0)</f>
        <v>2</v>
      </c>
      <c r="L59" s="112"/>
      <c r="M59" s="112"/>
      <c r="N59" s="112" t="n">
        <f aca="false">(L59+M59)*2</f>
        <v>0</v>
      </c>
      <c r="O59" s="117" t="n">
        <f aca="false">K59+N59</f>
        <v>2</v>
      </c>
      <c r="P59" s="118" t="n">
        <f aca="false">P60</f>
        <v>19.24</v>
      </c>
      <c r="Q59" s="119" t="n">
        <f aca="false">(I59+L59+M59)*30</f>
        <v>30</v>
      </c>
      <c r="R59" s="119" t="n">
        <f aca="false">(I59+L59+M59)*45</f>
        <v>45</v>
      </c>
      <c r="S59" s="120" t="str">
        <f aca="false">IF(AND(P59&gt;=Q59,P59&lt;=R59),"Adequado",IF(P59&lt;Q59,"Apertado",IF(P59&gt;R59,"Folgado","0")))</f>
        <v>Apertado</v>
      </c>
      <c r="T59" s="112"/>
      <c r="U59" s="128" t="n">
        <v>46661</v>
      </c>
      <c r="V59" s="112"/>
      <c r="W59" s="115" t="n">
        <f aca="false">I59+L59+M59</f>
        <v>1</v>
      </c>
      <c r="X59" s="115" t="str">
        <f aca="false">IF(E59&lt;&gt;"",(IF(F59="SL","6",IF(F59="SP","2",IF(F59="F","14",IF(F59="C","2","0")))))*2,IF(F59="SL","6",IF(F59="SP","2",IF(F59="F","14",IF(F59="C","2","0")))))</f>
        <v>14</v>
      </c>
      <c r="Y59" s="116" t="str">
        <f aca="false">IF(S59="Folgado","2",IF(S59="Adequado","4",IF(S59="Apertado","6","0")))</f>
        <v>6</v>
      </c>
      <c r="Z59" s="112" t="n">
        <f aca="false">IF(AND(U59&lt;&gt;"",F59="SL",F59="F"),(W59+X59+Y59)*1.5,(W59+X59+Y59))</f>
        <v>21</v>
      </c>
      <c r="AA59" s="112"/>
    </row>
    <row r="60" customFormat="false" ht="15" hidden="true" customHeight="true" outlineLevel="0" collapsed="false">
      <c r="B60" s="122" t="s">
        <v>1008</v>
      </c>
      <c r="C60" s="122" t="s">
        <v>978</v>
      </c>
      <c r="D60" s="122" t="s">
        <v>70</v>
      </c>
      <c r="E60" s="122"/>
      <c r="F60" s="123"/>
      <c r="G60" s="122" t="s">
        <v>1009</v>
      </c>
      <c r="H60" s="124" t="s">
        <v>1010</v>
      </c>
      <c r="I60" s="125"/>
      <c r="J60" s="122"/>
      <c r="K60" s="122" t="n">
        <f aca="false">ROUNDUP(SUM(I60+J60)*1.2,0)</f>
        <v>0</v>
      </c>
      <c r="L60" s="122"/>
      <c r="M60" s="122"/>
      <c r="N60" s="122" t="n">
        <f aca="false">(L60+M60)*2</f>
        <v>0</v>
      </c>
      <c r="O60" s="124" t="n">
        <f aca="false">K60+N60</f>
        <v>0</v>
      </c>
      <c r="P60" s="126" t="n">
        <v>19.24</v>
      </c>
      <c r="Q60" s="127"/>
      <c r="R60" s="127"/>
      <c r="S60" s="122"/>
      <c r="T60" s="122"/>
      <c r="U60" s="122"/>
      <c r="V60" s="122"/>
      <c r="W60" s="125"/>
      <c r="X60" s="125"/>
      <c r="Y60" s="122"/>
      <c r="Z60" s="122"/>
      <c r="AA60" s="122"/>
    </row>
    <row r="61" customFormat="false" ht="15" hidden="true" customHeight="true" outlineLevel="0" collapsed="false">
      <c r="B61" s="112" t="s">
        <v>303</v>
      </c>
      <c r="C61" s="112" t="s">
        <v>1513</v>
      </c>
      <c r="D61" s="112"/>
      <c r="E61" s="113"/>
      <c r="F61" s="113" t="s">
        <v>1514</v>
      </c>
      <c r="G61" s="112"/>
      <c r="H61" s="117"/>
      <c r="I61" s="115" t="n">
        <v>13</v>
      </c>
      <c r="J61" s="112" t="n">
        <v>12</v>
      </c>
      <c r="K61" s="112" t="n">
        <f aca="false">ROUNDUP(SUM(I61+J61)*1.2,0)</f>
        <v>30</v>
      </c>
      <c r="L61" s="112"/>
      <c r="M61" s="112"/>
      <c r="N61" s="112" t="n">
        <f aca="false">(L61+M61)*2</f>
        <v>0</v>
      </c>
      <c r="O61" s="117" t="n">
        <f aca="false">K61+N61</f>
        <v>30</v>
      </c>
      <c r="P61" s="118" t="n">
        <v>691.37</v>
      </c>
      <c r="Q61" s="119" t="n">
        <f aca="false">(I61+L61+M61)*30</f>
        <v>390</v>
      </c>
      <c r="R61" s="119" t="n">
        <f aca="false">(I61+L61+M61)*45</f>
        <v>585</v>
      </c>
      <c r="S61" s="120" t="str">
        <f aca="false">IF(AND(P61&gt;=Q61,P61&lt;=R61),"Adequado",IF(P61&lt;Q61,"Apertado",IF(P61&gt;R61,"Folgado","0")))</f>
        <v>Folgado</v>
      </c>
      <c r="T61" s="112"/>
      <c r="U61" s="128" t="n">
        <v>45748</v>
      </c>
      <c r="V61" s="112"/>
      <c r="W61" s="115" t="n">
        <f aca="false">I61+L61+M61</f>
        <v>13</v>
      </c>
      <c r="X61" s="115" t="str">
        <f aca="false">IF(E61&lt;&gt;"",(IF(F61="SL","6",IF(F61="SP","2",IF(F61="F","14",IF(F61="C","2","0")))))*2,IF(F61="SL","6",IF(F61="SP","2",IF(F61="F","14",IF(F61="C","2","0")))))</f>
        <v>6</v>
      </c>
      <c r="Y61" s="116" t="str">
        <f aca="false">IF(S61="Folgado","2",IF(S61="Adequado","4",IF(S61="Apertado","6","0")))</f>
        <v>2</v>
      </c>
      <c r="Z61" s="112" t="n">
        <f aca="false">IF(AND(U61&lt;&gt;"",F61="SL",F61="F"),(W61+X61+Y61)*1.5,(W61+X61+Y61))</f>
        <v>21</v>
      </c>
      <c r="AA61" s="112" t="s">
        <v>1525</v>
      </c>
    </row>
    <row r="62" customFormat="false" ht="15" hidden="true" customHeight="true" outlineLevel="0" collapsed="false">
      <c r="B62" s="122" t="s">
        <v>303</v>
      </c>
      <c r="C62" s="122" t="s">
        <v>225</v>
      </c>
      <c r="D62" s="122" t="s">
        <v>70</v>
      </c>
      <c r="E62" s="122"/>
      <c r="F62" s="123"/>
      <c r="G62" s="122" t="s">
        <v>304</v>
      </c>
      <c r="H62" s="124" t="s">
        <v>305</v>
      </c>
      <c r="I62" s="125"/>
      <c r="J62" s="122"/>
      <c r="K62" s="122" t="n">
        <f aca="false">ROUNDUP(SUM(I62+J62)*1.2,0)</f>
        <v>0</v>
      </c>
      <c r="L62" s="122"/>
      <c r="M62" s="122"/>
      <c r="N62" s="122" t="n">
        <f aca="false">(L62+M62)*2</f>
        <v>0</v>
      </c>
      <c r="O62" s="124" t="n">
        <f aca="false">K62+N62</f>
        <v>0</v>
      </c>
      <c r="P62" s="126"/>
      <c r="Q62" s="127"/>
      <c r="R62" s="127"/>
      <c r="S62" s="122"/>
      <c r="T62" s="122"/>
      <c r="U62" s="122"/>
      <c r="V62" s="122"/>
      <c r="W62" s="125"/>
      <c r="X62" s="125"/>
      <c r="Y62" s="122"/>
      <c r="Z62" s="122"/>
      <c r="AA62" s="122"/>
    </row>
    <row r="63" customFormat="false" ht="15" hidden="true" customHeight="true" outlineLevel="0" collapsed="false">
      <c r="B63" s="112" t="s">
        <v>307</v>
      </c>
      <c r="C63" s="112" t="s">
        <v>1513</v>
      </c>
      <c r="D63" s="112"/>
      <c r="E63" s="113"/>
      <c r="F63" s="113" t="s">
        <v>1514</v>
      </c>
      <c r="G63" s="112"/>
      <c r="H63" s="117"/>
      <c r="I63" s="115" t="n">
        <v>1</v>
      </c>
      <c r="J63" s="112" t="n">
        <v>0</v>
      </c>
      <c r="K63" s="112" t="n">
        <f aca="false">ROUNDUP(SUM(I63+J63)*1.2,0)</f>
        <v>2</v>
      </c>
      <c r="L63" s="112"/>
      <c r="M63" s="112"/>
      <c r="N63" s="112" t="n">
        <f aca="false">(L63+M63)*2</f>
        <v>0</v>
      </c>
      <c r="O63" s="117" t="n">
        <f aca="false">K63+N63</f>
        <v>2</v>
      </c>
      <c r="P63" s="118" t="n">
        <f aca="false">P64</f>
        <v>37.29</v>
      </c>
      <c r="Q63" s="119" t="n">
        <f aca="false">(I63+L63+M63)*30</f>
        <v>30</v>
      </c>
      <c r="R63" s="119" t="n">
        <f aca="false">(I63+L63+M63)*45</f>
        <v>45</v>
      </c>
      <c r="S63" s="120" t="str">
        <f aca="false">IF(AND(P63&gt;=Q63,P63&lt;=R63),"Adequado",IF(P63&lt;Q63,"Apertado",IF(P63&gt;R63,"Folgado","0")))</f>
        <v>Adequado</v>
      </c>
      <c r="T63" s="112"/>
      <c r="U63" s="112"/>
      <c r="V63" s="112"/>
      <c r="W63" s="115" t="n">
        <f aca="false">I63+L63+M63</f>
        <v>1</v>
      </c>
      <c r="X63" s="115" t="str">
        <f aca="false">IF(E63&lt;&gt;"",(IF(F63="SL","6",IF(F63="SP","2",IF(F63="F","14",IF(F63="C","2","0")))))*2,IF(F63="SL","6",IF(F63="SP","2",IF(F63="F","14",IF(F63="C","2","0")))))</f>
        <v>6</v>
      </c>
      <c r="Y63" s="116" t="str">
        <f aca="false">IF(S63="Folgado","2",IF(S63="Adequado","4",IF(S63="Apertado","6","0")))</f>
        <v>4</v>
      </c>
      <c r="Z63" s="112" t="n">
        <f aca="false">IF(AND(U63&lt;&gt;"",F63="SL",F63="F"),(W63+X63+Y63)*1.5,(W63+X63+Y63))</f>
        <v>11</v>
      </c>
      <c r="AA63" s="112"/>
    </row>
    <row r="64" customFormat="false" ht="30.75" hidden="true" customHeight="true" outlineLevel="0" collapsed="false">
      <c r="B64" s="122" t="s">
        <v>307</v>
      </c>
      <c r="C64" s="122" t="s">
        <v>225</v>
      </c>
      <c r="D64" s="122" t="s">
        <v>10</v>
      </c>
      <c r="E64" s="122"/>
      <c r="F64" s="123"/>
      <c r="G64" s="122" t="s">
        <v>308</v>
      </c>
      <c r="H64" s="124" t="s">
        <v>309</v>
      </c>
      <c r="I64" s="125"/>
      <c r="J64" s="122"/>
      <c r="K64" s="122" t="n">
        <f aca="false">ROUNDUP(SUM(I64+J64)*1.2,0)</f>
        <v>0</v>
      </c>
      <c r="L64" s="122"/>
      <c r="M64" s="122"/>
      <c r="N64" s="122" t="n">
        <f aca="false">(L64+M64)*2</f>
        <v>0</v>
      </c>
      <c r="O64" s="124" t="n">
        <f aca="false">K64+N64</f>
        <v>0</v>
      </c>
      <c r="P64" s="126" t="n">
        <v>37.29</v>
      </c>
      <c r="Q64" s="127"/>
      <c r="R64" s="127"/>
      <c r="S64" s="122"/>
      <c r="T64" s="122"/>
      <c r="U64" s="122"/>
      <c r="V64" s="122"/>
      <c r="W64" s="125"/>
      <c r="X64" s="125"/>
      <c r="Y64" s="122"/>
      <c r="Z64" s="122"/>
      <c r="AA64" s="122"/>
    </row>
    <row r="65" customFormat="false" ht="15" hidden="true" customHeight="true" outlineLevel="0" collapsed="false">
      <c r="B65" s="112" t="s">
        <v>311</v>
      </c>
      <c r="C65" s="112" t="s">
        <v>1513</v>
      </c>
      <c r="D65" s="112"/>
      <c r="E65" s="113"/>
      <c r="F65" s="113" t="s">
        <v>1514</v>
      </c>
      <c r="G65" s="112"/>
      <c r="H65" s="117"/>
      <c r="I65" s="115" t="n">
        <v>2</v>
      </c>
      <c r="J65" s="112" t="n">
        <v>1</v>
      </c>
      <c r="K65" s="112" t="n">
        <f aca="false">ROUNDUP(SUM(I65+J65)*1.2,0)</f>
        <v>4</v>
      </c>
      <c r="L65" s="112"/>
      <c r="M65" s="112"/>
      <c r="N65" s="112" t="n">
        <f aca="false">(L65+M65)*2</f>
        <v>0</v>
      </c>
      <c r="O65" s="117" t="n">
        <f aca="false">K65+N65</f>
        <v>4</v>
      </c>
      <c r="P65" s="118" t="n">
        <f aca="false">P66</f>
        <v>83.68</v>
      </c>
      <c r="Q65" s="119" t="n">
        <f aca="false">(I65+L65+M65)*30</f>
        <v>60</v>
      </c>
      <c r="R65" s="119" t="n">
        <f aca="false">(I65+L65+M65)*45</f>
        <v>90</v>
      </c>
      <c r="S65" s="120" t="str">
        <f aca="false">IF(AND(P65&gt;=Q65,P65&lt;=R65),"Adequado",IF(P65&lt;Q65,"Apertado",IF(P65&gt;R65,"Folgado","0")))</f>
        <v>Adequado</v>
      </c>
      <c r="T65" s="112"/>
      <c r="U65" s="112"/>
      <c r="V65" s="112"/>
      <c r="W65" s="115" t="n">
        <f aca="false">I65+L65+M65</f>
        <v>2</v>
      </c>
      <c r="X65" s="115" t="str">
        <f aca="false">IF(E65&lt;&gt;"",(IF(F65="SL","6",IF(F65="SP","2",IF(F65="F","14",IF(F65="C","2","0")))))*2,IF(F65="SL","6",IF(F65="SP","2",IF(F65="F","14",IF(F65="C","2","0")))))</f>
        <v>6</v>
      </c>
      <c r="Y65" s="116" t="str">
        <f aca="false">IF(S65="Folgado","2",IF(S65="Adequado","4",IF(S65="Apertado","6","0")))</f>
        <v>4</v>
      </c>
      <c r="Z65" s="112" t="n">
        <f aca="false">IF(AND(U65&lt;&gt;"",F65="SL",F65="F"),(W65+X65+Y65)*1.5,(W65+X65+Y65))</f>
        <v>12</v>
      </c>
      <c r="AA65" s="112"/>
    </row>
    <row r="66" customFormat="false" ht="15" hidden="true" customHeight="true" outlineLevel="0" collapsed="false">
      <c r="B66" s="122" t="s">
        <v>311</v>
      </c>
      <c r="C66" s="122" t="s">
        <v>225</v>
      </c>
      <c r="D66" s="122" t="s">
        <v>14</v>
      </c>
      <c r="E66" s="122"/>
      <c r="F66" s="123"/>
      <c r="G66" s="122" t="s">
        <v>312</v>
      </c>
      <c r="H66" s="124" t="s">
        <v>313</v>
      </c>
      <c r="I66" s="125"/>
      <c r="J66" s="122"/>
      <c r="K66" s="122" t="n">
        <f aca="false">ROUNDUP(SUM(I66+J66)*1.2,0)</f>
        <v>0</v>
      </c>
      <c r="L66" s="122"/>
      <c r="M66" s="122"/>
      <c r="N66" s="122" t="n">
        <f aca="false">(L66+M66)*2</f>
        <v>0</v>
      </c>
      <c r="O66" s="124" t="n">
        <f aca="false">K66+N66</f>
        <v>0</v>
      </c>
      <c r="P66" s="126" t="n">
        <v>83.68</v>
      </c>
      <c r="Q66" s="127"/>
      <c r="R66" s="127"/>
      <c r="S66" s="122"/>
      <c r="T66" s="122"/>
      <c r="U66" s="122"/>
      <c r="V66" s="122"/>
      <c r="W66" s="125"/>
      <c r="X66" s="125"/>
      <c r="Y66" s="122"/>
      <c r="Z66" s="122"/>
      <c r="AA66" s="122"/>
    </row>
    <row r="67" customFormat="false" ht="15" hidden="true" customHeight="true" outlineLevel="0" collapsed="false">
      <c r="B67" s="112" t="s">
        <v>315</v>
      </c>
      <c r="C67" s="112" t="s">
        <v>1513</v>
      </c>
      <c r="D67" s="112"/>
      <c r="E67" s="113"/>
      <c r="F67" s="113" t="s">
        <v>1514</v>
      </c>
      <c r="G67" s="112"/>
      <c r="H67" s="117"/>
      <c r="I67" s="115" t="n">
        <v>3</v>
      </c>
      <c r="J67" s="112" t="n">
        <v>0</v>
      </c>
      <c r="K67" s="112" t="n">
        <f aca="false">ROUNDUP(SUM(I67+J67)*1.2,0)</f>
        <v>4</v>
      </c>
      <c r="L67" s="112"/>
      <c r="M67" s="112"/>
      <c r="N67" s="112" t="n">
        <f aca="false">(L67+M67)*2</f>
        <v>0</v>
      </c>
      <c r="O67" s="117" t="n">
        <f aca="false">K67+N67</f>
        <v>4</v>
      </c>
      <c r="P67" s="118" t="n">
        <f aca="false">P68</f>
        <v>135.75</v>
      </c>
      <c r="Q67" s="119" t="n">
        <f aca="false">(I67+L67+M67)*30</f>
        <v>90</v>
      </c>
      <c r="R67" s="119" t="n">
        <f aca="false">(I67+L67+M67)*45</f>
        <v>135</v>
      </c>
      <c r="S67" s="120" t="str">
        <f aca="false">IF(AND(P67&gt;=Q67,P67&lt;=R67),"Adequado",IF(P67&lt;Q67,"Apertado",IF(P67&gt;R67,"Folgado","0")))</f>
        <v>Folgado</v>
      </c>
      <c r="T67" s="112"/>
      <c r="U67" s="112"/>
      <c r="V67" s="112"/>
      <c r="W67" s="115" t="n">
        <f aca="false">I67+L67+M67</f>
        <v>3</v>
      </c>
      <c r="X67" s="115" t="str">
        <f aca="false">IF(E67&lt;&gt;"",(IF(F67="SL","6",IF(F67="SP","2",IF(F67="F","14",IF(F67="C","2","0")))))*2,IF(F67="SL","6",IF(F67="SP","2",IF(F67="F","14",IF(F67="C","2","0")))))</f>
        <v>6</v>
      </c>
      <c r="Y67" s="116" t="str">
        <f aca="false">IF(S67="Folgado","2",IF(S67="Adequado","4",IF(S67="Apertado","6","0")))</f>
        <v>2</v>
      </c>
      <c r="Z67" s="112" t="n">
        <f aca="false">IF(AND(U67&lt;&gt;"",F67="SL",F67="F"),(W67+X67+Y67)*1.5,(W67+X67+Y67))</f>
        <v>11</v>
      </c>
      <c r="AA67" s="112"/>
    </row>
    <row r="68" customFormat="false" ht="15" hidden="true" customHeight="true" outlineLevel="0" collapsed="false">
      <c r="B68" s="122" t="s">
        <v>315</v>
      </c>
      <c r="C68" s="122" t="s">
        <v>225</v>
      </c>
      <c r="D68" s="122" t="s">
        <v>115</v>
      </c>
      <c r="E68" s="122"/>
      <c r="F68" s="123"/>
      <c r="G68" s="122" t="s">
        <v>316</v>
      </c>
      <c r="H68" s="124" t="s">
        <v>317</v>
      </c>
      <c r="I68" s="125"/>
      <c r="J68" s="122"/>
      <c r="K68" s="122" t="n">
        <f aca="false">ROUNDUP(SUM(I68+J68)*1.2,0)</f>
        <v>0</v>
      </c>
      <c r="L68" s="122"/>
      <c r="M68" s="122"/>
      <c r="N68" s="122" t="n">
        <f aca="false">(L68+M68)*2</f>
        <v>0</v>
      </c>
      <c r="O68" s="124" t="n">
        <f aca="false">K68+N68</f>
        <v>0</v>
      </c>
      <c r="P68" s="126" t="n">
        <v>135.75</v>
      </c>
      <c r="Q68" s="127"/>
      <c r="R68" s="127"/>
      <c r="S68" s="122"/>
      <c r="T68" s="122"/>
      <c r="U68" s="122"/>
      <c r="V68" s="122"/>
      <c r="W68" s="125"/>
      <c r="X68" s="125"/>
      <c r="Y68" s="122"/>
      <c r="Z68" s="122"/>
      <c r="AA68" s="122"/>
    </row>
    <row r="69" customFormat="false" ht="15" hidden="true" customHeight="true" outlineLevel="0" collapsed="false">
      <c r="B69" s="112" t="s">
        <v>1011</v>
      </c>
      <c r="C69" s="112" t="s">
        <v>1513</v>
      </c>
      <c r="D69" s="112"/>
      <c r="E69" s="113"/>
      <c r="F69" s="113" t="s">
        <v>1516</v>
      </c>
      <c r="G69" s="112"/>
      <c r="H69" s="117"/>
      <c r="I69" s="115" t="n">
        <v>2</v>
      </c>
      <c r="J69" s="112" t="n">
        <v>0</v>
      </c>
      <c r="K69" s="112" t="n">
        <f aca="false">ROUNDUP(SUM(I69+J69)*1.2,0)</f>
        <v>3</v>
      </c>
      <c r="L69" s="112"/>
      <c r="M69" s="112"/>
      <c r="N69" s="112" t="n">
        <f aca="false">(L69+M69)*2</f>
        <v>0</v>
      </c>
      <c r="O69" s="117" t="n">
        <f aca="false">K69+N69</f>
        <v>3</v>
      </c>
      <c r="P69" s="118" t="n">
        <f aca="false">P70</f>
        <v>54.21</v>
      </c>
      <c r="Q69" s="119" t="n">
        <f aca="false">(I69+L69+M69)*30</f>
        <v>60</v>
      </c>
      <c r="R69" s="119" t="n">
        <f aca="false">(I69+L69+M69)*45</f>
        <v>90</v>
      </c>
      <c r="S69" s="120" t="str">
        <f aca="false">IF(AND(P69&gt;=Q69,P69&lt;=R69),"Adequado",IF(P69&lt;Q69,"Apertado",IF(P69&gt;R69,"Folgado","0")))</f>
        <v>Apertado</v>
      </c>
      <c r="T69" s="112"/>
      <c r="U69" s="128" t="n">
        <v>45323</v>
      </c>
      <c r="V69" s="112"/>
      <c r="W69" s="115" t="n">
        <f aca="false">I69+L69+M69</f>
        <v>2</v>
      </c>
      <c r="X69" s="115" t="str">
        <f aca="false">IF(E69&lt;&gt;"",(IF(F69="SL","6",IF(F69="SP","2",IF(F69="F","14",IF(F69="C","2","0")))))*2,IF(F69="SL","6",IF(F69="SP","2",IF(F69="F","14",IF(F69="C","2","0")))))</f>
        <v>14</v>
      </c>
      <c r="Y69" s="116" t="str">
        <f aca="false">IF(S69="Folgado","2",IF(S69="Adequado","4",IF(S69="Apertado","6","0")))</f>
        <v>6</v>
      </c>
      <c r="Z69" s="112" t="n">
        <f aca="false">IF(AND(U69&lt;&gt;"",F69="SL",F69="F"),(W69+X69+Y69)*1.5,(W69+X69+Y69))</f>
        <v>22</v>
      </c>
      <c r="AA69" s="112"/>
    </row>
    <row r="70" customFormat="false" ht="15" hidden="true" customHeight="true" outlineLevel="0" collapsed="false">
      <c r="B70" s="122" t="s">
        <v>1011</v>
      </c>
      <c r="C70" s="122" t="s">
        <v>978</v>
      </c>
      <c r="D70" s="122" t="s">
        <v>70</v>
      </c>
      <c r="E70" s="122"/>
      <c r="F70" s="123"/>
      <c r="G70" s="122" t="s">
        <v>1012</v>
      </c>
      <c r="H70" s="124" t="s">
        <v>1013</v>
      </c>
      <c r="I70" s="125"/>
      <c r="J70" s="122"/>
      <c r="K70" s="122" t="n">
        <f aca="false">ROUNDUP(SUM(I70+J70)*1.2,0)</f>
        <v>0</v>
      </c>
      <c r="L70" s="122"/>
      <c r="M70" s="122"/>
      <c r="N70" s="122" t="n">
        <f aca="false">(L70+M70)*2</f>
        <v>0</v>
      </c>
      <c r="O70" s="124" t="n">
        <f aca="false">K70+N70</f>
        <v>0</v>
      </c>
      <c r="P70" s="126" t="n">
        <v>54.21</v>
      </c>
      <c r="Q70" s="127"/>
      <c r="R70" s="127"/>
      <c r="S70" s="122"/>
      <c r="T70" s="122"/>
      <c r="U70" s="122"/>
      <c r="V70" s="122"/>
      <c r="W70" s="125"/>
      <c r="X70" s="125"/>
      <c r="Y70" s="122"/>
      <c r="Z70" s="122"/>
      <c r="AA70" s="122"/>
    </row>
    <row r="71" customFormat="false" ht="15" hidden="true" customHeight="true" outlineLevel="0" collapsed="false">
      <c r="B71" s="112" t="s">
        <v>1014</v>
      </c>
      <c r="C71" s="112" t="s">
        <v>1513</v>
      </c>
      <c r="D71" s="112"/>
      <c r="E71" s="113"/>
      <c r="F71" s="113" t="s">
        <v>1516</v>
      </c>
      <c r="G71" s="112"/>
      <c r="H71" s="117"/>
      <c r="I71" s="115" t="n">
        <v>1</v>
      </c>
      <c r="J71" s="112" t="n">
        <v>0</v>
      </c>
      <c r="K71" s="112" t="n">
        <f aca="false">ROUNDUP(SUM(I71+J71)*1.2,0)</f>
        <v>2</v>
      </c>
      <c r="L71" s="112"/>
      <c r="M71" s="112"/>
      <c r="N71" s="112" t="n">
        <f aca="false">(L71+M71)*2</f>
        <v>0</v>
      </c>
      <c r="O71" s="117" t="n">
        <f aca="false">K71+N71</f>
        <v>2</v>
      </c>
      <c r="P71" s="118" t="n">
        <f aca="false">P72</f>
        <v>28.22</v>
      </c>
      <c r="Q71" s="119" t="n">
        <f aca="false">(I71+L71+M71)*30</f>
        <v>30</v>
      </c>
      <c r="R71" s="119" t="n">
        <f aca="false">(I71+L71+M71)*45</f>
        <v>45</v>
      </c>
      <c r="S71" s="120" t="str">
        <f aca="false">IF(AND(P71&gt;=Q71,P71&lt;=R71),"Adequado",IF(P71&lt;Q71,"Apertado",IF(P71&gt;R71,"Folgado","0")))</f>
        <v>Apertado</v>
      </c>
      <c r="T71" s="112"/>
      <c r="U71" s="128" t="n">
        <v>45627</v>
      </c>
      <c r="V71" s="112"/>
      <c r="W71" s="115" t="n">
        <f aca="false">I71+L71+M71</f>
        <v>1</v>
      </c>
      <c r="X71" s="115" t="str">
        <f aca="false">IF(E71&lt;&gt;"",(IF(F71="SL","6",IF(F71="SP","2",IF(F71="F","14",IF(F71="C","2","0")))))*2,IF(F71="SL","6",IF(F71="SP","2",IF(F71="F","14",IF(F71="C","2","0")))))</f>
        <v>14</v>
      </c>
      <c r="Y71" s="116" t="str">
        <f aca="false">IF(S71="Folgado","2",IF(S71="Adequado","4",IF(S71="Apertado","6","0")))</f>
        <v>6</v>
      </c>
      <c r="Z71" s="112" t="n">
        <f aca="false">IF(AND(U71&lt;&gt;"",F71="SL",F71="F"),(W71+X71+Y71)*1.5,(W71+X71+Y71))</f>
        <v>21</v>
      </c>
      <c r="AA71" s="112"/>
    </row>
    <row r="72" customFormat="false" ht="15" hidden="true" customHeight="true" outlineLevel="0" collapsed="false">
      <c r="B72" s="122" t="s">
        <v>1014</v>
      </c>
      <c r="C72" s="122" t="s">
        <v>978</v>
      </c>
      <c r="D72" s="122" t="s">
        <v>70</v>
      </c>
      <c r="E72" s="122"/>
      <c r="F72" s="123"/>
      <c r="G72" s="122" t="s">
        <v>1015</v>
      </c>
      <c r="H72" s="124" t="s">
        <v>1016</v>
      </c>
      <c r="I72" s="125"/>
      <c r="J72" s="122"/>
      <c r="K72" s="122" t="n">
        <f aca="false">ROUNDUP(SUM(I72+J72)*1.2,0)</f>
        <v>0</v>
      </c>
      <c r="L72" s="122"/>
      <c r="M72" s="122"/>
      <c r="N72" s="122" t="n">
        <f aca="false">(L72+M72)*2</f>
        <v>0</v>
      </c>
      <c r="O72" s="124" t="n">
        <f aca="false">K72+N72</f>
        <v>0</v>
      </c>
      <c r="P72" s="126" t="n">
        <v>28.22</v>
      </c>
      <c r="Q72" s="127"/>
      <c r="R72" s="127"/>
      <c r="S72" s="122"/>
      <c r="T72" s="122"/>
      <c r="U72" s="122"/>
      <c r="V72" s="122"/>
      <c r="W72" s="125"/>
      <c r="X72" s="125"/>
      <c r="Y72" s="122"/>
      <c r="Z72" s="122"/>
      <c r="AA72" s="122"/>
    </row>
    <row r="73" customFormat="false" ht="15" hidden="true" customHeight="true" outlineLevel="0" collapsed="false">
      <c r="B73" s="112" t="s">
        <v>333</v>
      </c>
      <c r="C73" s="112" t="s">
        <v>1513</v>
      </c>
      <c r="D73" s="112"/>
      <c r="E73" s="113"/>
      <c r="F73" s="113" t="s">
        <v>1516</v>
      </c>
      <c r="G73" s="112"/>
      <c r="H73" s="117"/>
      <c r="I73" s="115" t="n">
        <v>1</v>
      </c>
      <c r="J73" s="112" t="n">
        <v>0</v>
      </c>
      <c r="K73" s="112" t="n">
        <f aca="false">ROUNDUP(SUM(I73+J73)*1.2,0)</f>
        <v>2</v>
      </c>
      <c r="L73" s="112"/>
      <c r="M73" s="112"/>
      <c r="N73" s="112" t="n">
        <f aca="false">(L73+M73)*2</f>
        <v>0</v>
      </c>
      <c r="O73" s="117" t="n">
        <f aca="false">K73+N73</f>
        <v>2</v>
      </c>
      <c r="P73" s="118" t="n">
        <f aca="false">P74</f>
        <v>20.69</v>
      </c>
      <c r="Q73" s="119" t="n">
        <f aca="false">(I73+L73+M73)*30</f>
        <v>30</v>
      </c>
      <c r="R73" s="119" t="n">
        <f aca="false">(I73+L73+M73)*45</f>
        <v>45</v>
      </c>
      <c r="S73" s="120" t="str">
        <f aca="false">IF(AND(P73&gt;=Q73,P73&lt;=R73),"Adequado",IF(P73&lt;Q73,"Apertado",IF(P73&gt;R73,"Folgado","0")))</f>
        <v>Apertado</v>
      </c>
      <c r="T73" s="112"/>
      <c r="U73" s="112"/>
      <c r="V73" s="112"/>
      <c r="W73" s="115" t="n">
        <f aca="false">I73+L73+M73</f>
        <v>1</v>
      </c>
      <c r="X73" s="115" t="str">
        <f aca="false">IF(E73&lt;&gt;"",(IF(F73="SL","6",IF(F73="SP","2",IF(F73="F","14",IF(F73="C","2","0")))))*2,IF(F73="SL","6",IF(F73="SP","2",IF(F73="F","14",IF(F73="C","2","0")))))</f>
        <v>14</v>
      </c>
      <c r="Y73" s="116" t="str">
        <f aca="false">IF(S73="Folgado","2",IF(S73="Adequado","4",IF(S73="Apertado","6","0")))</f>
        <v>6</v>
      </c>
      <c r="Z73" s="112" t="n">
        <f aca="false">IF(AND(U73&lt;&gt;"",F73="SL",F73="F"),(W73+X73+Y73)*1.5,(W73+X73+Y73))</f>
        <v>21</v>
      </c>
      <c r="AA73" s="112"/>
    </row>
    <row r="74" customFormat="false" ht="15" hidden="true" customHeight="true" outlineLevel="0" collapsed="false">
      <c r="B74" s="122" t="s">
        <v>333</v>
      </c>
      <c r="C74" s="122" t="s">
        <v>978</v>
      </c>
      <c r="D74" s="122" t="s">
        <v>70</v>
      </c>
      <c r="E74" s="122"/>
      <c r="F74" s="123"/>
      <c r="G74" s="122" t="s">
        <v>1017</v>
      </c>
      <c r="H74" s="124" t="s">
        <v>1018</v>
      </c>
      <c r="I74" s="125"/>
      <c r="J74" s="122"/>
      <c r="K74" s="122" t="n">
        <f aca="false">ROUNDUP(SUM(I74+J74)*1.2,0)</f>
        <v>0</v>
      </c>
      <c r="L74" s="122"/>
      <c r="M74" s="122"/>
      <c r="N74" s="122" t="n">
        <f aca="false">(L74+M74)*2</f>
        <v>0</v>
      </c>
      <c r="O74" s="124" t="n">
        <f aca="false">K74+N74</f>
        <v>0</v>
      </c>
      <c r="P74" s="126" t="n">
        <v>20.69</v>
      </c>
      <c r="Q74" s="127"/>
      <c r="R74" s="127"/>
      <c r="S74" s="122"/>
      <c r="T74" s="122"/>
      <c r="U74" s="122"/>
      <c r="V74" s="122"/>
      <c r="W74" s="125"/>
      <c r="X74" s="125"/>
      <c r="Y74" s="122"/>
      <c r="Z74" s="122"/>
      <c r="AA74" s="122"/>
    </row>
    <row r="75" customFormat="false" ht="15" hidden="true" customHeight="true" outlineLevel="0" collapsed="false">
      <c r="B75" s="112" t="s">
        <v>1019</v>
      </c>
      <c r="C75" s="112" t="s">
        <v>1513</v>
      </c>
      <c r="D75" s="112"/>
      <c r="E75" s="113"/>
      <c r="F75" s="113" t="s">
        <v>1516</v>
      </c>
      <c r="G75" s="112"/>
      <c r="H75" s="117"/>
      <c r="I75" s="115" t="n">
        <v>1</v>
      </c>
      <c r="J75" s="112" t="n">
        <v>0</v>
      </c>
      <c r="K75" s="112" t="n">
        <f aca="false">ROUNDUP(SUM(I75+J75)*1.2,0)</f>
        <v>2</v>
      </c>
      <c r="L75" s="112"/>
      <c r="M75" s="112"/>
      <c r="N75" s="112" t="n">
        <f aca="false">(L75+M75)*2</f>
        <v>0</v>
      </c>
      <c r="O75" s="117" t="n">
        <f aca="false">K75+N75</f>
        <v>2</v>
      </c>
      <c r="P75" s="118" t="n">
        <f aca="false">P76</f>
        <v>20.27</v>
      </c>
      <c r="Q75" s="119" t="n">
        <f aca="false">(I75+L75+M75)*30</f>
        <v>30</v>
      </c>
      <c r="R75" s="119" t="n">
        <f aca="false">(I75+L75+M75)*45</f>
        <v>45</v>
      </c>
      <c r="S75" s="120" t="str">
        <f aca="false">IF(AND(P75&gt;=Q75,P75&lt;=R75),"Adequado",IF(P75&lt;Q75,"Apertado",IF(P75&gt;R75,"Folgado","0")))</f>
        <v>Apertado</v>
      </c>
      <c r="T75" s="112"/>
      <c r="U75" s="112"/>
      <c r="V75" s="112"/>
      <c r="W75" s="115" t="n">
        <f aca="false">I75+L75+M75</f>
        <v>1</v>
      </c>
      <c r="X75" s="115" t="str">
        <f aca="false">IF(E75&lt;&gt;"",(IF(F75="SL","6",IF(F75="SP","2",IF(F75="F","14",IF(F75="C","2","0")))))*2,IF(F75="SL","6",IF(F75="SP","2",IF(F75="F","14",IF(F75="C","2","0")))))</f>
        <v>14</v>
      </c>
      <c r="Y75" s="116" t="str">
        <f aca="false">IF(S75="Folgado","2",IF(S75="Adequado","4",IF(S75="Apertado","6","0")))</f>
        <v>6</v>
      </c>
      <c r="Z75" s="112" t="n">
        <f aca="false">IF(AND(U75&lt;&gt;"",F75="SL",F75="F"),(W75+X75+Y75)*1.5,(W75+X75+Y75))</f>
        <v>21</v>
      </c>
      <c r="AA75" s="112"/>
    </row>
    <row r="76" customFormat="false" ht="15" hidden="true" customHeight="true" outlineLevel="0" collapsed="false">
      <c r="B76" s="122" t="s">
        <v>1019</v>
      </c>
      <c r="C76" s="122" t="s">
        <v>978</v>
      </c>
      <c r="D76" s="122" t="s">
        <v>22</v>
      </c>
      <c r="E76" s="122"/>
      <c r="F76" s="123"/>
      <c r="G76" s="122" t="s">
        <v>1020</v>
      </c>
      <c r="H76" s="124" t="s">
        <v>1021</v>
      </c>
      <c r="I76" s="125"/>
      <c r="J76" s="122"/>
      <c r="K76" s="122" t="n">
        <f aca="false">ROUNDUP(SUM(I76+J76)*1.2,0)</f>
        <v>0</v>
      </c>
      <c r="L76" s="122"/>
      <c r="M76" s="122"/>
      <c r="N76" s="122" t="n">
        <f aca="false">(L76+M76)*2</f>
        <v>0</v>
      </c>
      <c r="O76" s="124" t="n">
        <f aca="false">K76+N76</f>
        <v>0</v>
      </c>
      <c r="P76" s="126" t="n">
        <v>20.27</v>
      </c>
      <c r="Q76" s="127"/>
      <c r="R76" s="127"/>
      <c r="S76" s="122"/>
      <c r="T76" s="122"/>
      <c r="U76" s="122"/>
      <c r="V76" s="122"/>
      <c r="W76" s="125"/>
      <c r="X76" s="125"/>
      <c r="Y76" s="122"/>
      <c r="Z76" s="122"/>
      <c r="AA76" s="122"/>
    </row>
    <row r="77" customFormat="false" ht="15" hidden="true" customHeight="true" outlineLevel="0" collapsed="false">
      <c r="B77" s="112" t="s">
        <v>1022</v>
      </c>
      <c r="C77" s="112" t="s">
        <v>1513</v>
      </c>
      <c r="D77" s="112"/>
      <c r="E77" s="113"/>
      <c r="F77" s="113" t="s">
        <v>1516</v>
      </c>
      <c r="G77" s="112"/>
      <c r="H77" s="117"/>
      <c r="I77" s="115" t="n">
        <v>1</v>
      </c>
      <c r="J77" s="112" t="n">
        <v>0</v>
      </c>
      <c r="K77" s="112" t="n">
        <f aca="false">ROUNDUP(SUM(I77+J77)*1.2,0)</f>
        <v>2</v>
      </c>
      <c r="L77" s="112"/>
      <c r="M77" s="112"/>
      <c r="N77" s="112" t="n">
        <f aca="false">(L77+M77)*2</f>
        <v>0</v>
      </c>
      <c r="O77" s="117" t="n">
        <f aca="false">K77+N77</f>
        <v>2</v>
      </c>
      <c r="P77" s="118" t="n">
        <f aca="false">P78</f>
        <v>60</v>
      </c>
      <c r="Q77" s="119" t="n">
        <f aca="false">(I77+L77+M77)*30</f>
        <v>30</v>
      </c>
      <c r="R77" s="119" t="n">
        <f aca="false">(I77+L77+M77)*45</f>
        <v>45</v>
      </c>
      <c r="S77" s="120" t="str">
        <f aca="false">IF(AND(P77&gt;=Q77,P77&lt;=R77),"Adequado",IF(P77&lt;Q77,"Apertado",IF(P77&gt;R77,"Folgado","0")))</f>
        <v>Folgado</v>
      </c>
      <c r="T77" s="112"/>
      <c r="U77" s="112"/>
      <c r="V77" s="112"/>
      <c r="W77" s="115" t="n">
        <f aca="false">I77+L77+M77</f>
        <v>1</v>
      </c>
      <c r="X77" s="115" t="str">
        <f aca="false">IF(E77&lt;&gt;"",(IF(F77="SL","6",IF(F77="SP","2",IF(F77="F","14",IF(F77="C","2","0")))))*2,IF(F77="SL","6",IF(F77="SP","2",IF(F77="F","14",IF(F77="C","2","0")))))</f>
        <v>14</v>
      </c>
      <c r="Y77" s="116" t="str">
        <f aca="false">IF(S77="Folgado","2",IF(S77="Adequado","4",IF(S77="Apertado","6","0")))</f>
        <v>2</v>
      </c>
      <c r="Z77" s="112" t="n">
        <f aca="false">IF(AND(U77&lt;&gt;"",F77="SL",F77="F"),(W77+X77+Y77)*1.5,(W77+X77+Y77))</f>
        <v>17</v>
      </c>
      <c r="AA77" s="112"/>
    </row>
    <row r="78" customFormat="false" ht="15" hidden="true" customHeight="true" outlineLevel="0" collapsed="false">
      <c r="B78" s="122" t="s">
        <v>1022</v>
      </c>
      <c r="C78" s="122" t="s">
        <v>978</v>
      </c>
      <c r="D78" s="122" t="s">
        <v>14</v>
      </c>
      <c r="E78" s="122"/>
      <c r="F78" s="123"/>
      <c r="G78" s="122" t="s">
        <v>1023</v>
      </c>
      <c r="H78" s="124" t="s">
        <v>1024</v>
      </c>
      <c r="I78" s="125"/>
      <c r="J78" s="122"/>
      <c r="K78" s="122" t="n">
        <f aca="false">ROUNDUP(SUM(I78+J78)*1.2,0)</f>
        <v>0</v>
      </c>
      <c r="L78" s="122"/>
      <c r="M78" s="122"/>
      <c r="N78" s="122" t="n">
        <f aca="false">(L78+M78)*2</f>
        <v>0</v>
      </c>
      <c r="O78" s="124" t="n">
        <f aca="false">K78+N78</f>
        <v>0</v>
      </c>
      <c r="P78" s="126" t="n">
        <v>60</v>
      </c>
      <c r="Q78" s="127"/>
      <c r="R78" s="127"/>
      <c r="S78" s="122"/>
      <c r="T78" s="122"/>
      <c r="U78" s="122"/>
      <c r="V78" s="122"/>
      <c r="W78" s="125"/>
      <c r="X78" s="125"/>
      <c r="Y78" s="122"/>
      <c r="Z78" s="122"/>
      <c r="AA78" s="122"/>
    </row>
    <row r="79" customFormat="false" ht="15" hidden="true" customHeight="true" outlineLevel="0" collapsed="false">
      <c r="B79" s="112" t="s">
        <v>1025</v>
      </c>
      <c r="C79" s="112" t="s">
        <v>1513</v>
      </c>
      <c r="D79" s="112"/>
      <c r="E79" s="113"/>
      <c r="F79" s="113" t="s">
        <v>1516</v>
      </c>
      <c r="G79" s="112"/>
      <c r="H79" s="117"/>
      <c r="I79" s="115" t="n">
        <v>1</v>
      </c>
      <c r="J79" s="112" t="n">
        <v>0</v>
      </c>
      <c r="K79" s="112" t="n">
        <f aca="false">ROUNDUP(SUM(I79+J79)*1.2,0)</f>
        <v>2</v>
      </c>
      <c r="L79" s="112"/>
      <c r="M79" s="112"/>
      <c r="N79" s="112" t="n">
        <f aca="false">(L79+M79)*2</f>
        <v>0</v>
      </c>
      <c r="O79" s="117" t="n">
        <f aca="false">K79+N79</f>
        <v>2</v>
      </c>
      <c r="P79" s="118" t="n">
        <f aca="false">P80</f>
        <v>39.45</v>
      </c>
      <c r="Q79" s="119" t="n">
        <f aca="false">(I79+L79+M79)*30</f>
        <v>30</v>
      </c>
      <c r="R79" s="119" t="n">
        <f aca="false">(I79+L79+M79)*45</f>
        <v>45</v>
      </c>
      <c r="S79" s="120" t="str">
        <f aca="false">IF(AND(P79&gt;=Q79,P79&lt;=R79),"Adequado",IF(P79&lt;Q79,"Apertado",IF(P79&gt;R79,"Folgado","0")))</f>
        <v>Adequado</v>
      </c>
      <c r="T79" s="112"/>
      <c r="U79" s="128" t="n">
        <v>47392</v>
      </c>
      <c r="V79" s="112"/>
      <c r="W79" s="115" t="n">
        <f aca="false">I79+L79+M79</f>
        <v>1</v>
      </c>
      <c r="X79" s="115" t="str">
        <f aca="false">IF(E79&lt;&gt;"",(IF(F79="SL","6",IF(F79="SP","2",IF(F79="F","14",IF(F79="C","2","0")))))*2,IF(F79="SL","6",IF(F79="SP","2",IF(F79="F","14",IF(F79="C","2","0")))))</f>
        <v>14</v>
      </c>
      <c r="Y79" s="116" t="str">
        <f aca="false">IF(S79="Folgado","2",IF(S79="Adequado","4",IF(S79="Apertado","6","0")))</f>
        <v>4</v>
      </c>
      <c r="Z79" s="112" t="n">
        <f aca="false">IF(AND(U79&lt;&gt;"",F79="SL",F79="F"),(W79+X79+Y79)*1.5,(W79+X79+Y79))</f>
        <v>19</v>
      </c>
      <c r="AA79" s="112"/>
    </row>
    <row r="80" customFormat="false" ht="15" hidden="true" customHeight="true" outlineLevel="0" collapsed="false">
      <c r="B80" s="122" t="s">
        <v>1025</v>
      </c>
      <c r="C80" s="122" t="s">
        <v>978</v>
      </c>
      <c r="D80" s="122" t="s">
        <v>14</v>
      </c>
      <c r="E80" s="122"/>
      <c r="F80" s="123"/>
      <c r="G80" s="122" t="s">
        <v>1026</v>
      </c>
      <c r="H80" s="124" t="s">
        <v>1027</v>
      </c>
      <c r="I80" s="125"/>
      <c r="J80" s="122"/>
      <c r="K80" s="122" t="n">
        <f aca="false">ROUNDUP(SUM(I80+J80)*1.2,0)</f>
        <v>0</v>
      </c>
      <c r="L80" s="122"/>
      <c r="M80" s="122"/>
      <c r="N80" s="122" t="n">
        <f aca="false">(L80+M80)*2</f>
        <v>0</v>
      </c>
      <c r="O80" s="124" t="n">
        <f aca="false">K80+N80</f>
        <v>0</v>
      </c>
      <c r="P80" s="126" t="n">
        <v>39.45</v>
      </c>
      <c r="Q80" s="127"/>
      <c r="R80" s="127"/>
      <c r="S80" s="122"/>
      <c r="T80" s="122"/>
      <c r="U80" s="122"/>
      <c r="V80" s="122"/>
      <c r="W80" s="125"/>
      <c r="X80" s="125"/>
      <c r="Y80" s="122"/>
      <c r="Z80" s="122"/>
      <c r="AA80" s="122"/>
    </row>
    <row r="81" customFormat="false" ht="15" hidden="true" customHeight="true" outlineLevel="0" collapsed="false">
      <c r="B81" s="112" t="s">
        <v>325</v>
      </c>
      <c r="C81" s="112" t="s">
        <v>1513</v>
      </c>
      <c r="D81" s="112"/>
      <c r="E81" s="113"/>
      <c r="F81" s="113" t="s">
        <v>1514</v>
      </c>
      <c r="G81" s="112"/>
      <c r="H81" s="117"/>
      <c r="I81" s="115" t="n">
        <v>2</v>
      </c>
      <c r="J81" s="112" t="n">
        <v>0</v>
      </c>
      <c r="K81" s="112" t="n">
        <f aca="false">ROUNDUP(SUM(I81+J81)*1.2,0)</f>
        <v>3</v>
      </c>
      <c r="L81" s="112"/>
      <c r="M81" s="112"/>
      <c r="N81" s="112" t="n">
        <f aca="false">(L81+M81)*2</f>
        <v>0</v>
      </c>
      <c r="O81" s="117" t="n">
        <f aca="false">K81+N81</f>
        <v>3</v>
      </c>
      <c r="P81" s="118" t="n">
        <f aca="false">P82</f>
        <v>83.97</v>
      </c>
      <c r="Q81" s="119" t="n">
        <f aca="false">(I81+L81+M81)*30</f>
        <v>60</v>
      </c>
      <c r="R81" s="119" t="n">
        <f aca="false">(I81+L81+M81)*45</f>
        <v>90</v>
      </c>
      <c r="S81" s="120" t="str">
        <f aca="false">IF(AND(P81&gt;=Q81,P81&lt;=R81),"Adequado",IF(P81&lt;Q81,"Apertado",IF(P81&gt;R81,"Folgado","0")))</f>
        <v>Adequado</v>
      </c>
      <c r="T81" s="112"/>
      <c r="U81" s="112"/>
      <c r="V81" s="112"/>
      <c r="W81" s="115" t="n">
        <f aca="false">I81+L81+M81</f>
        <v>2</v>
      </c>
      <c r="X81" s="115" t="str">
        <f aca="false">IF(E81&lt;&gt;"",(IF(F81="SL","6",IF(F81="SP","2",IF(F81="F","14",IF(F81="C","2","0")))))*2,IF(F81="SL","6",IF(F81="SP","2",IF(F81="F","14",IF(F81="C","2","0")))))</f>
        <v>6</v>
      </c>
      <c r="Y81" s="116" t="str">
        <f aca="false">IF(S81="Folgado","2",IF(S81="Adequado","4",IF(S81="Apertado","6","0")))</f>
        <v>4</v>
      </c>
      <c r="Z81" s="112" t="n">
        <f aca="false">IF(AND(U81&lt;&gt;"",F81="SL",F81="F"),(W81+X81+Y81)*1.5,(W81+X81+Y81))</f>
        <v>12</v>
      </c>
      <c r="AA81" s="112"/>
    </row>
    <row r="82" customFormat="false" ht="15" hidden="true" customHeight="true" outlineLevel="0" collapsed="false">
      <c r="B82" s="122" t="s">
        <v>325</v>
      </c>
      <c r="C82" s="122" t="s">
        <v>225</v>
      </c>
      <c r="D82" s="122" t="s">
        <v>115</v>
      </c>
      <c r="E82" s="122"/>
      <c r="F82" s="123"/>
      <c r="G82" s="122" t="s">
        <v>326</v>
      </c>
      <c r="H82" s="124" t="s">
        <v>327</v>
      </c>
      <c r="I82" s="125"/>
      <c r="J82" s="122"/>
      <c r="K82" s="122" t="n">
        <f aca="false">ROUNDUP(SUM(I82+J82)*1.2,0)</f>
        <v>0</v>
      </c>
      <c r="L82" s="122"/>
      <c r="M82" s="122"/>
      <c r="N82" s="122" t="n">
        <f aca="false">(L82+M82)*2</f>
        <v>0</v>
      </c>
      <c r="O82" s="124" t="n">
        <f aca="false">K82+N82</f>
        <v>0</v>
      </c>
      <c r="P82" s="126" t="n">
        <v>83.97</v>
      </c>
      <c r="Q82" s="127"/>
      <c r="R82" s="127"/>
      <c r="S82" s="122"/>
      <c r="T82" s="122"/>
      <c r="U82" s="122"/>
      <c r="V82" s="122"/>
      <c r="W82" s="125"/>
      <c r="X82" s="125"/>
      <c r="Y82" s="122"/>
      <c r="Z82" s="122"/>
      <c r="AA82" s="122"/>
    </row>
    <row r="83" customFormat="false" ht="15" hidden="true" customHeight="true" outlineLevel="0" collapsed="false">
      <c r="B83" s="112" t="s">
        <v>319</v>
      </c>
      <c r="C83" s="112" t="s">
        <v>1513</v>
      </c>
      <c r="D83" s="112"/>
      <c r="E83" s="113"/>
      <c r="F83" s="113" t="s">
        <v>1514</v>
      </c>
      <c r="G83" s="112"/>
      <c r="H83" s="117"/>
      <c r="I83" s="115"/>
      <c r="J83" s="112"/>
      <c r="K83" s="112" t="n">
        <f aca="false">ROUNDUP(SUM(I83+J83)*1.2,0)</f>
        <v>0</v>
      </c>
      <c r="L83" s="112"/>
      <c r="M83" s="112"/>
      <c r="N83" s="112" t="n">
        <f aca="false">(L83+M83)*2</f>
        <v>0</v>
      </c>
      <c r="O83" s="117" t="n">
        <f aca="false">K83+N83</f>
        <v>0</v>
      </c>
      <c r="P83" s="118"/>
      <c r="Q83" s="119" t="n">
        <f aca="false">(I83+L83+M83)*30</f>
        <v>0</v>
      </c>
      <c r="R83" s="119" t="n">
        <f aca="false">(I83+L83+M83)*45</f>
        <v>0</v>
      </c>
      <c r="S83" s="120" t="str">
        <f aca="false">IF(AND(P83&gt;=Q83,P83&lt;=R83),"Adequado",IF(P83&lt;Q83,"Apertado",IF(P83&gt;R83,"Folgado","0")))</f>
        <v>Adequado</v>
      </c>
      <c r="T83" s="112"/>
      <c r="U83" s="112"/>
      <c r="V83" s="112"/>
      <c r="W83" s="115" t="n">
        <f aca="false">I83+L83+M83</f>
        <v>0</v>
      </c>
      <c r="X83" s="115" t="str">
        <f aca="false">IF(E83&lt;&gt;"",(IF(F83="SL","6",IF(F83="SP","2",IF(F83="F","14",IF(F83="C","2","0")))))*2,IF(F83="SL","6",IF(F83="SP","2",IF(F83="F","14",IF(F83="C","2","0")))))</f>
        <v>6</v>
      </c>
      <c r="Y83" s="116" t="str">
        <f aca="false">IF(S83="Folgado","2",IF(S83="Adequado","4",IF(S83="Apertado","6","0")))</f>
        <v>4</v>
      </c>
      <c r="Z83" s="112" t="n">
        <f aca="false">IF(AND(U83&lt;&gt;"",F83="SL",F83="F"),(W83+X83+Y83)*1.5,(W83+X83+Y83))</f>
        <v>10</v>
      </c>
      <c r="AA83" s="112"/>
    </row>
    <row r="84" customFormat="false" ht="15" hidden="true" customHeight="true" outlineLevel="0" collapsed="false">
      <c r="B84" s="122" t="s">
        <v>319</v>
      </c>
      <c r="C84" s="122" t="s">
        <v>225</v>
      </c>
      <c r="D84" s="122" t="s">
        <v>320</v>
      </c>
      <c r="E84" s="122"/>
      <c r="F84" s="123"/>
      <c r="G84" s="122" t="s">
        <v>321</v>
      </c>
      <c r="H84" s="124" t="s">
        <v>322</v>
      </c>
      <c r="I84" s="125"/>
      <c r="J84" s="122"/>
      <c r="K84" s="122" t="n">
        <f aca="false">ROUNDUP(SUM(I84+J84)*1.2,0)</f>
        <v>0</v>
      </c>
      <c r="L84" s="122"/>
      <c r="M84" s="122"/>
      <c r="N84" s="122" t="n">
        <f aca="false">(L84+M84)*2</f>
        <v>0</v>
      </c>
      <c r="O84" s="124" t="n">
        <f aca="false">K84+N84</f>
        <v>0</v>
      </c>
      <c r="P84" s="126"/>
      <c r="Q84" s="127"/>
      <c r="R84" s="127"/>
      <c r="S84" s="122"/>
      <c r="T84" s="122"/>
      <c r="U84" s="122"/>
      <c r="V84" s="122"/>
      <c r="W84" s="125"/>
      <c r="X84" s="125"/>
      <c r="Y84" s="122"/>
      <c r="Z84" s="122"/>
      <c r="AA84" s="122"/>
    </row>
    <row r="85" customFormat="false" ht="15" hidden="true" customHeight="true" outlineLevel="0" collapsed="false">
      <c r="B85" s="112" t="s">
        <v>1028</v>
      </c>
      <c r="C85" s="112" t="s">
        <v>1513</v>
      </c>
      <c r="D85" s="112"/>
      <c r="E85" s="113"/>
      <c r="F85" s="113" t="s">
        <v>1516</v>
      </c>
      <c r="G85" s="112"/>
      <c r="H85" s="117"/>
      <c r="I85" s="115" t="n">
        <v>1</v>
      </c>
      <c r="J85" s="112" t="n">
        <v>0</v>
      </c>
      <c r="K85" s="112" t="n">
        <f aca="false">ROUNDUP(SUM(I85+J85)*1.2,0)</f>
        <v>2</v>
      </c>
      <c r="L85" s="112"/>
      <c r="M85" s="112"/>
      <c r="N85" s="112" t="n">
        <f aca="false">(L85+M85)*2</f>
        <v>0</v>
      </c>
      <c r="O85" s="117" t="n">
        <f aca="false">K85+N85</f>
        <v>2</v>
      </c>
      <c r="P85" s="143" t="n">
        <f aca="false">P86</f>
        <v>29</v>
      </c>
      <c r="Q85" s="119" t="n">
        <f aca="false">(I85+L85+M85)*30</f>
        <v>30</v>
      </c>
      <c r="R85" s="119" t="n">
        <f aca="false">(I85+L85+M85)*45</f>
        <v>45</v>
      </c>
      <c r="S85" s="120" t="str">
        <f aca="false">IF(AND(P85&gt;=Q85,P85&lt;=R85),"Adequado",IF(P85&lt;Q85,"Apertado",IF(P85&gt;R85,"Folgado","0")))</f>
        <v>Apertado</v>
      </c>
      <c r="T85" s="112"/>
      <c r="U85" s="112"/>
      <c r="V85" s="112"/>
      <c r="W85" s="115" t="n">
        <f aca="false">I85+L85+M85</f>
        <v>1</v>
      </c>
      <c r="X85" s="115" t="str">
        <f aca="false">IF(E85&lt;&gt;"",(IF(F85="SL","6",IF(F85="SP","2",IF(F85="F","14",IF(F85="C","2","0")))))*2,IF(F85="SL","6",IF(F85="SP","2",IF(F85="F","14",IF(F85="C","2","0")))))</f>
        <v>14</v>
      </c>
      <c r="Y85" s="116" t="str">
        <f aca="false">IF(S85="Folgado","2",IF(S85="Adequado","4",IF(S85="Apertado","6","0")))</f>
        <v>6</v>
      </c>
      <c r="Z85" s="112" t="n">
        <f aca="false">IF(AND(U85&lt;&gt;"",F85="SL",F85="F"),(W85+X85+Y85)*1.5,(W85+X85+Y85))</f>
        <v>21</v>
      </c>
      <c r="AA85" s="112"/>
    </row>
    <row r="86" customFormat="false" ht="15" hidden="true" customHeight="true" outlineLevel="0" collapsed="false">
      <c r="B86" s="122" t="s">
        <v>1028</v>
      </c>
      <c r="C86" s="122" t="s">
        <v>978</v>
      </c>
      <c r="D86" s="122" t="s">
        <v>14</v>
      </c>
      <c r="E86" s="122"/>
      <c r="F86" s="123"/>
      <c r="G86" s="122" t="s">
        <v>1029</v>
      </c>
      <c r="H86" s="124" t="s">
        <v>1030</v>
      </c>
      <c r="I86" s="125"/>
      <c r="J86" s="122"/>
      <c r="K86" s="122" t="n">
        <f aca="false">ROUNDUP(SUM(I86+J86)*1.2,0)</f>
        <v>0</v>
      </c>
      <c r="L86" s="122"/>
      <c r="M86" s="122"/>
      <c r="N86" s="122" t="n">
        <f aca="false">(L86+M86)*2</f>
        <v>0</v>
      </c>
      <c r="O86" s="124" t="n">
        <f aca="false">K86+N86</f>
        <v>0</v>
      </c>
      <c r="P86" s="144" t="n">
        <v>29</v>
      </c>
      <c r="Q86" s="127"/>
      <c r="R86" s="127"/>
      <c r="S86" s="122"/>
      <c r="T86" s="122"/>
      <c r="U86" s="122"/>
      <c r="V86" s="122"/>
      <c r="W86" s="125"/>
      <c r="X86" s="125"/>
      <c r="Y86" s="122"/>
      <c r="Z86" s="122"/>
      <c r="AA86" s="122"/>
    </row>
    <row r="87" customFormat="false" ht="15" hidden="true" customHeight="true" outlineLevel="0" collapsed="false">
      <c r="B87" s="112" t="s">
        <v>329</v>
      </c>
      <c r="C87" s="112" t="s">
        <v>1513</v>
      </c>
      <c r="D87" s="112"/>
      <c r="E87" s="113"/>
      <c r="F87" s="113" t="s">
        <v>1514</v>
      </c>
      <c r="G87" s="112"/>
      <c r="H87" s="117"/>
      <c r="I87" s="115" t="n">
        <v>2</v>
      </c>
      <c r="J87" s="112" t="n">
        <v>0</v>
      </c>
      <c r="K87" s="112" t="n">
        <f aca="false">ROUNDUP(SUM(I87+J87)*1.2,0)</f>
        <v>3</v>
      </c>
      <c r="L87" s="112"/>
      <c r="M87" s="112"/>
      <c r="N87" s="112" t="n">
        <f aca="false">(L87+M87)*2</f>
        <v>0</v>
      </c>
      <c r="O87" s="117" t="n">
        <f aca="false">K87+N87</f>
        <v>3</v>
      </c>
      <c r="P87" s="118" t="n">
        <f aca="false">P88</f>
        <v>71.35</v>
      </c>
      <c r="Q87" s="119" t="n">
        <f aca="false">(I87+L87+M87)*30</f>
        <v>60</v>
      </c>
      <c r="R87" s="119" t="n">
        <f aca="false">(I87+L87+M87)*45</f>
        <v>90</v>
      </c>
      <c r="S87" s="120" t="str">
        <f aca="false">IF(AND(P87&gt;=Q87,P87&lt;=R87),"Adequado",IF(P87&lt;Q87,"Apertado",IF(P87&gt;R87,"Folgado","0")))</f>
        <v>Adequado</v>
      </c>
      <c r="T87" s="112"/>
      <c r="U87" s="112"/>
      <c r="V87" s="112"/>
      <c r="W87" s="115" t="n">
        <f aca="false">I87+L87+M87</f>
        <v>2</v>
      </c>
      <c r="X87" s="115" t="str">
        <f aca="false">IF(E87&lt;&gt;"",(IF(F87="SL","6",IF(F87="SP","2",IF(F87="F","14",IF(F87="C","2","0")))))*2,IF(F87="SL","6",IF(F87="SP","2",IF(F87="F","14",IF(F87="C","2","0")))))</f>
        <v>6</v>
      </c>
      <c r="Y87" s="116" t="str">
        <f aca="false">IF(S87="Folgado","2",IF(S87="Adequado","4",IF(S87="Apertado","6","0")))</f>
        <v>4</v>
      </c>
      <c r="Z87" s="112" t="n">
        <f aca="false">IF(AND(U87&lt;&gt;"",F87="SL",F87="F"),(W87+X87+Y87)*1.5,(W87+X87+Y87))</f>
        <v>12</v>
      </c>
      <c r="AA87" s="112"/>
    </row>
    <row r="88" customFormat="false" ht="15" hidden="true" customHeight="true" outlineLevel="0" collapsed="false">
      <c r="B88" s="122" t="s">
        <v>329</v>
      </c>
      <c r="C88" s="122" t="s">
        <v>225</v>
      </c>
      <c r="D88" s="122" t="s">
        <v>70</v>
      </c>
      <c r="E88" s="122"/>
      <c r="F88" s="123"/>
      <c r="G88" s="122" t="s">
        <v>330</v>
      </c>
      <c r="H88" s="124" t="s">
        <v>331</v>
      </c>
      <c r="I88" s="125"/>
      <c r="J88" s="122"/>
      <c r="K88" s="122" t="n">
        <f aca="false">ROUNDUP(SUM(I88+J88)*1.2,0)</f>
        <v>0</v>
      </c>
      <c r="L88" s="122"/>
      <c r="M88" s="122"/>
      <c r="N88" s="122" t="n">
        <f aca="false">(L88+M88)*2</f>
        <v>0</v>
      </c>
      <c r="O88" s="124" t="n">
        <f aca="false">K88+N88</f>
        <v>0</v>
      </c>
      <c r="P88" s="126" t="n">
        <v>71.35</v>
      </c>
      <c r="Q88" s="127"/>
      <c r="R88" s="127"/>
      <c r="S88" s="122"/>
      <c r="T88" s="122"/>
      <c r="U88" s="122"/>
      <c r="V88" s="122"/>
      <c r="W88" s="125"/>
      <c r="X88" s="125"/>
      <c r="Y88" s="122"/>
      <c r="Z88" s="122"/>
      <c r="AA88" s="122"/>
    </row>
    <row r="89" customFormat="false" ht="15" hidden="true" customHeight="true" outlineLevel="0" collapsed="false">
      <c r="B89" s="112" t="s">
        <v>338</v>
      </c>
      <c r="C89" s="112" t="s">
        <v>1513</v>
      </c>
      <c r="D89" s="112"/>
      <c r="E89" s="113"/>
      <c r="F89" s="113" t="s">
        <v>1514</v>
      </c>
      <c r="G89" s="112"/>
      <c r="H89" s="117"/>
      <c r="I89" s="115" t="n">
        <v>1</v>
      </c>
      <c r="J89" s="112" t="n">
        <v>0</v>
      </c>
      <c r="K89" s="112" t="n">
        <f aca="false">ROUNDUP(SUM(I89+J89)*1.2,0)</f>
        <v>2</v>
      </c>
      <c r="L89" s="112"/>
      <c r="M89" s="112"/>
      <c r="N89" s="112" t="n">
        <f aca="false">(L89+M89)*2</f>
        <v>0</v>
      </c>
      <c r="O89" s="117" t="n">
        <f aca="false">K89+N89</f>
        <v>2</v>
      </c>
      <c r="P89" s="118" t="n">
        <f aca="false">P90</f>
        <v>80.76</v>
      </c>
      <c r="Q89" s="119" t="n">
        <f aca="false">(I89+L89+M89)*30</f>
        <v>30</v>
      </c>
      <c r="R89" s="119" t="n">
        <f aca="false">(I89+L89+M89)*45</f>
        <v>45</v>
      </c>
      <c r="S89" s="120" t="str">
        <f aca="false">IF(AND(P89&gt;=Q89,P89&lt;=R89),"Adequado",IF(P89&lt;Q89,"Apertado",IF(P89&gt;R89,"Folgado","0")))</f>
        <v>Folgado</v>
      </c>
      <c r="T89" s="112"/>
      <c r="U89" s="112"/>
      <c r="V89" s="112"/>
      <c r="W89" s="115" t="n">
        <f aca="false">I89+L89+M89</f>
        <v>1</v>
      </c>
      <c r="X89" s="115" t="str">
        <f aca="false">IF(E89&lt;&gt;"",(IF(F89="SL","6",IF(F89="SP","2",IF(F89="F","14",IF(F89="C","2","0")))))*2,IF(F89="SL","6",IF(F89="SP","2",IF(F89="F","14",IF(F89="C","2","0")))))</f>
        <v>6</v>
      </c>
      <c r="Y89" s="116" t="str">
        <f aca="false">IF(S89="Folgado","2",IF(S89="Adequado","4",IF(S89="Apertado","6","0")))</f>
        <v>2</v>
      </c>
      <c r="Z89" s="112" t="n">
        <f aca="false">IF(AND(U89&lt;&gt;"",F89="SL",F89="F"),(W89+X89+Y89)*1.5,(W89+X89+Y89))</f>
        <v>9</v>
      </c>
      <c r="AA89" s="112"/>
    </row>
    <row r="90" customFormat="false" ht="15" hidden="true" customHeight="true" outlineLevel="0" collapsed="false">
      <c r="B90" s="122" t="s">
        <v>338</v>
      </c>
      <c r="C90" s="122" t="s">
        <v>225</v>
      </c>
      <c r="D90" s="122" t="s">
        <v>14</v>
      </c>
      <c r="E90" s="122"/>
      <c r="F90" s="123"/>
      <c r="G90" s="122" t="s">
        <v>339</v>
      </c>
      <c r="H90" s="124" t="s">
        <v>340</v>
      </c>
      <c r="I90" s="125"/>
      <c r="J90" s="122"/>
      <c r="K90" s="122" t="n">
        <f aca="false">ROUNDUP(SUM(I90+J90)*1.2,0)</f>
        <v>0</v>
      </c>
      <c r="L90" s="122"/>
      <c r="M90" s="122"/>
      <c r="N90" s="122" t="n">
        <f aca="false">(L90+M90)*2</f>
        <v>0</v>
      </c>
      <c r="O90" s="124" t="n">
        <f aca="false">K90+N90</f>
        <v>0</v>
      </c>
      <c r="P90" s="126" t="n">
        <v>80.76</v>
      </c>
      <c r="Q90" s="127"/>
      <c r="R90" s="127"/>
      <c r="S90" s="122"/>
      <c r="T90" s="122"/>
      <c r="U90" s="122"/>
      <c r="V90" s="122"/>
      <c r="W90" s="125"/>
      <c r="X90" s="125"/>
      <c r="Y90" s="122"/>
      <c r="Z90" s="122"/>
      <c r="AA90" s="122"/>
    </row>
    <row r="91" customFormat="false" ht="15" hidden="true" customHeight="true" outlineLevel="0" collapsed="false">
      <c r="B91" s="112" t="s">
        <v>1031</v>
      </c>
      <c r="C91" s="112" t="s">
        <v>1513</v>
      </c>
      <c r="D91" s="112"/>
      <c r="E91" s="113"/>
      <c r="F91" s="113" t="s">
        <v>1516</v>
      </c>
      <c r="G91" s="112"/>
      <c r="H91" s="117"/>
      <c r="I91" s="115" t="n">
        <v>1</v>
      </c>
      <c r="J91" s="112" t="n">
        <v>0</v>
      </c>
      <c r="K91" s="112" t="n">
        <f aca="false">ROUNDUP(SUM(I91+J91)*1.2,0)</f>
        <v>2</v>
      </c>
      <c r="L91" s="112"/>
      <c r="M91" s="112"/>
      <c r="N91" s="112" t="n">
        <f aca="false">(L91+M91)*2</f>
        <v>0</v>
      </c>
      <c r="O91" s="117" t="n">
        <f aca="false">K91+N91</f>
        <v>2</v>
      </c>
      <c r="P91" s="118" t="n">
        <f aca="false">P92</f>
        <v>16.5</v>
      </c>
      <c r="Q91" s="119" t="n">
        <f aca="false">(I91+L91+M91)*30</f>
        <v>30</v>
      </c>
      <c r="R91" s="119" t="n">
        <f aca="false">(I91+L91+M91)*45</f>
        <v>45</v>
      </c>
      <c r="S91" s="120" t="str">
        <f aca="false">IF(AND(P91&gt;=Q91,P91&lt;=R91),"Adequado",IF(P91&lt;Q91,"Apertado",IF(P91&gt;R91,"Folgado","0")))</f>
        <v>Apertado</v>
      </c>
      <c r="T91" s="112"/>
      <c r="U91" s="112"/>
      <c r="V91" s="112"/>
      <c r="W91" s="115" t="n">
        <f aca="false">I91+L91+M91</f>
        <v>1</v>
      </c>
      <c r="X91" s="115" t="str">
        <f aca="false">IF(E91&lt;&gt;"",(IF(F91="SL","6",IF(F91="SP","2",IF(F91="F","14",IF(F91="C","2","0")))))*2,IF(F91="SL","6",IF(F91="SP","2",IF(F91="F","14",IF(F91="C","2","0")))))</f>
        <v>14</v>
      </c>
      <c r="Y91" s="116" t="str">
        <f aca="false">IF(S91="Folgado","2",IF(S91="Adequado","4",IF(S91="Apertado","6","0")))</f>
        <v>6</v>
      </c>
      <c r="Z91" s="112" t="n">
        <f aca="false">IF(AND(U91&lt;&gt;"",F91="SL",F91="F"),(W91+X91+Y91)*1.5,(W91+X91+Y91))</f>
        <v>21</v>
      </c>
      <c r="AA91" s="112"/>
    </row>
    <row r="92" customFormat="false" ht="15" hidden="true" customHeight="true" outlineLevel="0" collapsed="false">
      <c r="B92" s="122" t="s">
        <v>1031</v>
      </c>
      <c r="C92" s="122" t="s">
        <v>978</v>
      </c>
      <c r="D92" s="122" t="s">
        <v>70</v>
      </c>
      <c r="E92" s="122"/>
      <c r="F92" s="123"/>
      <c r="G92" s="122" t="s">
        <v>1032</v>
      </c>
      <c r="H92" s="124" t="s">
        <v>1033</v>
      </c>
      <c r="I92" s="125"/>
      <c r="J92" s="122"/>
      <c r="K92" s="122" t="n">
        <f aca="false">ROUNDUP(SUM(I92+J92)*1.2,0)</f>
        <v>0</v>
      </c>
      <c r="L92" s="122"/>
      <c r="M92" s="122"/>
      <c r="N92" s="122" t="n">
        <f aca="false">(L92+M92)*2</f>
        <v>0</v>
      </c>
      <c r="O92" s="124" t="n">
        <f aca="false">K92+N92</f>
        <v>0</v>
      </c>
      <c r="P92" s="126" t="n">
        <v>16.5</v>
      </c>
      <c r="Q92" s="127"/>
      <c r="R92" s="127"/>
      <c r="S92" s="122"/>
      <c r="T92" s="122"/>
      <c r="U92" s="122"/>
      <c r="V92" s="122"/>
      <c r="W92" s="125"/>
      <c r="X92" s="125"/>
      <c r="Y92" s="122"/>
      <c r="Z92" s="122"/>
      <c r="AA92" s="122"/>
    </row>
    <row r="93" customFormat="false" ht="15" hidden="true" customHeight="true" outlineLevel="0" collapsed="false">
      <c r="B93" s="112" t="s">
        <v>342</v>
      </c>
      <c r="C93" s="112" t="s">
        <v>1513</v>
      </c>
      <c r="D93" s="112"/>
      <c r="E93" s="113"/>
      <c r="F93" s="113" t="s">
        <v>1514</v>
      </c>
      <c r="G93" s="112"/>
      <c r="H93" s="117"/>
      <c r="I93" s="115" t="n">
        <v>1</v>
      </c>
      <c r="J93" s="112" t="n">
        <v>1</v>
      </c>
      <c r="K93" s="112" t="n">
        <f aca="false">ROUNDUP(SUM(I93+J93)*1.2,0)</f>
        <v>3</v>
      </c>
      <c r="L93" s="112"/>
      <c r="M93" s="112"/>
      <c r="N93" s="112" t="n">
        <f aca="false">(L93+M93)*2</f>
        <v>0</v>
      </c>
      <c r="O93" s="117" t="n">
        <f aca="false">K93+N93</f>
        <v>3</v>
      </c>
      <c r="P93" s="118" t="n">
        <f aca="false">P94</f>
        <v>37.77</v>
      </c>
      <c r="Q93" s="119" t="n">
        <f aca="false">(I93+L93+M93)*30</f>
        <v>30</v>
      </c>
      <c r="R93" s="119" t="n">
        <f aca="false">(I93+L93+M93)*45</f>
        <v>45</v>
      </c>
      <c r="S93" s="120" t="str">
        <f aca="false">IF(AND(P93&gt;=Q93,P93&lt;=R93),"Adequado",IF(P93&lt;Q93,"Apertado",IF(P93&gt;R93,"Folgado","0")))</f>
        <v>Adequado</v>
      </c>
      <c r="T93" s="112"/>
      <c r="U93" s="112"/>
      <c r="V93" s="112"/>
      <c r="W93" s="115" t="n">
        <f aca="false">I93+L93+M93</f>
        <v>1</v>
      </c>
      <c r="X93" s="115" t="str">
        <f aca="false">IF(E93&lt;&gt;"",(IF(F93="SL","6",IF(F93="SP","2",IF(F93="F","14",IF(F93="C","2","0")))))*2,IF(F93="SL","6",IF(F93="SP","2",IF(F93="F","14",IF(F93="C","2","0")))))</f>
        <v>6</v>
      </c>
      <c r="Y93" s="116" t="str">
        <f aca="false">IF(S93="Folgado","2",IF(S93="Adequado","4",IF(S93="Apertado","6","0")))</f>
        <v>4</v>
      </c>
      <c r="Z93" s="112" t="n">
        <f aca="false">IF(AND(U93&lt;&gt;"",F93="SL",F93="F"),(W93+X93+Y93)*1.5,(W93+X93+Y93))</f>
        <v>11</v>
      </c>
      <c r="AA93" s="112"/>
    </row>
    <row r="94" customFormat="false" ht="15" hidden="true" customHeight="true" outlineLevel="0" collapsed="false">
      <c r="B94" s="122" t="s">
        <v>342</v>
      </c>
      <c r="C94" s="122" t="s">
        <v>225</v>
      </c>
      <c r="D94" s="122" t="s">
        <v>265</v>
      </c>
      <c r="E94" s="122"/>
      <c r="F94" s="123"/>
      <c r="G94" s="122" t="s">
        <v>343</v>
      </c>
      <c r="H94" s="124" t="s">
        <v>344</v>
      </c>
      <c r="I94" s="125"/>
      <c r="J94" s="122"/>
      <c r="K94" s="122" t="n">
        <f aca="false">ROUNDUP(SUM(I94+J94)*1.2,0)</f>
        <v>0</v>
      </c>
      <c r="L94" s="122"/>
      <c r="M94" s="122"/>
      <c r="N94" s="122" t="n">
        <f aca="false">(L94+M94)*2</f>
        <v>0</v>
      </c>
      <c r="O94" s="124" t="n">
        <f aca="false">K94+N94</f>
        <v>0</v>
      </c>
      <c r="P94" s="126" t="n">
        <v>37.77</v>
      </c>
      <c r="Q94" s="127"/>
      <c r="R94" s="127"/>
      <c r="S94" s="122"/>
      <c r="T94" s="122"/>
      <c r="U94" s="122"/>
      <c r="V94" s="122"/>
      <c r="W94" s="125"/>
      <c r="X94" s="125"/>
      <c r="Y94" s="122"/>
      <c r="Z94" s="122"/>
      <c r="AA94" s="122"/>
    </row>
    <row r="95" customFormat="false" ht="15" hidden="true" customHeight="true" outlineLevel="0" collapsed="false">
      <c r="B95" s="112" t="s">
        <v>1034</v>
      </c>
      <c r="C95" s="112" t="s">
        <v>1513</v>
      </c>
      <c r="D95" s="112"/>
      <c r="E95" s="113"/>
      <c r="F95" s="113" t="s">
        <v>1516</v>
      </c>
      <c r="G95" s="112"/>
      <c r="H95" s="117"/>
      <c r="I95" s="115" t="n">
        <v>1</v>
      </c>
      <c r="J95" s="112" t="n">
        <v>0</v>
      </c>
      <c r="K95" s="112" t="n">
        <f aca="false">ROUNDUP(SUM(I95+J95)*1.2,0)</f>
        <v>2</v>
      </c>
      <c r="L95" s="112"/>
      <c r="M95" s="112"/>
      <c r="N95" s="112" t="n">
        <f aca="false">(L95+M95)*2</f>
        <v>0</v>
      </c>
      <c r="O95" s="117" t="n">
        <f aca="false">K95+N95</f>
        <v>2</v>
      </c>
      <c r="P95" s="118" t="n">
        <f aca="false">P96</f>
        <v>33.21</v>
      </c>
      <c r="Q95" s="119" t="n">
        <f aca="false">(I95+L95+M95)*30</f>
        <v>30</v>
      </c>
      <c r="R95" s="119" t="n">
        <f aca="false">(I95+L95+M95)*45</f>
        <v>45</v>
      </c>
      <c r="S95" s="120" t="str">
        <f aca="false">IF(AND(P95&gt;=Q95,P95&lt;=R95),"Adequado",IF(P95&lt;Q95,"Apertado",IF(P95&gt;R95,"Folgado","0")))</f>
        <v>Adequado</v>
      </c>
      <c r="T95" s="112"/>
      <c r="U95" s="112"/>
      <c r="V95" s="112"/>
      <c r="W95" s="115" t="n">
        <f aca="false">I95+L95+M95</f>
        <v>1</v>
      </c>
      <c r="X95" s="115" t="str">
        <f aca="false">IF(E95&lt;&gt;"",(IF(F95="SL","6",IF(F95="SP","2",IF(F95="F","14",IF(F95="C","2","0")))))*2,IF(F95="SL","6",IF(F95="SP","2",IF(F95="F","14",IF(F95="C","2","0")))))</f>
        <v>14</v>
      </c>
      <c r="Y95" s="116" t="str">
        <f aca="false">IF(S95="Folgado","2",IF(S95="Adequado","4",IF(S95="Apertado","6","0")))</f>
        <v>4</v>
      </c>
      <c r="Z95" s="112" t="n">
        <f aca="false">IF(AND(U95&lt;&gt;"",F95="SL",F95="F"),(W95+X95+Y95)*1.5,(W95+X95+Y95))</f>
        <v>19</v>
      </c>
      <c r="AA95" s="112"/>
    </row>
    <row r="96" customFormat="false" ht="15" hidden="true" customHeight="true" outlineLevel="0" collapsed="false">
      <c r="B96" s="122" t="s">
        <v>1034</v>
      </c>
      <c r="C96" s="122" t="s">
        <v>978</v>
      </c>
      <c r="D96" s="122" t="s">
        <v>14</v>
      </c>
      <c r="E96" s="122"/>
      <c r="F96" s="123"/>
      <c r="G96" s="122" t="s">
        <v>1035</v>
      </c>
      <c r="H96" s="124" t="s">
        <v>1036</v>
      </c>
      <c r="I96" s="125"/>
      <c r="J96" s="122"/>
      <c r="K96" s="122" t="n">
        <f aca="false">ROUNDUP(SUM(I96+J96)*1.2,0)</f>
        <v>0</v>
      </c>
      <c r="L96" s="122"/>
      <c r="M96" s="122"/>
      <c r="N96" s="122" t="n">
        <f aca="false">(L96+M96)*2</f>
        <v>0</v>
      </c>
      <c r="O96" s="124" t="n">
        <f aca="false">K96+N96</f>
        <v>0</v>
      </c>
      <c r="P96" s="126" t="n">
        <v>33.21</v>
      </c>
      <c r="Q96" s="127"/>
      <c r="R96" s="127"/>
      <c r="S96" s="122"/>
      <c r="T96" s="122"/>
      <c r="U96" s="122"/>
      <c r="V96" s="122"/>
      <c r="W96" s="125"/>
      <c r="X96" s="125"/>
      <c r="Y96" s="122"/>
      <c r="Z96" s="122"/>
      <c r="AA96" s="122"/>
    </row>
    <row r="97" customFormat="false" ht="15" hidden="true" customHeight="true" outlineLevel="0" collapsed="false">
      <c r="B97" s="112" t="s">
        <v>346</v>
      </c>
      <c r="C97" s="112" t="s">
        <v>1513</v>
      </c>
      <c r="D97" s="112"/>
      <c r="E97" s="113"/>
      <c r="F97" s="113" t="s">
        <v>1514</v>
      </c>
      <c r="G97" s="112"/>
      <c r="H97" s="117"/>
      <c r="I97" s="115" t="n">
        <v>1</v>
      </c>
      <c r="J97" s="112" t="n">
        <v>0</v>
      </c>
      <c r="K97" s="112" t="n">
        <f aca="false">ROUNDUP(SUM(I97+J97)*1.2,0)</f>
        <v>2</v>
      </c>
      <c r="L97" s="112"/>
      <c r="M97" s="112"/>
      <c r="N97" s="112" t="n">
        <f aca="false">(L97+M97)*2</f>
        <v>0</v>
      </c>
      <c r="O97" s="117" t="n">
        <f aca="false">K97+N97</f>
        <v>2</v>
      </c>
      <c r="P97" s="118" t="n">
        <f aca="false">P98</f>
        <v>41.5</v>
      </c>
      <c r="Q97" s="119" t="n">
        <f aca="false">(I97+L97+M97)*30</f>
        <v>30</v>
      </c>
      <c r="R97" s="119" t="n">
        <f aca="false">(I97+L97+M97)*45</f>
        <v>45</v>
      </c>
      <c r="S97" s="120" t="str">
        <f aca="false">IF(AND(P97&gt;=Q97,P97&lt;=R97),"Adequado",IF(P97&lt;Q97,"Apertado",IF(P97&gt;R97,"Folgado","0")))</f>
        <v>Adequado</v>
      </c>
      <c r="T97" s="112"/>
      <c r="U97" s="112"/>
      <c r="V97" s="112"/>
      <c r="W97" s="115" t="n">
        <f aca="false">I97+L97+M97</f>
        <v>1</v>
      </c>
      <c r="X97" s="115" t="str">
        <f aca="false">IF(E97&lt;&gt;"",(IF(F97="SL","6",IF(F97="SP","2",IF(F97="F","14",IF(F97="C","2","0")))))*2,IF(F97="SL","6",IF(F97="SP","2",IF(F97="F","14",IF(F97="C","2","0")))))</f>
        <v>6</v>
      </c>
      <c r="Y97" s="116" t="str">
        <f aca="false">IF(S97="Folgado","2",IF(S97="Adequado","4",IF(S97="Apertado","6","0")))</f>
        <v>4</v>
      </c>
      <c r="Z97" s="112" t="n">
        <f aca="false">IF(AND(U97&lt;&gt;"",F97="SL",F97="F"),(W97+X97+Y97)*1.5,(W97+X97+Y97))</f>
        <v>11</v>
      </c>
      <c r="AA97" s="112"/>
    </row>
    <row r="98" customFormat="false" ht="15" hidden="true" customHeight="true" outlineLevel="0" collapsed="false">
      <c r="B98" s="122" t="s">
        <v>346</v>
      </c>
      <c r="C98" s="122" t="s">
        <v>225</v>
      </c>
      <c r="D98" s="122" t="s">
        <v>14</v>
      </c>
      <c r="E98" s="122"/>
      <c r="F98" s="123"/>
      <c r="G98" s="122" t="s">
        <v>347</v>
      </c>
      <c r="H98" s="124" t="s">
        <v>348</v>
      </c>
      <c r="I98" s="125"/>
      <c r="J98" s="122"/>
      <c r="K98" s="122" t="n">
        <f aca="false">ROUNDUP(SUM(I98+J98)*1.2,0)</f>
        <v>0</v>
      </c>
      <c r="L98" s="122"/>
      <c r="M98" s="122"/>
      <c r="N98" s="122" t="n">
        <f aca="false">(L98+M98)*2</f>
        <v>0</v>
      </c>
      <c r="O98" s="124" t="n">
        <f aca="false">K98+N98</f>
        <v>0</v>
      </c>
      <c r="P98" s="126" t="n">
        <v>41.5</v>
      </c>
      <c r="Q98" s="127"/>
      <c r="R98" s="127"/>
      <c r="S98" s="122"/>
      <c r="T98" s="122"/>
      <c r="U98" s="122"/>
      <c r="V98" s="122"/>
      <c r="W98" s="125"/>
      <c r="X98" s="125"/>
      <c r="Y98" s="122"/>
      <c r="Z98" s="122"/>
      <c r="AA98" s="122"/>
    </row>
    <row r="99" customFormat="false" ht="15" hidden="true" customHeight="true" outlineLevel="0" collapsed="false">
      <c r="B99" s="112" t="s">
        <v>66</v>
      </c>
      <c r="C99" s="112" t="s">
        <v>1526</v>
      </c>
      <c r="D99" s="112"/>
      <c r="E99" s="113"/>
      <c r="F99" s="113" t="s">
        <v>1515</v>
      </c>
      <c r="G99" s="112"/>
      <c r="H99" s="117"/>
      <c r="I99" s="115" t="n">
        <v>2</v>
      </c>
      <c r="J99" s="112" t="n">
        <v>1</v>
      </c>
      <c r="K99" s="112" t="n">
        <f aca="false">ROUNDUP(SUM(I99+J99)*1.2,0)</f>
        <v>4</v>
      </c>
      <c r="L99" s="112"/>
      <c r="M99" s="112"/>
      <c r="N99" s="112" t="n">
        <f aca="false">(L99+M99)*2</f>
        <v>0</v>
      </c>
      <c r="O99" s="117" t="n">
        <f aca="false">K99+N99</f>
        <v>4</v>
      </c>
      <c r="P99" s="118" t="n">
        <f aca="false">P100</f>
        <v>246.97</v>
      </c>
      <c r="Q99" s="119" t="n">
        <f aca="false">(I99+L99+M99)*30</f>
        <v>60</v>
      </c>
      <c r="R99" s="119" t="n">
        <f aca="false">(I99+L99+M99)*45</f>
        <v>90</v>
      </c>
      <c r="S99" s="120" t="str">
        <f aca="false">IF(AND(P99&gt;=Q99,P99&lt;=R99),"Adequado",IF(P99&lt;Q99,"Apertado",IF(P99&gt;R99,"Folgado","0")))</f>
        <v>Folgado</v>
      </c>
      <c r="T99" s="112"/>
      <c r="U99" s="112"/>
      <c r="V99" s="112"/>
      <c r="W99" s="115" t="n">
        <f aca="false">I99+L99+M99</f>
        <v>2</v>
      </c>
      <c r="X99" s="115" t="str">
        <f aca="false">IF(E99&lt;&gt;"",(IF(F99="SL","6",IF(F99="SP","2",IF(F99="F","14",IF(F99="C","2","0")))))*2,IF(F99="SL","6",IF(F99="SP","2",IF(F99="F","14",IF(F99="C","2","0")))))</f>
        <v>2</v>
      </c>
      <c r="Y99" s="116" t="str">
        <f aca="false">IF(S99="Folgado","2",IF(S99="Adequado","4",IF(S99="Apertado","6","0")))</f>
        <v>2</v>
      </c>
      <c r="Z99" s="112" t="n">
        <f aca="false">IF(AND(U99&lt;&gt;"",F99="SL",F99="F"),(W99+X99+Y99)*1.5,(W99+X99+Y99))</f>
        <v>6</v>
      </c>
      <c r="AA99" s="112"/>
    </row>
    <row r="100" customFormat="false" ht="15" hidden="true" customHeight="true" outlineLevel="0" collapsed="false">
      <c r="B100" s="122" t="s">
        <v>66</v>
      </c>
      <c r="C100" s="122" t="s">
        <v>9</v>
      </c>
      <c r="D100" s="122" t="s">
        <v>33</v>
      </c>
      <c r="E100" s="122"/>
      <c r="F100" s="123"/>
      <c r="G100" s="122" t="s">
        <v>67</v>
      </c>
      <c r="H100" s="124" t="s">
        <v>68</v>
      </c>
      <c r="I100" s="125"/>
      <c r="J100" s="122"/>
      <c r="K100" s="122" t="n">
        <f aca="false">ROUNDUP(SUM(I100+J100)*1.2,0)</f>
        <v>0</v>
      </c>
      <c r="L100" s="122"/>
      <c r="M100" s="122"/>
      <c r="N100" s="122" t="n">
        <f aca="false">(L100+M100)*2</f>
        <v>0</v>
      </c>
      <c r="O100" s="124" t="n">
        <f aca="false">K100+N100</f>
        <v>0</v>
      </c>
      <c r="P100" s="126" t="n">
        <v>246.97</v>
      </c>
      <c r="Q100" s="127"/>
      <c r="R100" s="127"/>
      <c r="S100" s="122"/>
      <c r="T100" s="122"/>
      <c r="U100" s="122"/>
      <c r="V100" s="122"/>
      <c r="W100" s="125"/>
      <c r="X100" s="125"/>
      <c r="Y100" s="122"/>
      <c r="Z100" s="122"/>
      <c r="AA100" s="122"/>
    </row>
    <row r="101" customFormat="false" ht="15" hidden="true" customHeight="true" outlineLevel="0" collapsed="false">
      <c r="B101" s="112" t="s">
        <v>1037</v>
      </c>
      <c r="C101" s="112" t="s">
        <v>1513</v>
      </c>
      <c r="D101" s="112"/>
      <c r="E101" s="113"/>
      <c r="F101" s="113" t="s">
        <v>1516</v>
      </c>
      <c r="G101" s="112"/>
      <c r="H101" s="117"/>
      <c r="I101" s="115" t="n">
        <v>1</v>
      </c>
      <c r="J101" s="112" t="n">
        <v>0</v>
      </c>
      <c r="K101" s="112" t="n">
        <f aca="false">ROUNDUP(SUM(I101+J101)*1.2,0)</f>
        <v>2</v>
      </c>
      <c r="L101" s="112"/>
      <c r="M101" s="112"/>
      <c r="N101" s="112" t="n">
        <f aca="false">(L101+M101)*2</f>
        <v>0</v>
      </c>
      <c r="O101" s="117" t="n">
        <f aca="false">K101+N101</f>
        <v>2</v>
      </c>
      <c r="P101" s="118" t="n">
        <f aca="false">P102</f>
        <v>38.06</v>
      </c>
      <c r="Q101" s="119" t="n">
        <f aca="false">(I101+L101+M101)*30</f>
        <v>30</v>
      </c>
      <c r="R101" s="119" t="n">
        <f aca="false">(I101+L101+M101)*45</f>
        <v>45</v>
      </c>
      <c r="S101" s="120" t="str">
        <f aca="false">IF(AND(P101&gt;=Q101,P101&lt;=R101),"Adequado",IF(P101&lt;Q101,"Apertado",IF(P101&gt;R101,"Folgado","0")))</f>
        <v>Adequado</v>
      </c>
      <c r="T101" s="112"/>
      <c r="U101" s="128" t="n">
        <v>45931</v>
      </c>
      <c r="V101" s="112"/>
      <c r="W101" s="115" t="n">
        <f aca="false">I101+L101+M101</f>
        <v>1</v>
      </c>
      <c r="X101" s="115" t="str">
        <f aca="false">IF(E101&lt;&gt;"",(IF(F101="SL","6",IF(F101="SP","2",IF(F101="F","14",IF(F101="C","2","0")))))*2,IF(F101="SL","6",IF(F101="SP","2",IF(F101="F","14",IF(F101="C","2","0")))))</f>
        <v>14</v>
      </c>
      <c r="Y101" s="116" t="str">
        <f aca="false">IF(S101="Folgado","2",IF(S101="Adequado","4",IF(S101="Apertado","6","0")))</f>
        <v>4</v>
      </c>
      <c r="Z101" s="112" t="n">
        <f aca="false">IF(AND(U101&lt;&gt;"",F101="SL",F101="F"),(W101+X101+Y101)*1.5,(W101+X101+Y101))</f>
        <v>19</v>
      </c>
      <c r="AA101" s="112"/>
    </row>
    <row r="102" customFormat="false" ht="15" hidden="true" customHeight="true" outlineLevel="0" collapsed="false">
      <c r="B102" s="122" t="s">
        <v>1037</v>
      </c>
      <c r="C102" s="122" t="s">
        <v>978</v>
      </c>
      <c r="D102" s="122" t="s">
        <v>14</v>
      </c>
      <c r="E102" s="122"/>
      <c r="F102" s="123"/>
      <c r="G102" s="122" t="s">
        <v>1038</v>
      </c>
      <c r="H102" s="124" t="s">
        <v>1039</v>
      </c>
      <c r="I102" s="125"/>
      <c r="J102" s="122"/>
      <c r="K102" s="122" t="n">
        <f aca="false">ROUNDUP(SUM(I102+J102)*1.2,0)</f>
        <v>0</v>
      </c>
      <c r="L102" s="122"/>
      <c r="M102" s="122"/>
      <c r="N102" s="122" t="n">
        <f aca="false">(L102+M102)*2</f>
        <v>0</v>
      </c>
      <c r="O102" s="124" t="n">
        <f aca="false">K102+N102</f>
        <v>0</v>
      </c>
      <c r="P102" s="126" t="n">
        <v>38.06</v>
      </c>
      <c r="Q102" s="127"/>
      <c r="R102" s="127"/>
      <c r="S102" s="122"/>
      <c r="T102" s="122"/>
      <c r="U102" s="122"/>
      <c r="V102" s="122"/>
      <c r="W102" s="125"/>
      <c r="X102" s="125"/>
      <c r="Y102" s="122"/>
      <c r="Z102" s="122"/>
      <c r="AA102" s="122"/>
    </row>
    <row r="103" customFormat="false" ht="15" hidden="true" customHeight="true" outlineLevel="0" collapsed="false">
      <c r="B103" s="112" t="s">
        <v>1040</v>
      </c>
      <c r="C103" s="112" t="s">
        <v>1513</v>
      </c>
      <c r="D103" s="112"/>
      <c r="E103" s="113"/>
      <c r="F103" s="113" t="s">
        <v>1516</v>
      </c>
      <c r="G103" s="112"/>
      <c r="H103" s="117"/>
      <c r="I103" s="115" t="n">
        <v>1</v>
      </c>
      <c r="J103" s="112" t="n">
        <v>1</v>
      </c>
      <c r="K103" s="112" t="n">
        <f aca="false">ROUNDUP(SUM(I103+J103)*1.2,0)</f>
        <v>3</v>
      </c>
      <c r="L103" s="112"/>
      <c r="M103" s="112"/>
      <c r="N103" s="112" t="n">
        <f aca="false">(L103+M103)*2</f>
        <v>0</v>
      </c>
      <c r="O103" s="117" t="n">
        <f aca="false">K103+N103</f>
        <v>3</v>
      </c>
      <c r="P103" s="118" t="n">
        <f aca="false">P104</f>
        <v>59.5</v>
      </c>
      <c r="Q103" s="119" t="n">
        <f aca="false">(I103+L103+M103)*30</f>
        <v>30</v>
      </c>
      <c r="R103" s="119" t="n">
        <f aca="false">(I103+L103+M103)*45</f>
        <v>45</v>
      </c>
      <c r="S103" s="120" t="str">
        <f aca="false">IF(AND(P103&gt;=Q103,P103&lt;=R103),"Adequado",IF(P103&lt;Q103,"Apertado",IF(P103&gt;R103,"Folgado","0")))</f>
        <v>Folgado</v>
      </c>
      <c r="T103" s="112"/>
      <c r="U103" s="128" t="n">
        <v>45901</v>
      </c>
      <c r="V103" s="112"/>
      <c r="W103" s="115" t="n">
        <f aca="false">I103+L103+M103</f>
        <v>1</v>
      </c>
      <c r="X103" s="115" t="str">
        <f aca="false">IF(E103&lt;&gt;"",(IF(F103="SL","6",IF(F103="SP","2",IF(F103="F","14",IF(F103="C","2","0")))))*2,IF(F103="SL","6",IF(F103="SP","2",IF(F103="F","14",IF(F103="C","2","0")))))</f>
        <v>14</v>
      </c>
      <c r="Y103" s="116" t="str">
        <f aca="false">IF(S103="Folgado","2",IF(S103="Adequado","4",IF(S103="Apertado","6","0")))</f>
        <v>2</v>
      </c>
      <c r="Z103" s="112" t="n">
        <f aca="false">IF(AND(U103&lt;&gt;"",F103="SL",F103="F"),(W103+X103+Y103)*1.5,(W103+X103+Y103))</f>
        <v>17</v>
      </c>
      <c r="AA103" s="112"/>
    </row>
    <row r="104" customFormat="false" ht="15" hidden="true" customHeight="true" outlineLevel="0" collapsed="false">
      <c r="B104" s="122" t="s">
        <v>1040</v>
      </c>
      <c r="C104" s="122" t="s">
        <v>978</v>
      </c>
      <c r="D104" s="122" t="s">
        <v>14</v>
      </c>
      <c r="E104" s="122"/>
      <c r="F104" s="123"/>
      <c r="G104" s="122" t="s">
        <v>1041</v>
      </c>
      <c r="H104" s="124" t="s">
        <v>1042</v>
      </c>
      <c r="I104" s="125"/>
      <c r="J104" s="122"/>
      <c r="K104" s="122" t="n">
        <f aca="false">ROUNDUP(SUM(I104+J104)*1.2,0)</f>
        <v>0</v>
      </c>
      <c r="L104" s="122"/>
      <c r="M104" s="122"/>
      <c r="N104" s="122" t="n">
        <f aca="false">(L104+M104)*2</f>
        <v>0</v>
      </c>
      <c r="O104" s="124" t="n">
        <f aca="false">K104+N104</f>
        <v>0</v>
      </c>
      <c r="P104" s="126" t="n">
        <v>59.5</v>
      </c>
      <c r="Q104" s="127"/>
      <c r="R104" s="127"/>
      <c r="S104" s="122"/>
      <c r="T104" s="122"/>
      <c r="U104" s="122"/>
      <c r="V104" s="122"/>
      <c r="W104" s="125"/>
      <c r="X104" s="125"/>
      <c r="Y104" s="122"/>
      <c r="Z104" s="122"/>
      <c r="AA104" s="122"/>
    </row>
    <row r="105" customFormat="false" ht="15" hidden="true" customHeight="true" outlineLevel="0" collapsed="false">
      <c r="B105" s="112" t="s">
        <v>350</v>
      </c>
      <c r="C105" s="112" t="s">
        <v>1513</v>
      </c>
      <c r="D105" s="112"/>
      <c r="E105" s="113"/>
      <c r="F105" s="113" t="s">
        <v>1514</v>
      </c>
      <c r="G105" s="112"/>
      <c r="H105" s="117"/>
      <c r="I105" s="115" t="n">
        <v>2</v>
      </c>
      <c r="J105" s="112" t="n">
        <v>2</v>
      </c>
      <c r="K105" s="112" t="n">
        <f aca="false">ROUNDUP(SUM(I105+J105)*1.2,0)</f>
        <v>5</v>
      </c>
      <c r="L105" s="112"/>
      <c r="M105" s="112"/>
      <c r="N105" s="112" t="n">
        <f aca="false">(L105+M105)*2</f>
        <v>0</v>
      </c>
      <c r="O105" s="117" t="n">
        <f aca="false">K105+N105</f>
        <v>5</v>
      </c>
      <c r="P105" s="118" t="n">
        <f aca="false">P106</f>
        <v>69.3</v>
      </c>
      <c r="Q105" s="119" t="n">
        <f aca="false">(I105+L105+M105)*30</f>
        <v>60</v>
      </c>
      <c r="R105" s="119" t="n">
        <f aca="false">(I105+L105+M105)*45</f>
        <v>90</v>
      </c>
      <c r="S105" s="120" t="str">
        <f aca="false">IF(AND(P105&gt;=Q105,P105&lt;=R105),"Adequado",IF(P105&lt;Q105,"Apertado",IF(P105&gt;R105,"Folgado","0")))</f>
        <v>Adequado</v>
      </c>
      <c r="T105" s="112"/>
      <c r="U105" s="112"/>
      <c r="V105" s="112"/>
      <c r="W105" s="115" t="n">
        <f aca="false">I105+L105+M105</f>
        <v>2</v>
      </c>
      <c r="X105" s="115" t="str">
        <f aca="false">IF(E105&lt;&gt;"",(IF(F105="SL","6",IF(F105="SP","2",IF(F105="F","14",IF(F105="C","2","0")))))*2,IF(F105="SL","6",IF(F105="SP","2",IF(F105="F","14",IF(F105="C","2","0")))))</f>
        <v>6</v>
      </c>
      <c r="Y105" s="116" t="str">
        <f aca="false">IF(S105="Folgado","2",IF(S105="Adequado","4",IF(S105="Apertado","6","0")))</f>
        <v>4</v>
      </c>
      <c r="Z105" s="112" t="n">
        <f aca="false">IF(AND(U105&lt;&gt;"",F105="SL",F105="F"),(W105+X105+Y105)*1.5,(W105+X105+Y105))</f>
        <v>12</v>
      </c>
      <c r="AA105" s="112"/>
    </row>
    <row r="106" customFormat="false" ht="15" hidden="true" customHeight="true" outlineLevel="0" collapsed="false">
      <c r="B106" s="112" t="s">
        <v>350</v>
      </c>
      <c r="C106" s="112" t="s">
        <v>225</v>
      </c>
      <c r="D106" s="112" t="s">
        <v>14</v>
      </c>
      <c r="E106" s="112"/>
      <c r="F106" s="113"/>
      <c r="G106" s="112" t="s">
        <v>351</v>
      </c>
      <c r="H106" s="117" t="s">
        <v>352</v>
      </c>
      <c r="I106" s="115"/>
      <c r="J106" s="112"/>
      <c r="K106" s="112" t="n">
        <f aca="false">ROUNDUP(SUM(I106+J106)*1.2,0)</f>
        <v>0</v>
      </c>
      <c r="L106" s="112"/>
      <c r="M106" s="112"/>
      <c r="N106" s="112" t="n">
        <f aca="false">(L106+M106)*2</f>
        <v>0</v>
      </c>
      <c r="O106" s="117" t="n">
        <f aca="false">K106+N106</f>
        <v>0</v>
      </c>
      <c r="P106" s="118" t="n">
        <v>69.3</v>
      </c>
      <c r="Q106" s="119"/>
      <c r="R106" s="119"/>
      <c r="S106" s="120"/>
      <c r="T106" s="112"/>
      <c r="U106" s="112"/>
      <c r="V106" s="112"/>
      <c r="W106" s="115"/>
      <c r="X106" s="115"/>
      <c r="Y106" s="112"/>
      <c r="Z106" s="112"/>
      <c r="AA106" s="112"/>
    </row>
    <row r="107" customFormat="false" ht="15" hidden="true" customHeight="true" outlineLevel="0" collapsed="false">
      <c r="B107" s="112" t="s">
        <v>350</v>
      </c>
      <c r="C107" s="112" t="s">
        <v>225</v>
      </c>
      <c r="D107" s="112" t="s">
        <v>14</v>
      </c>
      <c r="E107" s="112"/>
      <c r="F107" s="113"/>
      <c r="G107" s="112" t="s">
        <v>354</v>
      </c>
      <c r="H107" s="117"/>
      <c r="I107" s="115"/>
      <c r="J107" s="112"/>
      <c r="K107" s="112" t="n">
        <f aca="false">ROUNDUP(SUM(I107+J107)*1.2,0)</f>
        <v>0</v>
      </c>
      <c r="L107" s="112"/>
      <c r="M107" s="112"/>
      <c r="N107" s="112" t="n">
        <f aca="false">(L107+M107)*2</f>
        <v>0</v>
      </c>
      <c r="O107" s="117" t="n">
        <f aca="false">K107+N107</f>
        <v>0</v>
      </c>
      <c r="P107" s="118"/>
      <c r="Q107" s="119"/>
      <c r="R107" s="119"/>
      <c r="S107" s="120"/>
      <c r="T107" s="112"/>
      <c r="U107" s="112"/>
      <c r="V107" s="112"/>
      <c r="W107" s="115"/>
      <c r="X107" s="115"/>
      <c r="Y107" s="112"/>
      <c r="Z107" s="112"/>
      <c r="AA107" s="112"/>
    </row>
    <row r="108" customFormat="false" ht="27.75" hidden="true" customHeight="true" outlineLevel="0" collapsed="false">
      <c r="B108" s="122" t="s">
        <v>350</v>
      </c>
      <c r="C108" s="122" t="s">
        <v>1521</v>
      </c>
      <c r="D108" s="122" t="s">
        <v>14</v>
      </c>
      <c r="E108" s="122"/>
      <c r="F108" s="123"/>
      <c r="G108" s="122" t="s">
        <v>1043</v>
      </c>
      <c r="H108" s="124" t="s">
        <v>352</v>
      </c>
      <c r="I108" s="125"/>
      <c r="J108" s="122"/>
      <c r="K108" s="122" t="n">
        <f aca="false">ROUNDUP(SUM(I108+J108)*1.2,0)</f>
        <v>0</v>
      </c>
      <c r="L108" s="122"/>
      <c r="M108" s="122"/>
      <c r="N108" s="122" t="n">
        <f aca="false">(L108+M108)*2</f>
        <v>0</v>
      </c>
      <c r="O108" s="124" t="n">
        <f aca="false">K108+N108</f>
        <v>0</v>
      </c>
      <c r="P108" s="126" t="n">
        <v>19.53</v>
      </c>
      <c r="Q108" s="127"/>
      <c r="R108" s="127"/>
      <c r="S108" s="122"/>
      <c r="T108" s="122"/>
      <c r="U108" s="122"/>
      <c r="V108" s="122"/>
      <c r="W108" s="125"/>
      <c r="X108" s="125"/>
      <c r="Y108" s="122"/>
      <c r="Z108" s="122"/>
      <c r="AA108" s="122"/>
    </row>
    <row r="109" customFormat="false" ht="15" hidden="true" customHeight="true" outlineLevel="0" collapsed="false">
      <c r="B109" s="112" t="s">
        <v>1044</v>
      </c>
      <c r="C109" s="112" t="s">
        <v>1513</v>
      </c>
      <c r="D109" s="112"/>
      <c r="E109" s="113"/>
      <c r="F109" s="113" t="s">
        <v>1516</v>
      </c>
      <c r="G109" s="112"/>
      <c r="H109" s="117"/>
      <c r="I109" s="115" t="n">
        <v>1</v>
      </c>
      <c r="J109" s="112" t="n">
        <v>0</v>
      </c>
      <c r="K109" s="112" t="n">
        <f aca="false">ROUNDUP(SUM(I109+J109)*1.2,0)</f>
        <v>2</v>
      </c>
      <c r="L109" s="112"/>
      <c r="M109" s="112"/>
      <c r="N109" s="112" t="n">
        <f aca="false">(L109+M109)*2</f>
        <v>0</v>
      </c>
      <c r="O109" s="117" t="n">
        <f aca="false">K109+N109</f>
        <v>2</v>
      </c>
      <c r="P109" s="118" t="n">
        <f aca="false">P110</f>
        <v>27.35</v>
      </c>
      <c r="Q109" s="119" t="n">
        <f aca="false">(I109+L109+M109)*30</f>
        <v>30</v>
      </c>
      <c r="R109" s="119" t="n">
        <f aca="false">(I109+L109+M109)*45</f>
        <v>45</v>
      </c>
      <c r="S109" s="120" t="str">
        <f aca="false">IF(AND(P109&gt;=Q109,P109&lt;=R109),"Adequado",IF(P109&lt;Q109,"Apertado",IF(P109&gt;R109,"Folgado","0")))</f>
        <v>Apertado</v>
      </c>
      <c r="T109" s="112"/>
      <c r="U109" s="112"/>
      <c r="V109" s="112"/>
      <c r="W109" s="115" t="n">
        <f aca="false">I109+L109+M109</f>
        <v>1</v>
      </c>
      <c r="X109" s="115" t="str">
        <f aca="false">IF(E109&lt;&gt;"",(IF(F109="SL","6",IF(F109="SP","2",IF(F109="F","14",IF(F109="C","2","0")))))*2,IF(F109="SL","6",IF(F109="SP","2",IF(F109="F","14",IF(F109="C","2","0")))))</f>
        <v>14</v>
      </c>
      <c r="Y109" s="116" t="str">
        <f aca="false">IF(S109="Folgado","2",IF(S109="Adequado","4",IF(S109="Apertado","6","0")))</f>
        <v>6</v>
      </c>
      <c r="Z109" s="112" t="n">
        <f aca="false">IF(AND(U109&lt;&gt;"",F109="SL",F109="F"),(W109+X109+Y109)*1.5,(W109+X109+Y109))</f>
        <v>21</v>
      </c>
      <c r="AA109" s="112"/>
    </row>
    <row r="110" customFormat="false" ht="15" hidden="true" customHeight="true" outlineLevel="0" collapsed="false">
      <c r="B110" s="122" t="s">
        <v>1044</v>
      </c>
      <c r="C110" s="122" t="s">
        <v>978</v>
      </c>
      <c r="D110" s="122" t="s">
        <v>14</v>
      </c>
      <c r="E110" s="122"/>
      <c r="F110" s="123"/>
      <c r="G110" s="122" t="s">
        <v>1045</v>
      </c>
      <c r="H110" s="124" t="s">
        <v>1046</v>
      </c>
      <c r="I110" s="125"/>
      <c r="J110" s="122"/>
      <c r="K110" s="122" t="n">
        <f aca="false">ROUNDUP(SUM(I110+J110)*1.2,0)</f>
        <v>0</v>
      </c>
      <c r="L110" s="122"/>
      <c r="M110" s="122"/>
      <c r="N110" s="122" t="n">
        <f aca="false">(L110+M110)*2</f>
        <v>0</v>
      </c>
      <c r="O110" s="124" t="n">
        <f aca="false">K110+N110</f>
        <v>0</v>
      </c>
      <c r="P110" s="126" t="n">
        <v>27.35</v>
      </c>
      <c r="Q110" s="127"/>
      <c r="R110" s="127"/>
      <c r="S110" s="122"/>
      <c r="T110" s="122"/>
      <c r="U110" s="122"/>
      <c r="V110" s="122"/>
      <c r="W110" s="125"/>
      <c r="X110" s="125"/>
      <c r="Y110" s="122"/>
      <c r="Z110" s="122"/>
      <c r="AA110" s="122"/>
    </row>
    <row r="111" customFormat="false" ht="15" hidden="true" customHeight="true" outlineLevel="0" collapsed="false">
      <c r="B111" s="112" t="s">
        <v>1047</v>
      </c>
      <c r="C111" s="112" t="s">
        <v>1513</v>
      </c>
      <c r="D111" s="112"/>
      <c r="E111" s="113"/>
      <c r="F111" s="113" t="s">
        <v>1516</v>
      </c>
      <c r="G111" s="112" t="s">
        <v>1527</v>
      </c>
      <c r="H111" s="117"/>
      <c r="I111" s="115" t="n">
        <v>1</v>
      </c>
      <c r="J111" s="112" t="n">
        <v>0</v>
      </c>
      <c r="K111" s="112" t="n">
        <f aca="false">ROUNDUP(SUM(I111+J111)*1.2,0)</f>
        <v>2</v>
      </c>
      <c r="L111" s="112"/>
      <c r="M111" s="112"/>
      <c r="N111" s="112" t="n">
        <f aca="false">(L111+M111)*2</f>
        <v>0</v>
      </c>
      <c r="O111" s="117" t="n">
        <f aca="false">K111+N111</f>
        <v>2</v>
      </c>
      <c r="P111" s="118" t="n">
        <f aca="false">P112</f>
        <v>46.4</v>
      </c>
      <c r="Q111" s="119" t="n">
        <f aca="false">(I111+L111+M111)*30</f>
        <v>30</v>
      </c>
      <c r="R111" s="119" t="n">
        <f aca="false">(I111+L111+M111)*45</f>
        <v>45</v>
      </c>
      <c r="S111" s="120" t="str">
        <f aca="false">IF(AND(P111&gt;=Q111,P111&lt;=R111),"Adequado",IF(P111&lt;Q111,"Apertado",IF(P111&gt;R111,"Folgado","0")))</f>
        <v>Folgado</v>
      </c>
      <c r="T111" s="112"/>
      <c r="U111" s="112"/>
      <c r="V111" s="112"/>
      <c r="W111" s="115" t="n">
        <f aca="false">I111+L111+M111</f>
        <v>1</v>
      </c>
      <c r="X111" s="115" t="str">
        <f aca="false">IF(E111&lt;&gt;"",(IF(F111="SL","6",IF(F111="SP","2",IF(F111="F","14",IF(F111="C","2","0")))))*2,IF(F111="SL","6",IF(F111="SP","2",IF(F111="F","14",IF(F111="C","2","0")))))</f>
        <v>14</v>
      </c>
      <c r="Y111" s="116" t="str">
        <f aca="false">IF(S111="Folgado","2",IF(S111="Adequado","4",IF(S111="Apertado","6","0")))</f>
        <v>2</v>
      </c>
      <c r="Z111" s="112" t="n">
        <f aca="false">IF(AND(U111&lt;&gt;"",F111="SL",F111="F"),(W111+X111+Y111)*1.5,(W111+X111+Y111))</f>
        <v>17</v>
      </c>
      <c r="AA111" s="112"/>
    </row>
    <row r="112" customFormat="false" ht="15" hidden="true" customHeight="true" outlineLevel="0" collapsed="false">
      <c r="B112" s="122" t="s">
        <v>1047</v>
      </c>
      <c r="C112" s="122" t="s">
        <v>978</v>
      </c>
      <c r="D112" s="122" t="s">
        <v>14</v>
      </c>
      <c r="E112" s="122"/>
      <c r="F112" s="123"/>
      <c r="G112" s="122" t="s">
        <v>1048</v>
      </c>
      <c r="H112" s="124" t="s">
        <v>1049</v>
      </c>
      <c r="I112" s="125"/>
      <c r="J112" s="122"/>
      <c r="K112" s="122" t="n">
        <f aca="false">ROUNDUP(SUM(I112+J112)*1.2,0)</f>
        <v>0</v>
      </c>
      <c r="L112" s="122"/>
      <c r="M112" s="122"/>
      <c r="N112" s="122" t="n">
        <f aca="false">(L112+M112)*2</f>
        <v>0</v>
      </c>
      <c r="O112" s="124" t="n">
        <f aca="false">K112+N112</f>
        <v>0</v>
      </c>
      <c r="P112" s="126" t="n">
        <v>46.4</v>
      </c>
      <c r="Q112" s="127"/>
      <c r="R112" s="127"/>
      <c r="S112" s="122"/>
      <c r="T112" s="122"/>
      <c r="U112" s="122"/>
      <c r="V112" s="122"/>
      <c r="W112" s="125"/>
      <c r="X112" s="125"/>
      <c r="Y112" s="122"/>
      <c r="Z112" s="122"/>
      <c r="AA112" s="122"/>
    </row>
    <row r="113" customFormat="false" ht="15" hidden="true" customHeight="true" outlineLevel="0" collapsed="false">
      <c r="B113" s="112" t="s">
        <v>1050</v>
      </c>
      <c r="C113" s="112" t="s">
        <v>1513</v>
      </c>
      <c r="D113" s="112"/>
      <c r="E113" s="113"/>
      <c r="F113" s="113" t="s">
        <v>1516</v>
      </c>
      <c r="G113" s="112"/>
      <c r="H113" s="117"/>
      <c r="I113" s="115" t="n">
        <v>1</v>
      </c>
      <c r="J113" s="112" t="n">
        <v>0</v>
      </c>
      <c r="K113" s="112" t="n">
        <f aca="false">ROUNDUP(SUM(I113+J113)*1.2,0)</f>
        <v>2</v>
      </c>
      <c r="L113" s="112"/>
      <c r="M113" s="112"/>
      <c r="N113" s="112" t="n">
        <f aca="false">(L113+M113)*2</f>
        <v>0</v>
      </c>
      <c r="O113" s="117" t="n">
        <f aca="false">K113+N113</f>
        <v>2</v>
      </c>
      <c r="P113" s="118" t="n">
        <f aca="false">P114</f>
        <v>31.6</v>
      </c>
      <c r="Q113" s="119" t="n">
        <f aca="false">(I113+L113+M113)*30</f>
        <v>30</v>
      </c>
      <c r="R113" s="119" t="n">
        <f aca="false">(I113+L113+M113)*45</f>
        <v>45</v>
      </c>
      <c r="S113" s="120" t="str">
        <f aca="false">IF(AND(P113&gt;=Q113,P113&lt;=R113),"Adequado",IF(P113&lt;Q113,"Apertado",IF(P113&gt;R113,"Folgado","0")))</f>
        <v>Adequado</v>
      </c>
      <c r="T113" s="112"/>
      <c r="U113" s="112"/>
      <c r="V113" s="112"/>
      <c r="W113" s="115" t="n">
        <f aca="false">I113+L113+M113</f>
        <v>1</v>
      </c>
      <c r="X113" s="115" t="str">
        <f aca="false">IF(E113&lt;&gt;"",(IF(F113="SL","6",IF(F113="SP","2",IF(F113="F","14",IF(F113="C","2","0")))))*2,IF(F113="SL","6",IF(F113="SP","2",IF(F113="F","14",IF(F113="C","2","0")))))</f>
        <v>14</v>
      </c>
      <c r="Y113" s="116" t="str">
        <f aca="false">IF(S113="Folgado","2",IF(S113="Adequado","4",IF(S113="Apertado","6","0")))</f>
        <v>4</v>
      </c>
      <c r="Z113" s="112" t="n">
        <f aca="false">IF(AND(U113&lt;&gt;"",F113="SL",F113="F"),(W113+X113+Y113)*1.5,(W113+X113+Y113))</f>
        <v>19</v>
      </c>
      <c r="AA113" s="112"/>
    </row>
    <row r="114" customFormat="false" ht="15" hidden="true" customHeight="true" outlineLevel="0" collapsed="false">
      <c r="B114" s="122" t="s">
        <v>1050</v>
      </c>
      <c r="C114" s="122" t="s">
        <v>978</v>
      </c>
      <c r="D114" s="122" t="s">
        <v>14</v>
      </c>
      <c r="E114" s="122"/>
      <c r="F114" s="123"/>
      <c r="G114" s="122" t="s">
        <v>1051</v>
      </c>
      <c r="H114" s="124" t="s">
        <v>1052</v>
      </c>
      <c r="I114" s="125"/>
      <c r="J114" s="122"/>
      <c r="K114" s="122" t="n">
        <f aca="false">ROUNDUP(SUM(I114+J114)*1.2,0)</f>
        <v>0</v>
      </c>
      <c r="L114" s="122"/>
      <c r="M114" s="122"/>
      <c r="N114" s="122" t="n">
        <f aca="false">(L114+M114)*2</f>
        <v>0</v>
      </c>
      <c r="O114" s="124" t="n">
        <f aca="false">K114+N114</f>
        <v>0</v>
      </c>
      <c r="P114" s="126" t="n">
        <v>31.6</v>
      </c>
      <c r="Q114" s="127"/>
      <c r="R114" s="127"/>
      <c r="S114" s="122"/>
      <c r="T114" s="122"/>
      <c r="U114" s="122"/>
      <c r="V114" s="122"/>
      <c r="W114" s="125"/>
      <c r="X114" s="125"/>
      <c r="Y114" s="122"/>
      <c r="Z114" s="122"/>
      <c r="AA114" s="122"/>
    </row>
    <row r="115" customFormat="false" ht="15" hidden="true" customHeight="true" outlineLevel="0" collapsed="false">
      <c r="B115" s="112" t="s">
        <v>1053</v>
      </c>
      <c r="C115" s="112" t="s">
        <v>1513</v>
      </c>
      <c r="D115" s="112"/>
      <c r="E115" s="113"/>
      <c r="F115" s="113" t="s">
        <v>1516</v>
      </c>
      <c r="G115" s="112"/>
      <c r="H115" s="117"/>
      <c r="I115" s="115" t="n">
        <v>1</v>
      </c>
      <c r="J115" s="112" t="n">
        <v>0</v>
      </c>
      <c r="K115" s="112" t="n">
        <f aca="false">ROUNDUP(SUM(I115+J115)*1.2,0)</f>
        <v>2</v>
      </c>
      <c r="L115" s="112"/>
      <c r="M115" s="112"/>
      <c r="N115" s="112" t="n">
        <f aca="false">(L115+M115)*2</f>
        <v>0</v>
      </c>
      <c r="O115" s="117" t="n">
        <f aca="false">K115+N115</f>
        <v>2</v>
      </c>
      <c r="P115" s="118" t="n">
        <f aca="false">P116</f>
        <v>23.2</v>
      </c>
      <c r="Q115" s="119" t="n">
        <f aca="false">(I115+L115+M115)*30</f>
        <v>30</v>
      </c>
      <c r="R115" s="119" t="n">
        <f aca="false">(I115+L115+M115)*45</f>
        <v>45</v>
      </c>
      <c r="S115" s="120" t="str">
        <f aca="false">IF(AND(P115&gt;=Q115,P115&lt;=R115),"Adequado",IF(P115&lt;Q115,"Apertado",IF(P115&gt;R115,"Folgado","0")))</f>
        <v>Apertado</v>
      </c>
      <c r="T115" s="112"/>
      <c r="U115" s="128" t="n">
        <v>45748</v>
      </c>
      <c r="V115" s="112"/>
      <c r="W115" s="115" t="n">
        <f aca="false">I115+L115+M115</f>
        <v>1</v>
      </c>
      <c r="X115" s="115" t="str">
        <f aca="false">IF(E115&lt;&gt;"",(IF(F115="SL","6",IF(F115="SP","2",IF(F115="F","14",IF(F115="C","2","0")))))*2,IF(F115="SL","6",IF(F115="SP","2",IF(F115="F","14",IF(F115="C","2","0")))))</f>
        <v>14</v>
      </c>
      <c r="Y115" s="116" t="str">
        <f aca="false">IF(S115="Folgado","2",IF(S115="Adequado","4",IF(S115="Apertado","6","0")))</f>
        <v>6</v>
      </c>
      <c r="Z115" s="112" t="n">
        <f aca="false">IF(AND(U115&lt;&gt;"",F115="SL",F115="F"),(W115+X115+Y115)*1.5,(W115+X115+Y115))</f>
        <v>21</v>
      </c>
      <c r="AA115" s="112"/>
    </row>
    <row r="116" customFormat="false" ht="15" hidden="true" customHeight="true" outlineLevel="0" collapsed="false">
      <c r="B116" s="122" t="s">
        <v>1053</v>
      </c>
      <c r="C116" s="122" t="s">
        <v>978</v>
      </c>
      <c r="D116" s="122" t="s">
        <v>22</v>
      </c>
      <c r="E116" s="122"/>
      <c r="F116" s="123"/>
      <c r="G116" s="122" t="s">
        <v>1054</v>
      </c>
      <c r="H116" s="124" t="s">
        <v>1055</v>
      </c>
      <c r="I116" s="125"/>
      <c r="J116" s="122"/>
      <c r="K116" s="122" t="n">
        <f aca="false">ROUNDUP(SUM(I116+J116)*1.2,0)</f>
        <v>0</v>
      </c>
      <c r="L116" s="122"/>
      <c r="M116" s="122"/>
      <c r="N116" s="122" t="n">
        <f aca="false">(L116+M116)*2</f>
        <v>0</v>
      </c>
      <c r="O116" s="124" t="n">
        <f aca="false">K116+N116</f>
        <v>0</v>
      </c>
      <c r="P116" s="126" t="n">
        <v>23.2</v>
      </c>
      <c r="Q116" s="127"/>
      <c r="R116" s="127"/>
      <c r="S116" s="122"/>
      <c r="T116" s="122"/>
      <c r="U116" s="122"/>
      <c r="V116" s="122"/>
      <c r="W116" s="125"/>
      <c r="X116" s="125"/>
      <c r="Y116" s="122"/>
      <c r="Z116" s="122"/>
      <c r="AA116" s="122"/>
    </row>
    <row r="117" customFormat="false" ht="15" hidden="true" customHeight="true" outlineLevel="0" collapsed="false">
      <c r="B117" s="112" t="s">
        <v>356</v>
      </c>
      <c r="C117" s="112" t="s">
        <v>1513</v>
      </c>
      <c r="D117" s="112"/>
      <c r="E117" s="113"/>
      <c r="F117" s="113" t="s">
        <v>1514</v>
      </c>
      <c r="G117" s="112"/>
      <c r="H117" s="117"/>
      <c r="I117" s="115" t="n">
        <v>4</v>
      </c>
      <c r="J117" s="112" t="n">
        <v>2</v>
      </c>
      <c r="K117" s="112" t="n">
        <f aca="false">ROUNDUP(SUM(I117+J117)*1.2,0)</f>
        <v>8</v>
      </c>
      <c r="L117" s="112"/>
      <c r="M117" s="112"/>
      <c r="N117" s="112" t="n">
        <f aca="false">(L117+M117)*2</f>
        <v>0</v>
      </c>
      <c r="O117" s="117" t="n">
        <f aca="false">K117+N117</f>
        <v>8</v>
      </c>
      <c r="P117" s="118" t="n">
        <f aca="false">P118</f>
        <v>405.19</v>
      </c>
      <c r="Q117" s="119" t="n">
        <f aca="false">(I117+L117+M117)*30</f>
        <v>120</v>
      </c>
      <c r="R117" s="119" t="n">
        <f aca="false">(I117+L117+M117)*45</f>
        <v>180</v>
      </c>
      <c r="S117" s="120" t="str">
        <f aca="false">IF(AND(P117&gt;=Q117,P117&lt;=R117),"Adequado",IF(P117&lt;Q117,"Apertado",IF(P117&gt;R117,"Folgado","0")))</f>
        <v>Folgado</v>
      </c>
      <c r="T117" s="112"/>
      <c r="U117" s="112"/>
      <c r="V117" s="112"/>
      <c r="W117" s="115" t="n">
        <f aca="false">I117+L117+M117</f>
        <v>4</v>
      </c>
      <c r="X117" s="115" t="str">
        <f aca="false">IF(E117&lt;&gt;"",(IF(F117="SL","6",IF(F117="SP","2",IF(F117="F","14",IF(F117="C","2","0")))))*2,IF(F117="SL","6",IF(F117="SP","2",IF(F117="F","14",IF(F117="C","2","0")))))</f>
        <v>6</v>
      </c>
      <c r="Y117" s="116" t="str">
        <f aca="false">IF(S117="Folgado","2",IF(S117="Adequado","4",IF(S117="Apertado","6","0")))</f>
        <v>2</v>
      </c>
      <c r="Z117" s="112" t="n">
        <f aca="false">IF(AND(U117&lt;&gt;"",F117="SL",F117="F"),(W117+X117+Y117)*1.5,(W117+X117+Y117))</f>
        <v>12</v>
      </c>
      <c r="AA117" s="112" t="s">
        <v>1524</v>
      </c>
    </row>
    <row r="118" customFormat="false" ht="15" hidden="true" customHeight="true" outlineLevel="0" collapsed="false">
      <c r="B118" s="122" t="s">
        <v>356</v>
      </c>
      <c r="C118" s="122" t="s">
        <v>225</v>
      </c>
      <c r="D118" s="122" t="s">
        <v>70</v>
      </c>
      <c r="E118" s="122"/>
      <c r="F118" s="123"/>
      <c r="G118" s="122" t="s">
        <v>357</v>
      </c>
      <c r="H118" s="124" t="s">
        <v>358</v>
      </c>
      <c r="I118" s="125"/>
      <c r="J118" s="122"/>
      <c r="K118" s="122" t="n">
        <f aca="false">ROUNDUP(SUM(I118+J118)*1.2,0)</f>
        <v>0</v>
      </c>
      <c r="L118" s="122"/>
      <c r="M118" s="122"/>
      <c r="N118" s="122" t="n">
        <f aca="false">(L118+M118)*2</f>
        <v>0</v>
      </c>
      <c r="O118" s="124" t="n">
        <f aca="false">K118+N118</f>
        <v>0</v>
      </c>
      <c r="P118" s="126" t="n">
        <v>405.19</v>
      </c>
      <c r="Q118" s="127"/>
      <c r="R118" s="127"/>
      <c r="S118" s="122"/>
      <c r="T118" s="122"/>
      <c r="U118" s="122"/>
      <c r="V118" s="122"/>
      <c r="W118" s="125"/>
      <c r="X118" s="125"/>
      <c r="Y118" s="122"/>
      <c r="Z118" s="122"/>
      <c r="AA118" s="122"/>
    </row>
    <row r="119" customFormat="false" ht="15" hidden="true" customHeight="true" outlineLevel="0" collapsed="false">
      <c r="B119" s="145" t="s">
        <v>1056</v>
      </c>
      <c r="C119" s="112" t="s">
        <v>1513</v>
      </c>
      <c r="D119" s="112"/>
      <c r="E119" s="113"/>
      <c r="F119" s="113" t="s">
        <v>1516</v>
      </c>
      <c r="G119" s="112" t="s">
        <v>1528</v>
      </c>
      <c r="H119" s="117"/>
      <c r="I119" s="115" t="n">
        <v>1</v>
      </c>
      <c r="J119" s="112" t="n">
        <v>0</v>
      </c>
      <c r="K119" s="112" t="n">
        <f aca="false">ROUNDUP(SUM(I119+J119)*1.2,0)</f>
        <v>2</v>
      </c>
      <c r="L119" s="112"/>
      <c r="M119" s="112"/>
      <c r="N119" s="112" t="n">
        <f aca="false">(L119+M119)*2</f>
        <v>0</v>
      </c>
      <c r="O119" s="117" t="n">
        <f aca="false">K119+N119</f>
        <v>2</v>
      </c>
      <c r="P119" s="118" t="n">
        <f aca="false">P120</f>
        <v>15.63</v>
      </c>
      <c r="Q119" s="119" t="n">
        <f aca="false">(I119+L119+M119)*30</f>
        <v>30</v>
      </c>
      <c r="R119" s="119" t="n">
        <f aca="false">(I119+L119+M119)*45</f>
        <v>45</v>
      </c>
      <c r="S119" s="120" t="str">
        <f aca="false">IF(AND(P119&gt;=Q119,P119&lt;=R119),"Adequado",IF(P119&lt;Q119,"Apertado",IF(P119&gt;R119,"Folgado","0")))</f>
        <v>Apertado</v>
      </c>
      <c r="T119" s="112"/>
      <c r="U119" s="112"/>
      <c r="V119" s="112"/>
      <c r="W119" s="115" t="n">
        <f aca="false">I119+L119+M119</f>
        <v>1</v>
      </c>
      <c r="X119" s="115" t="str">
        <f aca="false">IF(E119&lt;&gt;"",(IF(F119="SL","6",IF(F119="SP","2",IF(F119="F","14",IF(F119="C","2","0")))))*2,IF(F119="SL","6",IF(F119="SP","2",IF(F119="F","14",IF(F119="C","2","0")))))</f>
        <v>14</v>
      </c>
      <c r="Y119" s="116" t="str">
        <f aca="false">IF(S119="Folgado","2",IF(S119="Adequado","4",IF(S119="Apertado","6","0")))</f>
        <v>6</v>
      </c>
      <c r="Z119" s="112" t="n">
        <f aca="false">IF(AND(U119&lt;&gt;"",F119="SL",F119="F"),(W119+X119+Y119)*1.5,(W119+X119+Y119))</f>
        <v>21</v>
      </c>
      <c r="AA119" s="129"/>
    </row>
    <row r="120" customFormat="false" ht="15" hidden="true" customHeight="true" outlineLevel="0" collapsed="false">
      <c r="B120" s="146" t="s">
        <v>1056</v>
      </c>
      <c r="C120" s="122" t="s">
        <v>978</v>
      </c>
      <c r="D120" s="122" t="s">
        <v>22</v>
      </c>
      <c r="E120" s="122"/>
      <c r="F120" s="123"/>
      <c r="G120" s="122" t="s">
        <v>1057</v>
      </c>
      <c r="H120" s="124" t="s">
        <v>1058</v>
      </c>
      <c r="I120" s="125"/>
      <c r="J120" s="122"/>
      <c r="K120" s="122" t="n">
        <f aca="false">ROUNDUP(SUM(I120+J120)*1.2,0)</f>
        <v>0</v>
      </c>
      <c r="L120" s="122"/>
      <c r="M120" s="122"/>
      <c r="N120" s="122" t="n">
        <f aca="false">(L120+M120)*2</f>
        <v>0</v>
      </c>
      <c r="O120" s="124" t="n">
        <f aca="false">K120+N120</f>
        <v>0</v>
      </c>
      <c r="P120" s="126" t="n">
        <v>15.63</v>
      </c>
      <c r="Q120" s="127"/>
      <c r="R120" s="127"/>
      <c r="S120" s="122"/>
      <c r="T120" s="122"/>
      <c r="U120" s="122"/>
      <c r="V120" s="122"/>
      <c r="W120" s="125"/>
      <c r="X120" s="125"/>
      <c r="Y120" s="122"/>
      <c r="Z120" s="122"/>
      <c r="AA120" s="147"/>
    </row>
    <row r="121" customFormat="false" ht="15" hidden="true" customHeight="true" outlineLevel="0" collapsed="false">
      <c r="B121" s="112" t="s">
        <v>1059</v>
      </c>
      <c r="C121" s="112" t="s">
        <v>1513</v>
      </c>
      <c r="D121" s="112"/>
      <c r="E121" s="113"/>
      <c r="F121" s="113" t="s">
        <v>1516</v>
      </c>
      <c r="G121" s="112"/>
      <c r="H121" s="117"/>
      <c r="I121" s="115" t="n">
        <v>1</v>
      </c>
      <c r="J121" s="112" t="n">
        <v>1</v>
      </c>
      <c r="K121" s="112" t="n">
        <f aca="false">ROUNDUP(SUM(I121+J121)*1.2,0)</f>
        <v>3</v>
      </c>
      <c r="L121" s="112"/>
      <c r="M121" s="112"/>
      <c r="N121" s="112" t="n">
        <f aca="false">(L121+M121)*2</f>
        <v>0</v>
      </c>
      <c r="O121" s="117" t="n">
        <f aca="false">K121+N121</f>
        <v>3</v>
      </c>
      <c r="P121" s="118" t="n">
        <f aca="false">P122</f>
        <v>22.25</v>
      </c>
      <c r="Q121" s="119" t="n">
        <f aca="false">(I121+L121+M121)*30</f>
        <v>30</v>
      </c>
      <c r="R121" s="119" t="n">
        <f aca="false">(I121+L121+M121)*45</f>
        <v>45</v>
      </c>
      <c r="S121" s="120" t="str">
        <f aca="false">IF(AND(P121&gt;=Q121,P121&lt;=R121),"Adequado",IF(P121&lt;Q121,"Apertado",IF(P121&gt;R121,"Folgado","0")))</f>
        <v>Apertado</v>
      </c>
      <c r="T121" s="112"/>
      <c r="U121" s="112"/>
      <c r="V121" s="112"/>
      <c r="W121" s="115" t="n">
        <f aca="false">I121+L121+M121</f>
        <v>1</v>
      </c>
      <c r="X121" s="115" t="str">
        <f aca="false">IF(E121&lt;&gt;"",(IF(F121="SL","6",IF(F121="SP","2",IF(F121="F","14",IF(F121="C","2","0")))))*2,IF(F121="SL","6",IF(F121="SP","2",IF(F121="F","14",IF(F121="C","2","0")))))</f>
        <v>14</v>
      </c>
      <c r="Y121" s="116" t="str">
        <f aca="false">IF(S121="Folgado","2",IF(S121="Adequado","4",IF(S121="Apertado","6","0")))</f>
        <v>6</v>
      </c>
      <c r="Z121" s="112" t="n">
        <f aca="false">IF(AND(U121&lt;&gt;"",F121="SL",F121="F"),(W121+X121+Y121)*1.5,(W121+X121+Y121))</f>
        <v>21</v>
      </c>
      <c r="AA121" s="112"/>
    </row>
    <row r="122" customFormat="false" ht="15" hidden="true" customHeight="true" outlineLevel="0" collapsed="false">
      <c r="B122" s="122" t="s">
        <v>1059</v>
      </c>
      <c r="C122" s="122" t="s">
        <v>978</v>
      </c>
      <c r="D122" s="122" t="s">
        <v>14</v>
      </c>
      <c r="E122" s="122"/>
      <c r="F122" s="123"/>
      <c r="G122" s="122" t="s">
        <v>1060</v>
      </c>
      <c r="H122" s="124" t="s">
        <v>1061</v>
      </c>
      <c r="I122" s="125"/>
      <c r="J122" s="122"/>
      <c r="K122" s="122" t="n">
        <f aca="false">ROUNDUP(SUM(I122+J122)*1.2,0)</f>
        <v>0</v>
      </c>
      <c r="L122" s="122"/>
      <c r="M122" s="122"/>
      <c r="N122" s="122" t="n">
        <f aca="false">(L122+M122)*2</f>
        <v>0</v>
      </c>
      <c r="O122" s="124" t="n">
        <f aca="false">K122+N122</f>
        <v>0</v>
      </c>
      <c r="P122" s="126" t="n">
        <v>22.25</v>
      </c>
      <c r="Q122" s="127"/>
      <c r="R122" s="127"/>
      <c r="S122" s="122"/>
      <c r="T122" s="122"/>
      <c r="U122" s="122"/>
      <c r="V122" s="122"/>
      <c r="W122" s="125"/>
      <c r="X122" s="125"/>
      <c r="Y122" s="122"/>
      <c r="Z122" s="122"/>
      <c r="AA122" s="122"/>
    </row>
    <row r="123" customFormat="false" ht="15" hidden="true" customHeight="true" outlineLevel="0" collapsed="false">
      <c r="B123" s="116" t="s">
        <v>360</v>
      </c>
      <c r="C123" s="116" t="s">
        <v>1513</v>
      </c>
      <c r="D123" s="116"/>
      <c r="E123" s="138"/>
      <c r="F123" s="138" t="s">
        <v>1514</v>
      </c>
      <c r="G123" s="116"/>
      <c r="H123" s="114"/>
      <c r="I123" s="139" t="n">
        <v>1</v>
      </c>
      <c r="J123" s="116" t="n">
        <v>0</v>
      </c>
      <c r="K123" s="116" t="n">
        <f aca="false">ROUNDUP(SUM(I123+J123)*1.2,0)</f>
        <v>2</v>
      </c>
      <c r="L123" s="116"/>
      <c r="M123" s="116"/>
      <c r="N123" s="116" t="n">
        <f aca="false">(L123+M123)*2</f>
        <v>0</v>
      </c>
      <c r="O123" s="114" t="n">
        <f aca="false">K123+N123</f>
        <v>2</v>
      </c>
      <c r="P123" s="140" t="n">
        <f aca="false">P124</f>
        <v>35.99</v>
      </c>
      <c r="Q123" s="119" t="n">
        <f aca="false">(I123+L123+M123)*30</f>
        <v>30</v>
      </c>
      <c r="R123" s="119" t="n">
        <f aca="false">(I123+L123+M123)*45</f>
        <v>45</v>
      </c>
      <c r="S123" s="116" t="str">
        <f aca="false">IF(AND(P123&gt;=Q123,P123&lt;=R123),"Adequado",IF(P123&lt;Q123,"Apertado",IF(P123&gt;R123,"Folgado","0")))</f>
        <v>Adequado</v>
      </c>
      <c r="T123" s="116"/>
      <c r="U123" s="116"/>
      <c r="V123" s="116"/>
      <c r="W123" s="115" t="n">
        <f aca="false">I123+L123+M123</f>
        <v>1</v>
      </c>
      <c r="X123" s="115" t="str">
        <f aca="false">IF(E123&lt;&gt;"",(IF(F123="SL","6",IF(F123="SP","2",IF(F123="F","14",IF(F123="C","2","0")))))*2,IF(F123="SL","6",IF(F123="SP","2",IF(F123="F","14",IF(F123="C","2","0")))))</f>
        <v>6</v>
      </c>
      <c r="Y123" s="116" t="str">
        <f aca="false">IF(S123="Folgado","2",IF(S123="Adequado","4",IF(S123="Apertado","6","0")))</f>
        <v>4</v>
      </c>
      <c r="Z123" s="112" t="n">
        <f aca="false">IF(AND(U123&lt;&gt;"",F123="SL",F123="F"),(W123+X123+Y123)*1.5,(W123+X123+Y123))</f>
        <v>11</v>
      </c>
      <c r="AA123" s="116"/>
    </row>
    <row r="124" customFormat="false" ht="15" hidden="true" customHeight="true" outlineLevel="0" collapsed="false">
      <c r="B124" s="116" t="s">
        <v>360</v>
      </c>
      <c r="C124" s="116" t="s">
        <v>225</v>
      </c>
      <c r="D124" s="116" t="s">
        <v>265</v>
      </c>
      <c r="E124" s="116"/>
      <c r="F124" s="138"/>
      <c r="G124" s="116" t="s">
        <v>361</v>
      </c>
      <c r="H124" s="114" t="s">
        <v>362</v>
      </c>
      <c r="I124" s="139"/>
      <c r="J124" s="116"/>
      <c r="K124" s="116" t="n">
        <f aca="false">ROUNDUP(SUM(I124+J124)*1.2,0)</f>
        <v>0</v>
      </c>
      <c r="L124" s="116"/>
      <c r="M124" s="116"/>
      <c r="N124" s="116" t="n">
        <f aca="false">(L124+M124)*2</f>
        <v>0</v>
      </c>
      <c r="O124" s="114" t="n">
        <f aca="false">K124+N124</f>
        <v>0</v>
      </c>
      <c r="P124" s="140" t="n">
        <v>35.99</v>
      </c>
      <c r="Q124" s="141"/>
      <c r="R124" s="141"/>
      <c r="S124" s="116"/>
      <c r="T124" s="116"/>
      <c r="U124" s="116"/>
      <c r="V124" s="116"/>
      <c r="W124" s="139"/>
      <c r="X124" s="139"/>
      <c r="Y124" s="116"/>
      <c r="Z124" s="116"/>
      <c r="AA124" s="116"/>
    </row>
    <row r="125" customFormat="false" ht="28.5" hidden="true" customHeight="true" outlineLevel="0" collapsed="false">
      <c r="B125" s="122" t="s">
        <v>360</v>
      </c>
      <c r="C125" s="122" t="s">
        <v>1521</v>
      </c>
      <c r="D125" s="122" t="s">
        <v>22</v>
      </c>
      <c r="E125" s="122"/>
      <c r="F125" s="123"/>
      <c r="G125" s="122" t="s">
        <v>1062</v>
      </c>
      <c r="H125" s="124" t="s">
        <v>362</v>
      </c>
      <c r="I125" s="125"/>
      <c r="J125" s="122"/>
      <c r="K125" s="122" t="n">
        <f aca="false">ROUNDUP(SUM(I125+J125)*1.2,0)</f>
        <v>0</v>
      </c>
      <c r="L125" s="122"/>
      <c r="M125" s="122"/>
      <c r="N125" s="122" t="n">
        <f aca="false">(L125+M125)*2</f>
        <v>0</v>
      </c>
      <c r="O125" s="124" t="n">
        <f aca="false">K125+N125</f>
        <v>0</v>
      </c>
      <c r="P125" s="126" t="n">
        <v>18</v>
      </c>
      <c r="Q125" s="127"/>
      <c r="R125" s="127"/>
      <c r="S125" s="122"/>
      <c r="T125" s="122"/>
      <c r="U125" s="122"/>
      <c r="V125" s="122"/>
      <c r="W125" s="125"/>
      <c r="X125" s="125"/>
      <c r="Y125" s="122"/>
      <c r="Z125" s="122"/>
      <c r="AA125" s="122"/>
    </row>
    <row r="126" customFormat="false" ht="15" hidden="true" customHeight="true" outlineLevel="0" collapsed="false">
      <c r="B126" s="116" t="s">
        <v>69</v>
      </c>
      <c r="C126" s="116" t="s">
        <v>1513</v>
      </c>
      <c r="D126" s="116"/>
      <c r="E126" s="138"/>
      <c r="F126" s="138" t="s">
        <v>1515</v>
      </c>
      <c r="G126" s="116"/>
      <c r="H126" s="114"/>
      <c r="I126" s="139" t="n">
        <v>1</v>
      </c>
      <c r="J126" s="116" t="n">
        <v>0</v>
      </c>
      <c r="K126" s="116"/>
      <c r="L126" s="116"/>
      <c r="M126" s="116"/>
      <c r="N126" s="116"/>
      <c r="O126" s="114"/>
      <c r="P126" s="148" t="n">
        <f aca="false">P127</f>
        <v>45.01</v>
      </c>
      <c r="Q126" s="119" t="n">
        <f aca="false">(I126+L126+M126)*30</f>
        <v>30</v>
      </c>
      <c r="R126" s="119" t="n">
        <f aca="false">(I126+L126+M126)*45</f>
        <v>45</v>
      </c>
      <c r="S126" s="116" t="str">
        <f aca="false">IF(AND(P126&gt;=Q126,P126&lt;=R126),"Adequado",IF(P126&lt;Q126,"Apertado",IF(P126&gt;R126,"Folgado","0")))</f>
        <v>Folgado</v>
      </c>
      <c r="T126" s="116"/>
      <c r="U126" s="116"/>
      <c r="V126" s="116"/>
      <c r="W126" s="115" t="n">
        <f aca="false">I126+L126+M126</f>
        <v>1</v>
      </c>
      <c r="X126" s="115" t="str">
        <f aca="false">IF(E126&lt;&gt;"",(IF(F126="SL","6",IF(F126="SP","2",IF(F126="F","14",IF(F126="C","2","0")))))*2,IF(F126="SL","6",IF(F126="SP","2",IF(F126="F","14",IF(F126="C","2","0")))))</f>
        <v>2</v>
      </c>
      <c r="Y126" s="116" t="str">
        <f aca="false">IF(S126="Folgado","2",IF(S126="Adequado","4",IF(S126="Apertado","6","0")))</f>
        <v>2</v>
      </c>
      <c r="Z126" s="112" t="n">
        <f aca="false">IF(AND(U126&lt;&gt;"",F126="SL",F126="F"),(W126+X126+Y126)*1.5,(W126+X126+Y126))</f>
        <v>5</v>
      </c>
      <c r="AA126" s="116"/>
    </row>
    <row r="127" customFormat="false" ht="15" hidden="true" customHeight="true" outlineLevel="0" collapsed="false">
      <c r="B127" s="122" t="s">
        <v>69</v>
      </c>
      <c r="C127" s="122" t="s">
        <v>9</v>
      </c>
      <c r="D127" s="122"/>
      <c r="E127" s="122"/>
      <c r="F127" s="122"/>
      <c r="G127" s="122" t="s">
        <v>71</v>
      </c>
      <c r="H127" s="124"/>
      <c r="I127" s="125"/>
      <c r="J127" s="122"/>
      <c r="K127" s="122"/>
      <c r="L127" s="122"/>
      <c r="M127" s="122"/>
      <c r="N127" s="122"/>
      <c r="O127" s="124"/>
      <c r="P127" s="149" t="n">
        <v>45.01</v>
      </c>
      <c r="Q127" s="122"/>
      <c r="R127" s="122"/>
      <c r="S127" s="122"/>
      <c r="T127" s="122"/>
      <c r="U127" s="122"/>
      <c r="V127" s="122"/>
      <c r="W127" s="125"/>
      <c r="X127" s="125"/>
      <c r="Y127" s="122"/>
      <c r="Z127" s="122"/>
      <c r="AA127" s="122"/>
    </row>
    <row r="128" customFormat="false" ht="15" hidden="true" customHeight="true" outlineLevel="0" collapsed="false">
      <c r="B128" s="112" t="s">
        <v>364</v>
      </c>
      <c r="C128" s="112" t="s">
        <v>1526</v>
      </c>
      <c r="D128" s="112"/>
      <c r="E128" s="113"/>
      <c r="F128" s="113" t="s">
        <v>1514</v>
      </c>
      <c r="G128" s="112"/>
      <c r="H128" s="117"/>
      <c r="I128" s="115" t="n">
        <v>2</v>
      </c>
      <c r="J128" s="112" t="n">
        <v>0</v>
      </c>
      <c r="K128" s="112" t="n">
        <f aca="false">ROUNDUP(SUM(I128+J128)*1.2,0)</f>
        <v>3</v>
      </c>
      <c r="L128" s="112"/>
      <c r="M128" s="112"/>
      <c r="N128" s="112" t="n">
        <f aca="false">(L128+M128)*2</f>
        <v>0</v>
      </c>
      <c r="O128" s="117" t="n">
        <f aca="false">K128+N128</f>
        <v>3</v>
      </c>
      <c r="P128" s="118" t="n">
        <f aca="false">P129</f>
        <v>94.8</v>
      </c>
      <c r="Q128" s="119" t="n">
        <f aca="false">(I128+L128+M128)*30</f>
        <v>60</v>
      </c>
      <c r="R128" s="119" t="n">
        <f aca="false">(I128+L128+M128)*45</f>
        <v>90</v>
      </c>
      <c r="S128" s="120" t="str">
        <f aca="false">IF(AND(P128&gt;=Q128,P128&lt;=R128),"Adequado",IF(P128&lt;Q128,"Apertado",IF(P128&gt;R128,"Folgado","0")))</f>
        <v>Folgado</v>
      </c>
      <c r="T128" s="112"/>
      <c r="U128" s="112"/>
      <c r="V128" s="112"/>
      <c r="W128" s="115" t="n">
        <f aca="false">I128+L128+M128</f>
        <v>2</v>
      </c>
      <c r="X128" s="115" t="str">
        <f aca="false">IF(E128&lt;&gt;"",(IF(F128="SL","6",IF(F128="SP","2",IF(F128="F","14",IF(F128="C","2","0")))))*2,IF(F128="SL","6",IF(F128="SP","2",IF(F128="F","14",IF(F128="C","2","0")))))</f>
        <v>6</v>
      </c>
      <c r="Y128" s="116" t="str">
        <f aca="false">IF(S128="Folgado","2",IF(S128="Adequado","4",IF(S128="Apertado","6","0")))</f>
        <v>2</v>
      </c>
      <c r="Z128" s="112" t="n">
        <f aca="false">IF(AND(U128&lt;&gt;"",F128="SL",F128="F"),(W128+X128+Y128)*1.5,(W128+X128+Y128))</f>
        <v>10</v>
      </c>
      <c r="AA128" s="112"/>
    </row>
    <row r="129" customFormat="false" ht="15" hidden="true" customHeight="true" outlineLevel="0" collapsed="false">
      <c r="B129" s="122" t="s">
        <v>364</v>
      </c>
      <c r="C129" s="122" t="s">
        <v>225</v>
      </c>
      <c r="D129" s="122" t="s">
        <v>232</v>
      </c>
      <c r="E129" s="122"/>
      <c r="F129" s="123"/>
      <c r="G129" s="122" t="s">
        <v>365</v>
      </c>
      <c r="H129" s="124" t="s">
        <v>366</v>
      </c>
      <c r="I129" s="125"/>
      <c r="J129" s="122"/>
      <c r="K129" s="122" t="n">
        <f aca="false">ROUNDUP(SUM(I129+J129)*1.2,0)</f>
        <v>0</v>
      </c>
      <c r="L129" s="122"/>
      <c r="M129" s="122"/>
      <c r="N129" s="122" t="n">
        <f aca="false">(L129+M129)*2</f>
        <v>0</v>
      </c>
      <c r="O129" s="124" t="n">
        <f aca="false">K129+N129</f>
        <v>0</v>
      </c>
      <c r="P129" s="126" t="n">
        <v>94.8</v>
      </c>
      <c r="Q129" s="127"/>
      <c r="R129" s="127"/>
      <c r="S129" s="122"/>
      <c r="T129" s="122"/>
      <c r="U129" s="122"/>
      <c r="V129" s="122"/>
      <c r="W129" s="125"/>
      <c r="X129" s="125"/>
      <c r="Y129" s="122"/>
      <c r="Z129" s="122"/>
      <c r="AA129" s="122"/>
    </row>
    <row r="130" customFormat="false" ht="15" hidden="true" customHeight="true" outlineLevel="0" collapsed="false">
      <c r="B130" s="112" t="s">
        <v>1063</v>
      </c>
      <c r="C130" s="112" t="s">
        <v>1513</v>
      </c>
      <c r="D130" s="112"/>
      <c r="E130" s="113"/>
      <c r="F130" s="113" t="s">
        <v>1516</v>
      </c>
      <c r="G130" s="112"/>
      <c r="H130" s="117"/>
      <c r="I130" s="115" t="n">
        <v>1</v>
      </c>
      <c r="J130" s="112" t="n">
        <v>0</v>
      </c>
      <c r="K130" s="112" t="n">
        <f aca="false">ROUNDUP(SUM(I130+J130)*1.2,0)</f>
        <v>2</v>
      </c>
      <c r="L130" s="112"/>
      <c r="M130" s="112"/>
      <c r="N130" s="112" t="n">
        <f aca="false">(L130+M130)*2</f>
        <v>0</v>
      </c>
      <c r="O130" s="117" t="n">
        <f aca="false">K130+N130</f>
        <v>2</v>
      </c>
      <c r="P130" s="118" t="n">
        <f aca="false">P131</f>
        <v>60.26</v>
      </c>
      <c r="Q130" s="119" t="n">
        <f aca="false">(I130+L130+M130)*30</f>
        <v>30</v>
      </c>
      <c r="R130" s="119" t="n">
        <f aca="false">(I130+L130+M130)*45</f>
        <v>45</v>
      </c>
      <c r="S130" s="120" t="str">
        <f aca="false">IF(AND(P130&gt;=Q130,P130&lt;=R130),"Adequado",IF(P130&lt;Q130,"Apertado",IF(P130&gt;R130,"Folgado","0")))</f>
        <v>Folgado</v>
      </c>
      <c r="T130" s="112"/>
      <c r="U130" s="112"/>
      <c r="V130" s="112"/>
      <c r="W130" s="115" t="n">
        <f aca="false">I130+L130+M130</f>
        <v>1</v>
      </c>
      <c r="X130" s="115" t="str">
        <f aca="false">IF(E130&lt;&gt;"",(IF(F130="SL","6",IF(F130="SP","2",IF(F130="F","14",IF(F130="C","2","0")))))*2,IF(F130="SL","6",IF(F130="SP","2",IF(F130="F","14",IF(F130="C","2","0")))))</f>
        <v>14</v>
      </c>
      <c r="Y130" s="116" t="str">
        <f aca="false">IF(S130="Folgado","2",IF(S130="Adequado","4",IF(S130="Apertado","6","0")))</f>
        <v>2</v>
      </c>
      <c r="Z130" s="112" t="n">
        <f aca="false">IF(AND(U130&lt;&gt;"",F130="SL",F130="F"),(W130+X130+Y130)*1.5,(W130+X130+Y130))</f>
        <v>17</v>
      </c>
      <c r="AA130" s="112"/>
    </row>
    <row r="131" customFormat="false" ht="15" hidden="true" customHeight="true" outlineLevel="0" collapsed="false">
      <c r="B131" s="122" t="s">
        <v>1063</v>
      </c>
      <c r="C131" s="122" t="s">
        <v>978</v>
      </c>
      <c r="D131" s="122" t="s">
        <v>22</v>
      </c>
      <c r="E131" s="122"/>
      <c r="F131" s="123"/>
      <c r="G131" s="122" t="s">
        <v>1064</v>
      </c>
      <c r="H131" s="124" t="s">
        <v>1065</v>
      </c>
      <c r="I131" s="125"/>
      <c r="J131" s="122"/>
      <c r="K131" s="122" t="n">
        <f aca="false">ROUNDUP(SUM(I131+J131)*1.2,0)</f>
        <v>0</v>
      </c>
      <c r="L131" s="122"/>
      <c r="M131" s="122"/>
      <c r="N131" s="122" t="n">
        <f aca="false">(L131+M131)*2</f>
        <v>0</v>
      </c>
      <c r="O131" s="124" t="n">
        <f aca="false">K131+N131</f>
        <v>0</v>
      </c>
      <c r="P131" s="126" t="n">
        <v>60.26</v>
      </c>
      <c r="Q131" s="127"/>
      <c r="R131" s="127"/>
      <c r="S131" s="122"/>
      <c r="T131" s="122"/>
      <c r="U131" s="122"/>
      <c r="V131" s="122"/>
      <c r="W131" s="125"/>
      <c r="X131" s="125"/>
      <c r="Y131" s="122"/>
      <c r="Z131" s="122"/>
      <c r="AA131" s="122"/>
    </row>
    <row r="132" customFormat="false" ht="15" hidden="true" customHeight="true" outlineLevel="0" collapsed="false">
      <c r="B132" s="112" t="s">
        <v>1066</v>
      </c>
      <c r="C132" s="112" t="s">
        <v>1513</v>
      </c>
      <c r="D132" s="112"/>
      <c r="E132" s="113"/>
      <c r="F132" s="113" t="s">
        <v>1516</v>
      </c>
      <c r="G132" s="112"/>
      <c r="H132" s="117"/>
      <c r="I132" s="115" t="n">
        <v>1</v>
      </c>
      <c r="J132" s="112" t="n">
        <v>0</v>
      </c>
      <c r="K132" s="112" t="n">
        <f aca="false">ROUNDUP(SUM(I132+J132)*1.2,0)</f>
        <v>2</v>
      </c>
      <c r="L132" s="112"/>
      <c r="M132" s="112"/>
      <c r="N132" s="112" t="n">
        <f aca="false">(L132+M132)*2</f>
        <v>0</v>
      </c>
      <c r="O132" s="117" t="n">
        <f aca="false">K132+N132</f>
        <v>2</v>
      </c>
      <c r="P132" s="118" t="n">
        <f aca="false">P133</f>
        <v>32.68</v>
      </c>
      <c r="Q132" s="119" t="n">
        <f aca="false">(I132+L132+M132)*30</f>
        <v>30</v>
      </c>
      <c r="R132" s="119" t="n">
        <f aca="false">(I132+L132+M132)*45</f>
        <v>45</v>
      </c>
      <c r="S132" s="120" t="str">
        <f aca="false">IF(AND(P132&gt;=Q132,P132&lt;=R132),"Adequado",IF(P132&lt;Q132,"Apertado",IF(P132&gt;R132,"Folgado","0")))</f>
        <v>Adequado</v>
      </c>
      <c r="T132" s="112"/>
      <c r="U132" s="112"/>
      <c r="V132" s="112"/>
      <c r="W132" s="115" t="n">
        <f aca="false">I132+L132+M132</f>
        <v>1</v>
      </c>
      <c r="X132" s="115" t="str">
        <f aca="false">IF(E132&lt;&gt;"",(IF(F132="SL","6",IF(F132="SP","2",IF(F132="F","14",IF(F132="C","2","0")))))*2,IF(F132="SL","6",IF(F132="SP","2",IF(F132="F","14",IF(F132="C","2","0")))))</f>
        <v>14</v>
      </c>
      <c r="Y132" s="116" t="str">
        <f aca="false">IF(S132="Folgado","2",IF(S132="Adequado","4",IF(S132="Apertado","6","0")))</f>
        <v>4</v>
      </c>
      <c r="Z132" s="112" t="n">
        <f aca="false">IF(AND(U132&lt;&gt;"",F132="SL",F132="F"),(W132+X132+Y132)*1.5,(W132+X132+Y132))</f>
        <v>19</v>
      </c>
      <c r="AA132" s="112"/>
    </row>
    <row r="133" customFormat="false" ht="15" hidden="true" customHeight="true" outlineLevel="0" collapsed="false">
      <c r="B133" s="122" t="s">
        <v>1066</v>
      </c>
      <c r="C133" s="122" t="s">
        <v>978</v>
      </c>
      <c r="D133" s="122" t="s">
        <v>10</v>
      </c>
      <c r="E133" s="122"/>
      <c r="F133" s="123"/>
      <c r="G133" s="122" t="s">
        <v>1067</v>
      </c>
      <c r="H133" s="124" t="s">
        <v>1068</v>
      </c>
      <c r="I133" s="125"/>
      <c r="J133" s="122"/>
      <c r="K133" s="122" t="n">
        <f aca="false">ROUNDUP(SUM(I133+J133)*1.2,0)</f>
        <v>0</v>
      </c>
      <c r="L133" s="122"/>
      <c r="M133" s="122"/>
      <c r="N133" s="122" t="n">
        <f aca="false">(L133+M133)*2</f>
        <v>0</v>
      </c>
      <c r="O133" s="124" t="n">
        <f aca="false">K133+N133</f>
        <v>0</v>
      </c>
      <c r="P133" s="126" t="n">
        <v>32.68</v>
      </c>
      <c r="Q133" s="127"/>
      <c r="R133" s="127"/>
      <c r="S133" s="122"/>
      <c r="T133" s="122"/>
      <c r="U133" s="122"/>
      <c r="V133" s="122"/>
      <c r="W133" s="125"/>
      <c r="X133" s="125"/>
      <c r="Y133" s="122"/>
      <c r="Z133" s="122"/>
      <c r="AA133" s="122"/>
    </row>
    <row r="134" customFormat="false" ht="15" hidden="true" customHeight="true" outlineLevel="0" collapsed="false">
      <c r="B134" s="116" t="s">
        <v>73</v>
      </c>
      <c r="C134" s="116" t="s">
        <v>1513</v>
      </c>
      <c r="D134" s="116"/>
      <c r="E134" s="138" t="s">
        <v>1529</v>
      </c>
      <c r="F134" s="138" t="s">
        <v>1515</v>
      </c>
      <c r="G134" s="116"/>
      <c r="H134" s="114"/>
      <c r="I134" s="139" t="n">
        <v>3</v>
      </c>
      <c r="J134" s="116" t="n">
        <v>0</v>
      </c>
      <c r="K134" s="116" t="n">
        <f aca="false">ROUNDUP(SUM(I134+J134)*1.2,0)</f>
        <v>4</v>
      </c>
      <c r="L134" s="116"/>
      <c r="M134" s="116"/>
      <c r="N134" s="116" t="n">
        <f aca="false">(L134+M134)*2</f>
        <v>0</v>
      </c>
      <c r="O134" s="114" t="n">
        <f aca="false">K134+N134</f>
        <v>4</v>
      </c>
      <c r="P134" s="140"/>
      <c r="Q134" s="119" t="n">
        <f aca="false">(I134+L134+M134)*30</f>
        <v>90</v>
      </c>
      <c r="R134" s="119" t="n">
        <f aca="false">(I134+L134+M134)*45</f>
        <v>135</v>
      </c>
      <c r="S134" s="116" t="str">
        <f aca="false">IF(AND(P134&gt;=Q134,P134&lt;=R134),"Adequado",IF(P134&lt;Q134,"Apertado",IF(P134&gt;R134,"Folgado","0")))</f>
        <v>Apertado</v>
      </c>
      <c r="T134" s="116"/>
      <c r="U134" s="150" t="n">
        <v>46539</v>
      </c>
      <c r="V134" s="116"/>
      <c r="W134" s="115" t="n">
        <f aca="false">I134+L134+M134</f>
        <v>3</v>
      </c>
      <c r="X134" s="115" t="n">
        <f aca="false">IF(E134&lt;&gt;"",(IF(F134="SL","6",IF(F134="SP","2",IF(F134="F","14",IF(F134="C","2","0")))))*2,IF(F134="SL","6",IF(F134="SP","2",IF(F134="F","14",IF(F134="C","2","0")))))</f>
        <v>4</v>
      </c>
      <c r="Y134" s="116" t="str">
        <f aca="false">IF(S134="Folgado","2",IF(S134="Adequado","4",IF(S134="Apertado","6","0")))</f>
        <v>6</v>
      </c>
      <c r="Z134" s="112" t="n">
        <f aca="false">IF(AND(U134&lt;&gt;"",F134="SL",F134="F"),(W134+X134+Y134)*1.5,(W134+X134+Y134))</f>
        <v>13</v>
      </c>
      <c r="AA134" s="116"/>
    </row>
    <row r="135" customFormat="false" ht="15" hidden="true" customHeight="true" outlineLevel="0" collapsed="false">
      <c r="B135" s="116" t="s">
        <v>73</v>
      </c>
      <c r="C135" s="116" t="s">
        <v>9</v>
      </c>
      <c r="D135" s="116" t="s">
        <v>10</v>
      </c>
      <c r="E135" s="116"/>
      <c r="F135" s="138"/>
      <c r="G135" s="116" t="s">
        <v>74</v>
      </c>
      <c r="H135" s="114" t="s">
        <v>370</v>
      </c>
      <c r="I135" s="139"/>
      <c r="J135" s="116"/>
      <c r="K135" s="116" t="n">
        <f aca="false">ROUNDUP(SUM(I135+J135)*1.2,0)</f>
        <v>0</v>
      </c>
      <c r="L135" s="116"/>
      <c r="M135" s="116"/>
      <c r="N135" s="116" t="n">
        <f aca="false">(L135+M135)*2</f>
        <v>0</v>
      </c>
      <c r="O135" s="114" t="n">
        <f aca="false">K135+N135</f>
        <v>0</v>
      </c>
      <c r="P135" s="140" t="n">
        <v>0</v>
      </c>
      <c r="Q135" s="141"/>
      <c r="R135" s="141"/>
      <c r="S135" s="116"/>
      <c r="T135" s="116"/>
      <c r="U135" s="116"/>
      <c r="V135" s="116"/>
      <c r="W135" s="139"/>
      <c r="X135" s="139"/>
      <c r="Y135" s="116"/>
      <c r="Z135" s="116"/>
      <c r="AA135" s="116"/>
    </row>
    <row r="136" customFormat="false" ht="15" hidden="true" customHeight="true" outlineLevel="0" collapsed="false">
      <c r="B136" s="116" t="s">
        <v>73</v>
      </c>
      <c r="C136" s="116" t="s">
        <v>225</v>
      </c>
      <c r="D136" s="116" t="s">
        <v>10</v>
      </c>
      <c r="E136" s="116"/>
      <c r="F136" s="138"/>
      <c r="G136" s="116" t="s">
        <v>369</v>
      </c>
      <c r="H136" s="114" t="s">
        <v>370</v>
      </c>
      <c r="I136" s="139"/>
      <c r="J136" s="116"/>
      <c r="K136" s="116" t="n">
        <f aca="false">ROUNDUP(SUM(I136+J136)*1.2,0)</f>
        <v>0</v>
      </c>
      <c r="L136" s="116"/>
      <c r="M136" s="116"/>
      <c r="N136" s="116" t="n">
        <f aca="false">(L136+M136)*2</f>
        <v>0</v>
      </c>
      <c r="O136" s="114" t="n">
        <f aca="false">K136+N136</f>
        <v>0</v>
      </c>
      <c r="P136" s="140" t="n">
        <v>97.43</v>
      </c>
      <c r="Q136" s="141"/>
      <c r="R136" s="141"/>
      <c r="S136" s="116"/>
      <c r="T136" s="116"/>
      <c r="U136" s="116"/>
      <c r="V136" s="116"/>
      <c r="W136" s="139"/>
      <c r="X136" s="139"/>
      <c r="Y136" s="116"/>
      <c r="Z136" s="116"/>
      <c r="AA136" s="116"/>
    </row>
    <row r="137" customFormat="false" ht="15" hidden="true" customHeight="true" outlineLevel="0" collapsed="false">
      <c r="B137" s="116" t="s">
        <v>73</v>
      </c>
      <c r="C137" s="116" t="s">
        <v>225</v>
      </c>
      <c r="D137" s="116" t="s">
        <v>10</v>
      </c>
      <c r="E137" s="116"/>
      <c r="F137" s="138"/>
      <c r="G137" s="116" t="s">
        <v>369</v>
      </c>
      <c r="H137" s="114" t="s">
        <v>75</v>
      </c>
      <c r="I137" s="139"/>
      <c r="J137" s="116"/>
      <c r="K137" s="116" t="n">
        <f aca="false">ROUNDUP(SUM(I137+J137)*1.2,0)</f>
        <v>0</v>
      </c>
      <c r="L137" s="116"/>
      <c r="M137" s="116"/>
      <c r="N137" s="116" t="n">
        <f aca="false">(L137+M137)*2</f>
        <v>0</v>
      </c>
      <c r="O137" s="114" t="n">
        <f aca="false">K137+N137</f>
        <v>0</v>
      </c>
      <c r="P137" s="140"/>
      <c r="Q137" s="141"/>
      <c r="R137" s="141"/>
      <c r="S137" s="116"/>
      <c r="T137" s="116"/>
      <c r="U137" s="116"/>
      <c r="V137" s="116"/>
      <c r="W137" s="139"/>
      <c r="X137" s="139"/>
      <c r="Y137" s="116"/>
      <c r="Z137" s="116"/>
      <c r="AA137" s="116"/>
    </row>
    <row r="138" customFormat="false" ht="27.75" hidden="true" customHeight="true" outlineLevel="0" collapsed="false">
      <c r="B138" s="122" t="s">
        <v>73</v>
      </c>
      <c r="C138" s="122" t="s">
        <v>1521</v>
      </c>
      <c r="D138" s="122" t="s">
        <v>10</v>
      </c>
      <c r="E138" s="122"/>
      <c r="F138" s="123"/>
      <c r="G138" s="122" t="s">
        <v>1069</v>
      </c>
      <c r="H138" s="124" t="s">
        <v>75</v>
      </c>
      <c r="I138" s="125"/>
      <c r="J138" s="122"/>
      <c r="K138" s="122" t="n">
        <f aca="false">ROUNDUP(SUM(I138+J138)*1.2,0)</f>
        <v>0</v>
      </c>
      <c r="L138" s="122"/>
      <c r="M138" s="122"/>
      <c r="N138" s="122" t="n">
        <f aca="false">(L138+M138)*2</f>
        <v>0</v>
      </c>
      <c r="O138" s="124" t="n">
        <f aca="false">K138+N138</f>
        <v>0</v>
      </c>
      <c r="P138" s="126" t="n">
        <v>27.77</v>
      </c>
      <c r="Q138" s="127"/>
      <c r="R138" s="127"/>
      <c r="S138" s="122"/>
      <c r="T138" s="122"/>
      <c r="U138" s="122"/>
      <c r="V138" s="122"/>
      <c r="W138" s="125"/>
      <c r="X138" s="125"/>
      <c r="Y138" s="122"/>
      <c r="Z138" s="122"/>
      <c r="AA138" s="122"/>
    </row>
    <row r="139" customFormat="false" ht="15" hidden="true" customHeight="true" outlineLevel="0" collapsed="false">
      <c r="B139" s="145" t="s">
        <v>1070</v>
      </c>
      <c r="C139" s="112" t="s">
        <v>1526</v>
      </c>
      <c r="D139" s="112"/>
      <c r="E139" s="113"/>
      <c r="F139" s="113" t="s">
        <v>1516</v>
      </c>
      <c r="G139" s="112"/>
      <c r="H139" s="117"/>
      <c r="I139" s="115" t="n">
        <v>7</v>
      </c>
      <c r="J139" s="112" t="n">
        <v>0</v>
      </c>
      <c r="K139" s="112" t="n">
        <f aca="false">ROUNDUP(SUM(I139+J139)*1.2,0)</f>
        <v>9</v>
      </c>
      <c r="L139" s="112"/>
      <c r="M139" s="112"/>
      <c r="N139" s="112" t="n">
        <f aca="false">(L139+M139)*2</f>
        <v>0</v>
      </c>
      <c r="O139" s="117" t="n">
        <f aca="false">K139+N139</f>
        <v>9</v>
      </c>
      <c r="P139" s="151" t="n">
        <v>226.26</v>
      </c>
      <c r="Q139" s="119" t="n">
        <f aca="false">(I139+L139+M139)*30</f>
        <v>210</v>
      </c>
      <c r="R139" s="119" t="n">
        <f aca="false">(I139+L139+M139)*45</f>
        <v>315</v>
      </c>
      <c r="S139" s="152" t="str">
        <f aca="false">IF(AND(P139&gt;=Q139,P139&lt;=R139),"Adequado",IF(P139&lt;Q139,"Apertado",IF(P139&gt;R139,"Folgado","0")))</f>
        <v>Adequado</v>
      </c>
      <c r="T139" s="112"/>
      <c r="U139" s="112"/>
      <c r="V139" s="112"/>
      <c r="W139" s="115" t="n">
        <f aca="false">I139+L139+M139</f>
        <v>7</v>
      </c>
      <c r="X139" s="115" t="str">
        <f aca="false">IF(E139&lt;&gt;"",(IF(F139="SL","6",IF(F139="SP","2",IF(F139="F","14",IF(F139="C","2","0")))))*2,IF(F139="SL","6",IF(F139="SP","2",IF(F139="F","14",IF(F139="C","2","0")))))</f>
        <v>14</v>
      </c>
      <c r="Y139" s="116" t="str">
        <f aca="false">IF(S139="Folgado","2",IF(S139="Adequado","4",IF(S139="Apertado","6","0")))</f>
        <v>4</v>
      </c>
      <c r="Z139" s="112" t="n">
        <f aca="false">IF(AND(U139&lt;&gt;"",F139="SL",F139="F"),(W139+X139+Y139)*1.5,(W139+X139+Y139))</f>
        <v>25</v>
      </c>
      <c r="AA139" s="129" t="s">
        <v>1524</v>
      </c>
    </row>
    <row r="140" customFormat="false" ht="15" hidden="true" customHeight="true" outlineLevel="0" collapsed="false">
      <c r="B140" s="146" t="s">
        <v>1070</v>
      </c>
      <c r="C140" s="122" t="s">
        <v>978</v>
      </c>
      <c r="D140" s="122" t="s">
        <v>10</v>
      </c>
      <c r="E140" s="122"/>
      <c r="F140" s="123"/>
      <c r="G140" s="122" t="s">
        <v>1071</v>
      </c>
      <c r="H140" s="124" t="s">
        <v>1072</v>
      </c>
      <c r="I140" s="125"/>
      <c r="J140" s="122"/>
      <c r="K140" s="122" t="n">
        <f aca="false">ROUNDUP(SUM(I140+J140)*1.2,0)</f>
        <v>0</v>
      </c>
      <c r="L140" s="122"/>
      <c r="M140" s="122"/>
      <c r="N140" s="122" t="n">
        <f aca="false">(L140+M140)*2</f>
        <v>0</v>
      </c>
      <c r="O140" s="124" t="n">
        <f aca="false">K140+N140</f>
        <v>0</v>
      </c>
      <c r="P140" s="153" t="n">
        <v>328.82</v>
      </c>
      <c r="Q140" s="127"/>
      <c r="R140" s="127"/>
      <c r="S140" s="146"/>
      <c r="T140" s="122"/>
      <c r="U140" s="122"/>
      <c r="V140" s="122"/>
      <c r="W140" s="125"/>
      <c r="X140" s="125"/>
      <c r="Y140" s="122"/>
      <c r="Z140" s="122"/>
      <c r="AA140" s="147"/>
    </row>
    <row r="141" customFormat="false" ht="15" hidden="true" customHeight="true" outlineLevel="0" collapsed="false">
      <c r="B141" s="112" t="s">
        <v>375</v>
      </c>
      <c r="C141" s="112" t="s">
        <v>1513</v>
      </c>
      <c r="D141" s="112"/>
      <c r="E141" s="113"/>
      <c r="F141" s="113" t="s">
        <v>1514</v>
      </c>
      <c r="G141" s="112"/>
      <c r="H141" s="117"/>
      <c r="I141" s="115" t="n">
        <v>1</v>
      </c>
      <c r="J141" s="112" t="n">
        <v>0</v>
      </c>
      <c r="K141" s="112" t="n">
        <f aca="false">ROUNDUP(SUM(I141+J141)*1.2,0)</f>
        <v>2</v>
      </c>
      <c r="L141" s="112"/>
      <c r="M141" s="112"/>
      <c r="N141" s="112" t="n">
        <f aca="false">(L141+M141)*2</f>
        <v>0</v>
      </c>
      <c r="O141" s="117" t="n">
        <f aca="false">K141+N141</f>
        <v>2</v>
      </c>
      <c r="P141" s="118" t="n">
        <f aca="false">P142</f>
        <v>46.68</v>
      </c>
      <c r="Q141" s="119" t="n">
        <f aca="false">(I141+L141+M141)*30</f>
        <v>30</v>
      </c>
      <c r="R141" s="119" t="n">
        <f aca="false">(I141+L141+M141)*45</f>
        <v>45</v>
      </c>
      <c r="S141" s="120" t="str">
        <f aca="false">IF(AND(P141&gt;=Q141,P141&lt;=R141),"Adequado",IF(P141&lt;Q141,"Apertado",IF(P141&gt;R141,"Folgado","0")))</f>
        <v>Folgado</v>
      </c>
      <c r="T141" s="112"/>
      <c r="U141" s="112"/>
      <c r="V141" s="112"/>
      <c r="W141" s="115" t="n">
        <f aca="false">I141+L141+M141</f>
        <v>1</v>
      </c>
      <c r="X141" s="115" t="str">
        <f aca="false">IF(E141&lt;&gt;"",(IF(F141="SL","6",IF(F141="SP","2",IF(F141="F","14",IF(F141="C","2","0")))))*2,IF(F141="SL","6",IF(F141="SP","2",IF(F141="F","14",IF(F141="C","2","0")))))</f>
        <v>6</v>
      </c>
      <c r="Y141" s="116" t="str">
        <f aca="false">IF(S141="Folgado","2",IF(S141="Adequado","4",IF(S141="Apertado","6","0")))</f>
        <v>2</v>
      </c>
      <c r="Z141" s="112" t="n">
        <f aca="false">IF(AND(U141&lt;&gt;"",F141="SL",F141="F"),(W141+X141+Y141)*1.5,(W141+X141+Y141))</f>
        <v>9</v>
      </c>
      <c r="AA141" s="112"/>
    </row>
    <row r="142" customFormat="false" ht="15" hidden="true" customHeight="true" outlineLevel="0" collapsed="false">
      <c r="B142" s="122" t="s">
        <v>375</v>
      </c>
      <c r="C142" s="122" t="s">
        <v>225</v>
      </c>
      <c r="D142" s="122" t="s">
        <v>232</v>
      </c>
      <c r="E142" s="122"/>
      <c r="F142" s="123"/>
      <c r="G142" s="122" t="s">
        <v>376</v>
      </c>
      <c r="H142" s="124" t="s">
        <v>377</v>
      </c>
      <c r="I142" s="125"/>
      <c r="J142" s="122"/>
      <c r="K142" s="122" t="n">
        <f aca="false">ROUNDUP(SUM(I142+J142)*1.2,0)</f>
        <v>0</v>
      </c>
      <c r="L142" s="122"/>
      <c r="M142" s="122"/>
      <c r="N142" s="122" t="n">
        <f aca="false">(L142+M142)*2</f>
        <v>0</v>
      </c>
      <c r="O142" s="124" t="n">
        <f aca="false">K142+N142</f>
        <v>0</v>
      </c>
      <c r="P142" s="126" t="n">
        <v>46.68</v>
      </c>
      <c r="Q142" s="127"/>
      <c r="R142" s="127"/>
      <c r="S142" s="122"/>
      <c r="T142" s="122"/>
      <c r="U142" s="122"/>
      <c r="V142" s="122"/>
      <c r="W142" s="125"/>
      <c r="X142" s="125"/>
      <c r="Y142" s="122"/>
      <c r="Z142" s="122"/>
      <c r="AA142" s="122"/>
    </row>
    <row r="143" customFormat="false" ht="15" hidden="true" customHeight="true" outlineLevel="0" collapsed="false">
      <c r="B143" s="112" t="s">
        <v>1073</v>
      </c>
      <c r="C143" s="112" t="s">
        <v>1526</v>
      </c>
      <c r="D143" s="112"/>
      <c r="E143" s="113"/>
      <c r="F143" s="113" t="s">
        <v>1516</v>
      </c>
      <c r="G143" s="112"/>
      <c r="H143" s="117"/>
      <c r="I143" s="115" t="n">
        <v>1</v>
      </c>
      <c r="J143" s="112" t="n">
        <v>0</v>
      </c>
      <c r="K143" s="112" t="n">
        <f aca="false">ROUNDUP(SUM(I143+J143)*1.2,0)</f>
        <v>2</v>
      </c>
      <c r="L143" s="112"/>
      <c r="M143" s="112"/>
      <c r="N143" s="112" t="n">
        <f aca="false">(L143+M143)*2</f>
        <v>0</v>
      </c>
      <c r="O143" s="117" t="n">
        <f aca="false">K143+N143</f>
        <v>2</v>
      </c>
      <c r="P143" s="118" t="n">
        <f aca="false">P144</f>
        <v>39.18</v>
      </c>
      <c r="Q143" s="119" t="n">
        <f aca="false">(I143+L143+M143)*30</f>
        <v>30</v>
      </c>
      <c r="R143" s="119" t="n">
        <f aca="false">(I143+L143+M143)*45</f>
        <v>45</v>
      </c>
      <c r="S143" s="120" t="str">
        <f aca="false">IF(AND(P143&gt;=Q143,P143&lt;=R143),"Adequado",IF(P143&lt;Q143,"Apertado",IF(P143&gt;R143,"Folgado","0")))</f>
        <v>Adequado</v>
      </c>
      <c r="T143" s="112"/>
      <c r="U143" s="112"/>
      <c r="V143" s="112"/>
      <c r="W143" s="115" t="n">
        <f aca="false">I143+L143+M143</f>
        <v>1</v>
      </c>
      <c r="X143" s="115" t="str">
        <f aca="false">IF(E143&lt;&gt;"",(IF(F143="SL","6",IF(F143="SP","2",IF(F143="F","14",IF(F143="C","2","0")))))*2,IF(F143="SL","6",IF(F143="SP","2",IF(F143="F","14",IF(F143="C","2","0")))))</f>
        <v>14</v>
      </c>
      <c r="Y143" s="116" t="str">
        <f aca="false">IF(S143="Folgado","2",IF(S143="Adequado","4",IF(S143="Apertado","6","0")))</f>
        <v>4</v>
      </c>
      <c r="Z143" s="112" t="n">
        <f aca="false">IF(AND(U143&lt;&gt;"",F143="SL",F143="F"),(W143+X143+Y143)*1.5,(W143+X143+Y143))</f>
        <v>19</v>
      </c>
      <c r="AA143" s="112"/>
    </row>
    <row r="144" customFormat="false" ht="15" hidden="true" customHeight="true" outlineLevel="0" collapsed="false">
      <c r="B144" s="122" t="s">
        <v>1073</v>
      </c>
      <c r="C144" s="122" t="s">
        <v>978</v>
      </c>
      <c r="D144" s="122" t="s">
        <v>70</v>
      </c>
      <c r="E144" s="122"/>
      <c r="F144" s="123"/>
      <c r="G144" s="122" t="s">
        <v>1074</v>
      </c>
      <c r="H144" s="124" t="s">
        <v>1075</v>
      </c>
      <c r="I144" s="125"/>
      <c r="J144" s="122"/>
      <c r="K144" s="122" t="n">
        <f aca="false">ROUNDUP(SUM(I144+J144)*1.2,0)</f>
        <v>0</v>
      </c>
      <c r="L144" s="122"/>
      <c r="M144" s="122"/>
      <c r="N144" s="122" t="n">
        <f aca="false">(L144+M144)*2</f>
        <v>0</v>
      </c>
      <c r="O144" s="124" t="n">
        <f aca="false">K144+N144</f>
        <v>0</v>
      </c>
      <c r="P144" s="126" t="n">
        <v>39.18</v>
      </c>
      <c r="Q144" s="127"/>
      <c r="R144" s="127"/>
      <c r="S144" s="122"/>
      <c r="T144" s="122"/>
      <c r="U144" s="122"/>
      <c r="V144" s="122"/>
      <c r="W144" s="125"/>
      <c r="X144" s="125"/>
      <c r="Y144" s="122"/>
      <c r="Z144" s="122"/>
      <c r="AA144" s="122"/>
    </row>
    <row r="145" customFormat="false" ht="15" hidden="true" customHeight="true" outlineLevel="0" collapsed="false">
      <c r="B145" s="112" t="s">
        <v>1076</v>
      </c>
      <c r="C145" s="112" t="s">
        <v>1526</v>
      </c>
      <c r="D145" s="112"/>
      <c r="E145" s="113"/>
      <c r="F145" s="113" t="s">
        <v>1516</v>
      </c>
      <c r="G145" s="112"/>
      <c r="H145" s="117"/>
      <c r="I145" s="115" t="n">
        <v>1</v>
      </c>
      <c r="J145" s="112" t="n">
        <v>0</v>
      </c>
      <c r="K145" s="112" t="n">
        <f aca="false">ROUNDUP(SUM(I145+J145)*1.2,0)</f>
        <v>2</v>
      </c>
      <c r="L145" s="112"/>
      <c r="M145" s="112"/>
      <c r="N145" s="112" t="n">
        <f aca="false">(L145+M145)*2</f>
        <v>0</v>
      </c>
      <c r="O145" s="117" t="n">
        <f aca="false">K145+N145</f>
        <v>2</v>
      </c>
      <c r="P145" s="118" t="n">
        <f aca="false">P146</f>
        <v>24.45</v>
      </c>
      <c r="Q145" s="119" t="n">
        <f aca="false">(I145+L145+M145)*30</f>
        <v>30</v>
      </c>
      <c r="R145" s="119" t="n">
        <f aca="false">(I145+L145+M145)*45</f>
        <v>45</v>
      </c>
      <c r="S145" s="120" t="str">
        <f aca="false">IF(AND(P145&gt;=Q145,P145&lt;=R145),"Adequado",IF(P145&lt;Q145,"Apertado",IF(P145&gt;R145,"Folgado","0")))</f>
        <v>Apertado</v>
      </c>
      <c r="T145" s="112"/>
      <c r="U145" s="112"/>
      <c r="V145" s="112"/>
      <c r="W145" s="115" t="n">
        <f aca="false">I145+L145+M145</f>
        <v>1</v>
      </c>
      <c r="X145" s="115" t="str">
        <f aca="false">IF(E145&lt;&gt;"",(IF(F145="SL","6",IF(F145="SP","2",IF(F145="F","14",IF(F145="C","2","0")))))*2,IF(F145="SL","6",IF(F145="SP","2",IF(F145="F","14",IF(F145="C","2","0")))))</f>
        <v>14</v>
      </c>
      <c r="Y145" s="116" t="str">
        <f aca="false">IF(S145="Folgado","2",IF(S145="Adequado","4",IF(S145="Apertado","6","0")))</f>
        <v>6</v>
      </c>
      <c r="Z145" s="112" t="n">
        <f aca="false">IF(AND(U145&lt;&gt;"",F145="SL",F145="F"),(W145+X145+Y145)*1.5,(W145+X145+Y145))</f>
        <v>21</v>
      </c>
      <c r="AA145" s="112"/>
    </row>
    <row r="146" customFormat="false" ht="15" hidden="true" customHeight="true" outlineLevel="0" collapsed="false">
      <c r="B146" s="122" t="s">
        <v>1076</v>
      </c>
      <c r="C146" s="122" t="s">
        <v>978</v>
      </c>
      <c r="D146" s="122" t="s">
        <v>14</v>
      </c>
      <c r="E146" s="122"/>
      <c r="F146" s="123"/>
      <c r="G146" s="122" t="s">
        <v>1077</v>
      </c>
      <c r="H146" s="124" t="s">
        <v>1078</v>
      </c>
      <c r="I146" s="125"/>
      <c r="J146" s="122"/>
      <c r="K146" s="122" t="n">
        <f aca="false">ROUNDUP(SUM(I146+J146)*1.2,0)</f>
        <v>0</v>
      </c>
      <c r="L146" s="122"/>
      <c r="M146" s="122"/>
      <c r="N146" s="122" t="n">
        <f aca="false">(L146+M146)*2</f>
        <v>0</v>
      </c>
      <c r="O146" s="124" t="n">
        <f aca="false">K146+N146</f>
        <v>0</v>
      </c>
      <c r="P146" s="126" t="n">
        <v>24.45</v>
      </c>
      <c r="Q146" s="127"/>
      <c r="R146" s="127"/>
      <c r="S146" s="122"/>
      <c r="T146" s="122"/>
      <c r="U146" s="122"/>
      <c r="V146" s="122"/>
      <c r="W146" s="125"/>
      <c r="X146" s="125"/>
      <c r="Y146" s="122"/>
      <c r="Z146" s="122"/>
      <c r="AA146" s="122"/>
    </row>
    <row r="147" customFormat="false" ht="15" hidden="true" customHeight="true" outlineLevel="0" collapsed="false">
      <c r="B147" s="112" t="s">
        <v>1079</v>
      </c>
      <c r="C147" s="112" t="s">
        <v>1513</v>
      </c>
      <c r="D147" s="112"/>
      <c r="E147" s="113"/>
      <c r="F147" s="113" t="s">
        <v>1516</v>
      </c>
      <c r="G147" s="112"/>
      <c r="H147" s="117"/>
      <c r="I147" s="115" t="n">
        <v>1</v>
      </c>
      <c r="J147" s="112" t="n">
        <v>0</v>
      </c>
      <c r="K147" s="112" t="n">
        <f aca="false">ROUNDUP(SUM(I147+J147)*1.2,0)</f>
        <v>2</v>
      </c>
      <c r="L147" s="112"/>
      <c r="M147" s="112"/>
      <c r="N147" s="112" t="n">
        <f aca="false">(L147+M147)*2</f>
        <v>0</v>
      </c>
      <c r="O147" s="117" t="n">
        <f aca="false">K147+N147</f>
        <v>2</v>
      </c>
      <c r="P147" s="118" t="n">
        <f aca="false">P148</f>
        <v>48</v>
      </c>
      <c r="Q147" s="119" t="n">
        <f aca="false">(I147+L147+M147)*30</f>
        <v>30</v>
      </c>
      <c r="R147" s="119" t="n">
        <f aca="false">(I147+L147+M147)*45</f>
        <v>45</v>
      </c>
      <c r="S147" s="120" t="str">
        <f aca="false">IF(AND(P147&gt;=Q147,P147&lt;=R147),"Adequado",IF(P147&lt;Q147,"Apertado",IF(P147&gt;R147,"Folgado","0")))</f>
        <v>Folgado</v>
      </c>
      <c r="T147" s="112"/>
      <c r="U147" s="112"/>
      <c r="V147" s="112"/>
      <c r="W147" s="115" t="n">
        <f aca="false">I147+L147+M147</f>
        <v>1</v>
      </c>
      <c r="X147" s="115" t="str">
        <f aca="false">IF(E147&lt;&gt;"",(IF(F147="SL","6",IF(F147="SP","2",IF(F147="F","14",IF(F147="C","2","0")))))*2,IF(F147="SL","6",IF(F147="SP","2",IF(F147="F","14",IF(F147="C","2","0")))))</f>
        <v>14</v>
      </c>
      <c r="Y147" s="116" t="str">
        <f aca="false">IF(S147="Folgado","2",IF(S147="Adequado","4",IF(S147="Apertado","6","0")))</f>
        <v>2</v>
      </c>
      <c r="Z147" s="112" t="n">
        <f aca="false">IF(AND(U147&lt;&gt;"",F147="SL",F147="F"),(W147+X147+Y147)*1.5,(W147+X147+Y147))</f>
        <v>17</v>
      </c>
      <c r="AA147" s="112"/>
    </row>
    <row r="148" customFormat="false" ht="15" hidden="true" customHeight="true" outlineLevel="0" collapsed="false">
      <c r="B148" s="122" t="s">
        <v>1079</v>
      </c>
      <c r="C148" s="122" t="s">
        <v>978</v>
      </c>
      <c r="D148" s="122" t="s">
        <v>70</v>
      </c>
      <c r="E148" s="122"/>
      <c r="F148" s="123"/>
      <c r="G148" s="122" t="s">
        <v>1080</v>
      </c>
      <c r="H148" s="124" t="s">
        <v>1081</v>
      </c>
      <c r="I148" s="125"/>
      <c r="J148" s="122"/>
      <c r="K148" s="122" t="n">
        <f aca="false">ROUNDUP(SUM(I148+J148)*1.2,0)</f>
        <v>0</v>
      </c>
      <c r="L148" s="122"/>
      <c r="M148" s="122"/>
      <c r="N148" s="122" t="n">
        <f aca="false">(L148+M148)*2</f>
        <v>0</v>
      </c>
      <c r="O148" s="124" t="n">
        <f aca="false">K148+N148</f>
        <v>0</v>
      </c>
      <c r="P148" s="126" t="n">
        <v>48</v>
      </c>
      <c r="Q148" s="127"/>
      <c r="R148" s="127"/>
      <c r="S148" s="122"/>
      <c r="T148" s="122"/>
      <c r="U148" s="122"/>
      <c r="V148" s="122"/>
      <c r="W148" s="125"/>
      <c r="X148" s="125"/>
      <c r="Y148" s="122"/>
      <c r="Z148" s="122"/>
      <c r="AA148" s="122"/>
    </row>
    <row r="149" customFormat="false" ht="15" hidden="true" customHeight="true" outlineLevel="0" collapsed="false">
      <c r="B149" s="112" t="s">
        <v>1465</v>
      </c>
      <c r="C149" s="112" t="s">
        <v>1513</v>
      </c>
      <c r="D149" s="112"/>
      <c r="E149" s="113"/>
      <c r="F149" s="113" t="s">
        <v>1518</v>
      </c>
      <c r="G149" s="112"/>
      <c r="H149" s="117"/>
      <c r="I149" s="115" t="n">
        <v>2</v>
      </c>
      <c r="J149" s="112" t="n">
        <v>0</v>
      </c>
      <c r="K149" s="112" t="n">
        <f aca="false">ROUNDUP(SUM(I149+J149)*1.2,0)</f>
        <v>3</v>
      </c>
      <c r="L149" s="112"/>
      <c r="M149" s="112"/>
      <c r="N149" s="112" t="n">
        <f aca="false">(L149+M149)*2</f>
        <v>0</v>
      </c>
      <c r="O149" s="117" t="n">
        <f aca="false">K149+N149</f>
        <v>3</v>
      </c>
      <c r="P149" s="118" t="n">
        <f aca="false">P150</f>
        <v>163.73</v>
      </c>
      <c r="Q149" s="119" t="n">
        <f aca="false">(I149+L149+M149)*30</f>
        <v>60</v>
      </c>
      <c r="R149" s="119" t="n">
        <f aca="false">(I149+L149+M149)*45</f>
        <v>90</v>
      </c>
      <c r="S149" s="120" t="str">
        <f aca="false">IF(AND(P149&gt;=Q149,P149&lt;=R149),"Adequado",IF(P149&lt;Q149,"Apertado",IF(P149&gt;R149,"Folgado","0")))</f>
        <v>Folgado</v>
      </c>
      <c r="T149" s="112"/>
      <c r="U149" s="128"/>
      <c r="V149" s="112"/>
      <c r="W149" s="115" t="n">
        <f aca="false">I149+L149+M149</f>
        <v>2</v>
      </c>
      <c r="X149" s="115" t="str">
        <f aca="false">IF(E149&lt;&gt;"",(IF(F149="SL","6",IF(F149="SP","2",IF(F149="F","14",IF(F149="C","2","0")))))*2,IF(F149="SL","6",IF(F149="SP","2",IF(F149="F","14",IF(F149="C","2","0")))))</f>
        <v>2</v>
      </c>
      <c r="Y149" s="116" t="str">
        <f aca="false">IF(S149="Folgado","2",IF(S149="Adequado","4",IF(S149="Apertado","6","0")))</f>
        <v>2</v>
      </c>
      <c r="Z149" s="112" t="n">
        <f aca="false">IF(AND(U149&lt;&gt;"",F149="SL",F149="F"),(W149+X149+Y149)*1.5,(W149+X149+Y149))</f>
        <v>6</v>
      </c>
      <c r="AA149" s="112"/>
    </row>
    <row r="150" customFormat="false" ht="15" hidden="true" customHeight="true" outlineLevel="0" collapsed="false">
      <c r="B150" s="122" t="s">
        <v>1465</v>
      </c>
      <c r="C150" s="122" t="s">
        <v>1451</v>
      </c>
      <c r="D150" s="122" t="s">
        <v>22</v>
      </c>
      <c r="E150" s="122"/>
      <c r="F150" s="123"/>
      <c r="G150" s="122" t="s">
        <v>1466</v>
      </c>
      <c r="H150" s="124"/>
      <c r="I150" s="125"/>
      <c r="J150" s="122"/>
      <c r="K150" s="122" t="n">
        <f aca="false">ROUNDUP(SUM(I150+J150)*1.2,0)</f>
        <v>0</v>
      </c>
      <c r="L150" s="122"/>
      <c r="M150" s="122"/>
      <c r="N150" s="122" t="n">
        <f aca="false">(L150+M150)*2</f>
        <v>0</v>
      </c>
      <c r="O150" s="124" t="n">
        <f aca="false">K150+N150</f>
        <v>0</v>
      </c>
      <c r="P150" s="126" t="n">
        <v>163.73</v>
      </c>
      <c r="Q150" s="127"/>
      <c r="R150" s="127"/>
      <c r="S150" s="122"/>
      <c r="T150" s="122"/>
      <c r="U150" s="122"/>
      <c r="V150" s="122"/>
      <c r="W150" s="125"/>
      <c r="X150" s="125"/>
      <c r="Y150" s="122"/>
      <c r="Z150" s="122"/>
      <c r="AA150" s="122"/>
    </row>
    <row r="151" customFormat="false" ht="15" hidden="true" customHeight="true" outlineLevel="0" collapsed="false">
      <c r="B151" s="116" t="s">
        <v>380</v>
      </c>
      <c r="C151" s="116" t="s">
        <v>1513</v>
      </c>
      <c r="D151" s="116"/>
      <c r="E151" s="138"/>
      <c r="F151" s="138" t="s">
        <v>1514</v>
      </c>
      <c r="G151" s="116"/>
      <c r="H151" s="114"/>
      <c r="I151" s="139" t="n">
        <v>1</v>
      </c>
      <c r="J151" s="116" t="n">
        <v>1</v>
      </c>
      <c r="K151" s="116" t="n">
        <f aca="false">ROUNDUP(SUM(I151+J151)*1.2,0)</f>
        <v>3</v>
      </c>
      <c r="L151" s="116"/>
      <c r="M151" s="116"/>
      <c r="N151" s="116" t="n">
        <f aca="false">(L151+M151)*2</f>
        <v>0</v>
      </c>
      <c r="O151" s="114" t="n">
        <f aca="false">K151+N151</f>
        <v>3</v>
      </c>
      <c r="P151" s="140" t="n">
        <f aca="false">P152</f>
        <v>36.2</v>
      </c>
      <c r="Q151" s="119" t="n">
        <f aca="false">(I151+L151+M151)*30</f>
        <v>30</v>
      </c>
      <c r="R151" s="119" t="n">
        <f aca="false">(I151+L151+M151)*45</f>
        <v>45</v>
      </c>
      <c r="S151" s="116" t="str">
        <f aca="false">IF(AND(P151&gt;=Q151,P151&lt;=R151),"Adequado",IF(P151&lt;Q151,"Apertado",IF(P151&gt;R151,"Folgado","0")))</f>
        <v>Adequado</v>
      </c>
      <c r="T151" s="116"/>
      <c r="U151" s="116"/>
      <c r="V151" s="116"/>
      <c r="W151" s="115" t="n">
        <f aca="false">I151+L151+M151</f>
        <v>1</v>
      </c>
      <c r="X151" s="115" t="str">
        <f aca="false">IF(E151&lt;&gt;"",(IF(F151="SL","6",IF(F151="SP","2",IF(F151="F","14",IF(F151="C","2","0")))))*2,IF(F151="SL","6",IF(F151="SP","2",IF(F151="F","14",IF(F151="C","2","0")))))</f>
        <v>6</v>
      </c>
      <c r="Y151" s="116" t="str">
        <f aca="false">IF(S151="Folgado","2",IF(S151="Adequado","4",IF(S151="Apertado","6","0")))</f>
        <v>4</v>
      </c>
      <c r="Z151" s="112" t="n">
        <f aca="false">IF(AND(U151&lt;&gt;"",F151="SL",F151="F"),(W151+X151+Y151)*1.5,(W151+X151+Y151))</f>
        <v>11</v>
      </c>
      <c r="AA151" s="116"/>
    </row>
    <row r="152" customFormat="false" ht="15" hidden="true" customHeight="true" outlineLevel="0" collapsed="false">
      <c r="B152" s="116" t="s">
        <v>380</v>
      </c>
      <c r="C152" s="116" t="s">
        <v>225</v>
      </c>
      <c r="D152" s="116" t="s">
        <v>14</v>
      </c>
      <c r="E152" s="116"/>
      <c r="F152" s="138"/>
      <c r="G152" s="116" t="s">
        <v>381</v>
      </c>
      <c r="H152" s="114" t="s">
        <v>382</v>
      </c>
      <c r="I152" s="139"/>
      <c r="J152" s="116"/>
      <c r="K152" s="116" t="n">
        <f aca="false">ROUNDUP(SUM(I152+J152)*1.2,0)</f>
        <v>0</v>
      </c>
      <c r="L152" s="116"/>
      <c r="M152" s="116"/>
      <c r="N152" s="116" t="n">
        <f aca="false">(L152+M152)*2</f>
        <v>0</v>
      </c>
      <c r="O152" s="114" t="n">
        <f aca="false">K152+N152</f>
        <v>0</v>
      </c>
      <c r="P152" s="140" t="n">
        <v>36.2</v>
      </c>
      <c r="Q152" s="141"/>
      <c r="R152" s="141"/>
      <c r="S152" s="116"/>
      <c r="T152" s="116"/>
      <c r="U152" s="116"/>
      <c r="V152" s="116"/>
      <c r="W152" s="139"/>
      <c r="X152" s="139"/>
      <c r="Y152" s="116"/>
      <c r="Z152" s="116"/>
      <c r="AA152" s="116"/>
    </row>
    <row r="153" customFormat="false" ht="30" hidden="true" customHeight="true" outlineLevel="0" collapsed="false">
      <c r="B153" s="122" t="s">
        <v>380</v>
      </c>
      <c r="C153" s="122" t="s">
        <v>1521</v>
      </c>
      <c r="D153" s="122" t="s">
        <v>14</v>
      </c>
      <c r="E153" s="122"/>
      <c r="F153" s="123"/>
      <c r="G153" s="122" t="s">
        <v>1082</v>
      </c>
      <c r="H153" s="124" t="s">
        <v>382</v>
      </c>
      <c r="I153" s="125"/>
      <c r="J153" s="122"/>
      <c r="K153" s="122" t="n">
        <f aca="false">ROUNDUP(SUM(I153+J153)*1.2,0)</f>
        <v>0</v>
      </c>
      <c r="L153" s="122"/>
      <c r="M153" s="122"/>
      <c r="N153" s="122" t="n">
        <f aca="false">(L153+M153)*2</f>
        <v>0</v>
      </c>
      <c r="O153" s="124" t="n">
        <f aca="false">K153+N153</f>
        <v>0</v>
      </c>
      <c r="P153" s="126" t="n">
        <v>19.17</v>
      </c>
      <c r="Q153" s="127"/>
      <c r="R153" s="127"/>
      <c r="S153" s="122"/>
      <c r="T153" s="122"/>
      <c r="U153" s="122"/>
      <c r="V153" s="122"/>
      <c r="W153" s="125"/>
      <c r="X153" s="125"/>
      <c r="Y153" s="122"/>
      <c r="Z153" s="122"/>
      <c r="AA153" s="122"/>
    </row>
    <row r="154" customFormat="false" ht="15" hidden="true" customHeight="true" outlineLevel="0" collapsed="false">
      <c r="B154" s="112" t="s">
        <v>1083</v>
      </c>
      <c r="C154" s="112" t="s">
        <v>1526</v>
      </c>
      <c r="D154" s="112"/>
      <c r="E154" s="113"/>
      <c r="F154" s="113" t="s">
        <v>1516</v>
      </c>
      <c r="G154" s="112"/>
      <c r="H154" s="117"/>
      <c r="I154" s="115" t="n">
        <v>1</v>
      </c>
      <c r="J154" s="112" t="n">
        <v>0</v>
      </c>
      <c r="K154" s="112" t="n">
        <f aca="false">ROUNDUP(SUM(I154+J154)*1.2,0)</f>
        <v>2</v>
      </c>
      <c r="L154" s="112"/>
      <c r="M154" s="112"/>
      <c r="N154" s="112" t="n">
        <f aca="false">(L154+M154)*2</f>
        <v>0</v>
      </c>
      <c r="O154" s="117" t="n">
        <f aca="false">K154+N154</f>
        <v>2</v>
      </c>
      <c r="P154" s="118" t="n">
        <f aca="false">P155</f>
        <v>68.4</v>
      </c>
      <c r="Q154" s="119" t="n">
        <f aca="false">(I154+L154+M154)*30</f>
        <v>30</v>
      </c>
      <c r="R154" s="119" t="n">
        <f aca="false">(I154+L154+M154)*45</f>
        <v>45</v>
      </c>
      <c r="S154" s="120" t="str">
        <f aca="false">IF(AND(P154&gt;=Q154,P154&lt;=R154),"Adequado",IF(P154&lt;Q154,"Apertado",IF(P154&gt;R154,"Folgado","0")))</f>
        <v>Folgado</v>
      </c>
      <c r="T154" s="112"/>
      <c r="U154" s="128" t="n">
        <v>46997</v>
      </c>
      <c r="V154" s="112"/>
      <c r="W154" s="115" t="n">
        <f aca="false">I154+L154+M154</f>
        <v>1</v>
      </c>
      <c r="X154" s="115" t="str">
        <f aca="false">IF(E154&lt;&gt;"",(IF(F154="SL","6",IF(F154="SP","2",IF(F154="F","14",IF(F154="C","2","0")))))*2,IF(F154="SL","6",IF(F154="SP","2",IF(F154="F","14",IF(F154="C","2","0")))))</f>
        <v>14</v>
      </c>
      <c r="Y154" s="116" t="str">
        <f aca="false">IF(S154="Folgado","2",IF(S154="Adequado","4",IF(S154="Apertado","6","0")))</f>
        <v>2</v>
      </c>
      <c r="Z154" s="112" t="n">
        <f aca="false">IF(AND(U154&lt;&gt;"",F154="SL",F154="F"),(W154+X154+Y154)*1.5,(W154+X154+Y154))</f>
        <v>17</v>
      </c>
      <c r="AA154" s="112"/>
    </row>
    <row r="155" customFormat="false" ht="15" hidden="true" customHeight="true" outlineLevel="0" collapsed="false">
      <c r="B155" s="122" t="s">
        <v>1083</v>
      </c>
      <c r="C155" s="122" t="s">
        <v>978</v>
      </c>
      <c r="D155" s="122" t="s">
        <v>70</v>
      </c>
      <c r="E155" s="122"/>
      <c r="F155" s="123"/>
      <c r="G155" s="122" t="s">
        <v>1084</v>
      </c>
      <c r="H155" s="124" t="s">
        <v>1085</v>
      </c>
      <c r="I155" s="125"/>
      <c r="J155" s="122"/>
      <c r="K155" s="122" t="n">
        <f aca="false">ROUNDUP(SUM(I155+J155)*1.2,0)</f>
        <v>0</v>
      </c>
      <c r="L155" s="122"/>
      <c r="M155" s="122"/>
      <c r="N155" s="122" t="n">
        <f aca="false">(L155+M155)*2</f>
        <v>0</v>
      </c>
      <c r="O155" s="124" t="n">
        <f aca="false">K155+N155</f>
        <v>0</v>
      </c>
      <c r="P155" s="126" t="n">
        <v>68.4</v>
      </c>
      <c r="Q155" s="127"/>
      <c r="R155" s="127"/>
      <c r="S155" s="122"/>
      <c r="T155" s="122"/>
      <c r="U155" s="122"/>
      <c r="V155" s="122"/>
      <c r="W155" s="125"/>
      <c r="X155" s="125"/>
      <c r="Y155" s="122"/>
      <c r="Z155" s="122"/>
      <c r="AA155" s="122"/>
    </row>
    <row r="156" customFormat="false" ht="15" hidden="true" customHeight="true" outlineLevel="0" collapsed="false">
      <c r="B156" s="112" t="s">
        <v>384</v>
      </c>
      <c r="C156" s="112" t="s">
        <v>1526</v>
      </c>
      <c r="D156" s="112"/>
      <c r="E156" s="113"/>
      <c r="F156" s="113" t="s">
        <v>1514</v>
      </c>
      <c r="G156" s="112"/>
      <c r="H156" s="117"/>
      <c r="I156" s="115" t="n">
        <v>2</v>
      </c>
      <c r="J156" s="112" t="n">
        <v>0</v>
      </c>
      <c r="K156" s="112" t="n">
        <f aca="false">ROUNDUP(SUM(I156+J156)*1.2,0)</f>
        <v>3</v>
      </c>
      <c r="L156" s="112"/>
      <c r="M156" s="112"/>
      <c r="N156" s="112" t="n">
        <f aca="false">(L156+M156)*2</f>
        <v>0</v>
      </c>
      <c r="O156" s="117" t="n">
        <f aca="false">K156+N156</f>
        <v>3</v>
      </c>
      <c r="P156" s="118" t="n">
        <f aca="false">P157</f>
        <v>66.62</v>
      </c>
      <c r="Q156" s="119" t="n">
        <f aca="false">(I156+L156+M156)*30</f>
        <v>60</v>
      </c>
      <c r="R156" s="119" t="n">
        <f aca="false">(I156+L156+M156)*45</f>
        <v>90</v>
      </c>
      <c r="S156" s="120" t="str">
        <f aca="false">IF(AND(P156&gt;=Q156,P156&lt;=R156),"Adequado",IF(P156&lt;Q156,"Apertado",IF(P156&gt;R156,"Folgado","0")))</f>
        <v>Adequado</v>
      </c>
      <c r="T156" s="112"/>
      <c r="U156" s="112"/>
      <c r="V156" s="112"/>
      <c r="W156" s="115" t="n">
        <f aca="false">I156+L156+M156</f>
        <v>2</v>
      </c>
      <c r="X156" s="115" t="str">
        <f aca="false">IF(E156&lt;&gt;"",(IF(F156="SL","6",IF(F156="SP","2",IF(F156="F","14",IF(F156="C","2","0")))))*2,IF(F156="SL","6",IF(F156="SP","2",IF(F156="F","14",IF(F156="C","2","0")))))</f>
        <v>6</v>
      </c>
      <c r="Y156" s="116" t="str">
        <f aca="false">IF(S156="Folgado","2",IF(S156="Adequado","4",IF(S156="Apertado","6","0")))</f>
        <v>4</v>
      </c>
      <c r="Z156" s="112" t="n">
        <f aca="false">IF(AND(U156&lt;&gt;"",F156="SL",F156="F"),(W156+X156+Y156)*1.5,(W156+X156+Y156))</f>
        <v>12</v>
      </c>
      <c r="AA156" s="112"/>
    </row>
    <row r="157" customFormat="false" ht="15" hidden="true" customHeight="true" outlineLevel="0" collapsed="false">
      <c r="B157" s="116" t="s">
        <v>384</v>
      </c>
      <c r="C157" s="116" t="s">
        <v>225</v>
      </c>
      <c r="D157" s="116" t="s">
        <v>14</v>
      </c>
      <c r="E157" s="116"/>
      <c r="F157" s="138"/>
      <c r="G157" s="116" t="s">
        <v>385</v>
      </c>
      <c r="H157" s="114" t="s">
        <v>386</v>
      </c>
      <c r="I157" s="139"/>
      <c r="J157" s="116"/>
      <c r="K157" s="116" t="n">
        <f aca="false">ROUNDUP(SUM(I157+J157)*1.2,0)</f>
        <v>0</v>
      </c>
      <c r="L157" s="116"/>
      <c r="M157" s="116"/>
      <c r="N157" s="116" t="n">
        <f aca="false">(L157+M157)*2</f>
        <v>0</v>
      </c>
      <c r="O157" s="114" t="n">
        <f aca="false">K157+N157</f>
        <v>0</v>
      </c>
      <c r="P157" s="140" t="n">
        <v>66.62</v>
      </c>
      <c r="Q157" s="141"/>
      <c r="R157" s="141"/>
      <c r="S157" s="116"/>
      <c r="T157" s="116"/>
      <c r="U157" s="116"/>
      <c r="V157" s="116"/>
      <c r="W157" s="139"/>
      <c r="X157" s="139"/>
      <c r="Y157" s="116"/>
      <c r="Z157" s="116"/>
      <c r="AA157" s="116"/>
    </row>
    <row r="158" customFormat="false" ht="30.75" hidden="true" customHeight="true" outlineLevel="0" collapsed="false">
      <c r="B158" s="122" t="s">
        <v>384</v>
      </c>
      <c r="C158" s="122" t="s">
        <v>1521</v>
      </c>
      <c r="D158" s="122" t="s">
        <v>14</v>
      </c>
      <c r="E158" s="122"/>
      <c r="F158" s="123"/>
      <c r="G158" s="122" t="s">
        <v>1086</v>
      </c>
      <c r="H158" s="124" t="s">
        <v>386</v>
      </c>
      <c r="I158" s="125"/>
      <c r="J158" s="122"/>
      <c r="K158" s="122" t="n">
        <f aca="false">ROUNDUP(SUM(I158+J158)*1.2,0)</f>
        <v>0</v>
      </c>
      <c r="L158" s="122"/>
      <c r="M158" s="122"/>
      <c r="N158" s="122" t="n">
        <f aca="false">(L158+M158)*2</f>
        <v>0</v>
      </c>
      <c r="O158" s="124" t="n">
        <f aca="false">K158+N158</f>
        <v>0</v>
      </c>
      <c r="P158" s="126" t="n">
        <v>19.25</v>
      </c>
      <c r="Q158" s="127"/>
      <c r="R158" s="127"/>
      <c r="S158" s="122"/>
      <c r="T158" s="122"/>
      <c r="U158" s="122"/>
      <c r="V158" s="122"/>
      <c r="W158" s="125"/>
      <c r="X158" s="125"/>
      <c r="Y158" s="122"/>
      <c r="Z158" s="122"/>
      <c r="AA158" s="122"/>
    </row>
    <row r="159" customFormat="false" ht="15" hidden="true" customHeight="true" outlineLevel="0" collapsed="false">
      <c r="B159" s="112" t="s">
        <v>388</v>
      </c>
      <c r="C159" s="112" t="s">
        <v>1513</v>
      </c>
      <c r="D159" s="112"/>
      <c r="E159" s="113"/>
      <c r="F159" s="113" t="s">
        <v>1514</v>
      </c>
      <c r="G159" s="112"/>
      <c r="H159" s="117"/>
      <c r="I159" s="115" t="n">
        <v>5</v>
      </c>
      <c r="J159" s="112" t="n">
        <v>3</v>
      </c>
      <c r="K159" s="112" t="n">
        <f aca="false">ROUNDUP(SUM(I159+J159)*1.2,0)</f>
        <v>10</v>
      </c>
      <c r="L159" s="112"/>
      <c r="M159" s="112"/>
      <c r="N159" s="112" t="n">
        <f aca="false">(L159+M159)*2</f>
        <v>0</v>
      </c>
      <c r="O159" s="117" t="n">
        <f aca="false">K159+N159</f>
        <v>10</v>
      </c>
      <c r="P159" s="118" t="n">
        <f aca="false">P160+P161</f>
        <v>157</v>
      </c>
      <c r="Q159" s="119" t="n">
        <f aca="false">(I159+L159+M159)*30</f>
        <v>150</v>
      </c>
      <c r="R159" s="119" t="n">
        <f aca="false">(I159+L159+M159)*45</f>
        <v>225</v>
      </c>
      <c r="S159" s="120" t="str">
        <f aca="false">IF(AND(P159&gt;=Q159,P159&lt;=R159),"Adequado",IF(P159&lt;Q159,"Apertado",IF(P159&gt;R159,"Folgado","0")))</f>
        <v>Adequado</v>
      </c>
      <c r="T159" s="112"/>
      <c r="U159" s="128" t="n">
        <v>47027</v>
      </c>
      <c r="V159" s="154"/>
      <c r="W159" s="115" t="n">
        <f aca="false">I159+L159+M159</f>
        <v>5</v>
      </c>
      <c r="X159" s="115" t="str">
        <f aca="false">IF(E159&lt;&gt;"",(IF(F159="SL","6",IF(F159="SP","2",IF(F159="F","14",IF(F159="C","2","0")))))*2,IF(F159="SL","6",IF(F159="SP","2",IF(F159="F","14",IF(F159="C","2","0")))))</f>
        <v>6</v>
      </c>
      <c r="Y159" s="116" t="str">
        <f aca="false">IF(S159="Folgado","2",IF(S159="Adequado","4",IF(S159="Apertado","6","0")))</f>
        <v>4</v>
      </c>
      <c r="Z159" s="112" t="n">
        <f aca="false">IF(AND(U159&lt;&gt;"",F159="SL",F159="F"),(W159+X159+Y159)*1.5,(W159+X159+Y159))</f>
        <v>15</v>
      </c>
      <c r="AA159" s="112" t="s">
        <v>1525</v>
      </c>
    </row>
    <row r="160" customFormat="false" ht="15" hidden="true" customHeight="true" outlineLevel="0" collapsed="false">
      <c r="B160" s="116" t="s">
        <v>388</v>
      </c>
      <c r="C160" s="116" t="s">
        <v>225</v>
      </c>
      <c r="D160" s="116" t="s">
        <v>10</v>
      </c>
      <c r="E160" s="116"/>
      <c r="F160" s="138"/>
      <c r="G160" s="116" t="s">
        <v>389</v>
      </c>
      <c r="H160" s="114" t="s">
        <v>390</v>
      </c>
      <c r="I160" s="139"/>
      <c r="J160" s="116"/>
      <c r="K160" s="116" t="n">
        <f aca="false">ROUNDUP(SUM(I160+J160)*1.2,0)</f>
        <v>0</v>
      </c>
      <c r="L160" s="116"/>
      <c r="M160" s="116"/>
      <c r="N160" s="116" t="n">
        <f aca="false">(L160+M160)*2</f>
        <v>0</v>
      </c>
      <c r="O160" s="114" t="n">
        <f aca="false">K160+N160</f>
        <v>0</v>
      </c>
      <c r="P160" s="140" t="n">
        <v>40.51</v>
      </c>
      <c r="Q160" s="141"/>
      <c r="R160" s="141"/>
      <c r="S160" s="116"/>
      <c r="T160" s="116"/>
      <c r="U160" s="116"/>
      <c r="V160" s="116"/>
      <c r="W160" s="139"/>
      <c r="X160" s="139"/>
      <c r="Y160" s="116"/>
      <c r="Z160" s="116"/>
      <c r="AA160" s="116"/>
    </row>
    <row r="161" customFormat="false" ht="15" hidden="true" customHeight="true" outlineLevel="0" collapsed="false">
      <c r="B161" s="122" t="s">
        <v>388</v>
      </c>
      <c r="C161" s="122" t="s">
        <v>225</v>
      </c>
      <c r="D161" s="122" t="s">
        <v>10</v>
      </c>
      <c r="E161" s="122"/>
      <c r="F161" s="123"/>
      <c r="G161" s="122" t="s">
        <v>392</v>
      </c>
      <c r="H161" s="124" t="s">
        <v>393</v>
      </c>
      <c r="I161" s="125"/>
      <c r="J161" s="122"/>
      <c r="K161" s="122" t="n">
        <f aca="false">ROUNDUP(SUM(I161+J161)*1.2,0)</f>
        <v>0</v>
      </c>
      <c r="L161" s="122"/>
      <c r="M161" s="122"/>
      <c r="N161" s="122" t="n">
        <f aca="false">(L161+M161)*2</f>
        <v>0</v>
      </c>
      <c r="O161" s="124" t="n">
        <f aca="false">K161+N161</f>
        <v>0</v>
      </c>
      <c r="P161" s="126" t="n">
        <v>116.49</v>
      </c>
      <c r="Q161" s="127"/>
      <c r="R161" s="127"/>
      <c r="S161" s="122"/>
      <c r="T161" s="122"/>
      <c r="U161" s="122"/>
      <c r="V161" s="122"/>
      <c r="W161" s="125"/>
      <c r="X161" s="125"/>
      <c r="Y161" s="122"/>
      <c r="Z161" s="122"/>
      <c r="AA161" s="122"/>
    </row>
    <row r="162" customFormat="false" ht="15" hidden="true" customHeight="true" outlineLevel="0" collapsed="false">
      <c r="B162" s="112" t="s">
        <v>395</v>
      </c>
      <c r="C162" s="112" t="s">
        <v>1513</v>
      </c>
      <c r="D162" s="112"/>
      <c r="E162" s="113"/>
      <c r="F162" s="113" t="s">
        <v>1514</v>
      </c>
      <c r="G162" s="112"/>
      <c r="H162" s="117"/>
      <c r="I162" s="115" t="n">
        <v>1</v>
      </c>
      <c r="J162" s="112" t="n">
        <v>1</v>
      </c>
      <c r="K162" s="112" t="n">
        <f aca="false">ROUNDUP(SUM(I162+J162)*1.2,0)</f>
        <v>3</v>
      </c>
      <c r="L162" s="112"/>
      <c r="M162" s="112"/>
      <c r="N162" s="112" t="n">
        <f aca="false">(L162+M162)*2</f>
        <v>0</v>
      </c>
      <c r="O162" s="117" t="n">
        <f aca="false">K162+N162</f>
        <v>3</v>
      </c>
      <c r="P162" s="118" t="n">
        <f aca="false">P163</f>
        <v>51.06</v>
      </c>
      <c r="Q162" s="119" t="n">
        <f aca="false">(I162+L162+M162)*30</f>
        <v>30</v>
      </c>
      <c r="R162" s="119" t="n">
        <f aca="false">(I162+L162+M162)*45</f>
        <v>45</v>
      </c>
      <c r="S162" s="120" t="str">
        <f aca="false">IF(AND(P162&gt;=Q162,P162&lt;=R162),"Adequado",IF(P162&lt;Q162,"Apertado",IF(P162&gt;R162,"Folgado","0")))</f>
        <v>Folgado</v>
      </c>
      <c r="T162" s="112"/>
      <c r="U162" s="112"/>
      <c r="V162" s="112"/>
      <c r="W162" s="115" t="n">
        <f aca="false">I162+L162+M162</f>
        <v>1</v>
      </c>
      <c r="X162" s="115" t="str">
        <f aca="false">IF(E162&lt;&gt;"",(IF(F162="SL","6",IF(F162="SP","2",IF(F162="F","14",IF(F162="C","2","0")))))*2,IF(F162="SL","6",IF(F162="SP","2",IF(F162="F","14",IF(F162="C","2","0")))))</f>
        <v>6</v>
      </c>
      <c r="Y162" s="116" t="str">
        <f aca="false">IF(S162="Folgado","2",IF(S162="Adequado","4",IF(S162="Apertado","6","0")))</f>
        <v>2</v>
      </c>
      <c r="Z162" s="112" t="n">
        <f aca="false">IF(AND(U162&lt;&gt;"",F162="SL",F162="F"),(W162+X162+Y162)*1.5,(W162+X162+Y162))</f>
        <v>9</v>
      </c>
      <c r="AA162" s="112"/>
    </row>
    <row r="163" customFormat="false" ht="15" hidden="true" customHeight="true" outlineLevel="0" collapsed="false">
      <c r="B163" s="122" t="s">
        <v>395</v>
      </c>
      <c r="C163" s="122" t="s">
        <v>225</v>
      </c>
      <c r="D163" s="122" t="s">
        <v>14</v>
      </c>
      <c r="E163" s="122"/>
      <c r="F163" s="123"/>
      <c r="G163" s="122" t="s">
        <v>396</v>
      </c>
      <c r="H163" s="124" t="s">
        <v>397</v>
      </c>
      <c r="I163" s="125"/>
      <c r="J163" s="122"/>
      <c r="K163" s="122" t="n">
        <f aca="false">ROUNDUP(SUM(I163+J163)*1.2,0)</f>
        <v>0</v>
      </c>
      <c r="L163" s="122"/>
      <c r="M163" s="122"/>
      <c r="N163" s="122" t="n">
        <f aca="false">(L163+M163)*2</f>
        <v>0</v>
      </c>
      <c r="O163" s="124" t="n">
        <f aca="false">K163+N163</f>
        <v>0</v>
      </c>
      <c r="P163" s="126" t="n">
        <v>51.06</v>
      </c>
      <c r="Q163" s="127"/>
      <c r="R163" s="127"/>
      <c r="S163" s="122"/>
      <c r="T163" s="122"/>
      <c r="U163" s="122"/>
      <c r="V163" s="122"/>
      <c r="W163" s="125"/>
      <c r="X163" s="125"/>
      <c r="Y163" s="122"/>
      <c r="Z163" s="122"/>
      <c r="AA163" s="122"/>
    </row>
    <row r="164" customFormat="false" ht="15" hidden="true" customHeight="true" outlineLevel="0" collapsed="false">
      <c r="B164" s="112" t="s">
        <v>399</v>
      </c>
      <c r="C164" s="112" t="s">
        <v>1513</v>
      </c>
      <c r="D164" s="112"/>
      <c r="E164" s="113"/>
      <c r="F164" s="113" t="s">
        <v>1514</v>
      </c>
      <c r="G164" s="112"/>
      <c r="H164" s="117"/>
      <c r="I164" s="115" t="n">
        <v>1</v>
      </c>
      <c r="J164" s="112" t="n">
        <v>1</v>
      </c>
      <c r="K164" s="112" t="n">
        <f aca="false">ROUNDUP(SUM(I164+J164)*1.2,0)</f>
        <v>3</v>
      </c>
      <c r="L164" s="112"/>
      <c r="M164" s="112"/>
      <c r="N164" s="112" t="n">
        <f aca="false">(L164+M164)*2</f>
        <v>0</v>
      </c>
      <c r="O164" s="117" t="n">
        <f aca="false">K164+N164</f>
        <v>3</v>
      </c>
      <c r="P164" s="118" t="n">
        <f aca="false">P165</f>
        <v>62.15</v>
      </c>
      <c r="Q164" s="119" t="n">
        <f aca="false">(I164+L164+M164)*30</f>
        <v>30</v>
      </c>
      <c r="R164" s="119" t="n">
        <f aca="false">(I164+L164+M164)*45</f>
        <v>45</v>
      </c>
      <c r="S164" s="120" t="str">
        <f aca="false">IF(AND(P164&gt;=Q164,P164&lt;=R164),"Adequado",IF(P164&lt;Q164,"Apertado",IF(P164&gt;R164,"Folgado","0")))</f>
        <v>Folgado</v>
      </c>
      <c r="T164" s="112"/>
      <c r="U164" s="112"/>
      <c r="V164" s="112"/>
      <c r="W164" s="115" t="n">
        <f aca="false">I164+L164+M164</f>
        <v>1</v>
      </c>
      <c r="X164" s="115" t="str">
        <f aca="false">IF(E164&lt;&gt;"",(IF(F164="SL","6",IF(F164="SP","2",IF(F164="F","14",IF(F164="C","2","0")))))*2,IF(F164="SL","6",IF(F164="SP","2",IF(F164="F","14",IF(F164="C","2","0")))))</f>
        <v>6</v>
      </c>
      <c r="Y164" s="116" t="str">
        <f aca="false">IF(S164="Folgado","2",IF(S164="Adequado","4",IF(S164="Apertado","6","0")))</f>
        <v>2</v>
      </c>
      <c r="Z164" s="112" t="n">
        <f aca="false">IF(AND(U164&lt;&gt;"",F164="SL",F164="F"),(W164+X164+Y164)*1.5,(W164+X164+Y164))</f>
        <v>9</v>
      </c>
      <c r="AA164" s="112"/>
    </row>
    <row r="165" customFormat="false" ht="15" hidden="true" customHeight="true" outlineLevel="0" collapsed="false">
      <c r="B165" s="122" t="s">
        <v>399</v>
      </c>
      <c r="C165" s="122" t="s">
        <v>225</v>
      </c>
      <c r="D165" s="122" t="s">
        <v>70</v>
      </c>
      <c r="E165" s="122"/>
      <c r="F165" s="123"/>
      <c r="G165" s="122" t="s">
        <v>400</v>
      </c>
      <c r="H165" s="124" t="s">
        <v>401</v>
      </c>
      <c r="I165" s="125"/>
      <c r="J165" s="122"/>
      <c r="K165" s="122" t="n">
        <f aca="false">ROUNDUP(SUM(I165+J165)*1.2,0)</f>
        <v>0</v>
      </c>
      <c r="L165" s="122"/>
      <c r="M165" s="122"/>
      <c r="N165" s="122" t="n">
        <f aca="false">(L165+M165)*2</f>
        <v>0</v>
      </c>
      <c r="O165" s="124" t="n">
        <f aca="false">K165+N165</f>
        <v>0</v>
      </c>
      <c r="P165" s="126" t="n">
        <v>62.15</v>
      </c>
      <c r="Q165" s="127"/>
      <c r="R165" s="127"/>
      <c r="S165" s="122"/>
      <c r="T165" s="122"/>
      <c r="U165" s="122"/>
      <c r="V165" s="122"/>
      <c r="W165" s="125"/>
      <c r="X165" s="125"/>
      <c r="Y165" s="122"/>
      <c r="Z165" s="122"/>
      <c r="AA165" s="122"/>
    </row>
    <row r="166" customFormat="false" ht="15" hidden="true" customHeight="true" outlineLevel="0" collapsed="false">
      <c r="B166" s="112" t="s">
        <v>404</v>
      </c>
      <c r="C166" s="112" t="s">
        <v>1513</v>
      </c>
      <c r="D166" s="112"/>
      <c r="E166" s="113"/>
      <c r="F166" s="113" t="s">
        <v>1514</v>
      </c>
      <c r="G166" s="112"/>
      <c r="H166" s="117"/>
      <c r="I166" s="115" t="n">
        <v>2</v>
      </c>
      <c r="J166" s="112" t="n">
        <v>0</v>
      </c>
      <c r="K166" s="112" t="n">
        <f aca="false">ROUNDUP(SUM(I166+J166)*1.2,0)</f>
        <v>3</v>
      </c>
      <c r="L166" s="112"/>
      <c r="M166" s="112"/>
      <c r="N166" s="112" t="n">
        <f aca="false">(L166+M166)*2</f>
        <v>0</v>
      </c>
      <c r="O166" s="117" t="n">
        <f aca="false">K166+N166</f>
        <v>3</v>
      </c>
      <c r="P166" s="118" t="n">
        <f aca="false">P167</f>
        <v>109.6</v>
      </c>
      <c r="Q166" s="119" t="n">
        <f aca="false">(I166+L166+M166)*30</f>
        <v>60</v>
      </c>
      <c r="R166" s="119" t="n">
        <f aca="false">(I166+L166+M166)*45</f>
        <v>90</v>
      </c>
      <c r="S166" s="120" t="str">
        <f aca="false">IF(AND(P166&gt;=Q166,P166&lt;=R166),"Adequado",IF(P166&lt;Q166,"Apertado",IF(P166&gt;R166,"Folgado","0")))</f>
        <v>Folgado</v>
      </c>
      <c r="T166" s="112"/>
      <c r="U166" s="112"/>
      <c r="V166" s="112" t="s">
        <v>1522</v>
      </c>
      <c r="W166" s="115" t="n">
        <f aca="false">I166+L166+M166</f>
        <v>2</v>
      </c>
      <c r="X166" s="115" t="str">
        <f aca="false">IF(E166&lt;&gt;"",(IF(F166="SL","6",IF(F166="SP","2",IF(F166="F","14",IF(F166="C","2","0")))))*2,IF(F166="SL","6",IF(F166="SP","2",IF(F166="F","14",IF(F166="C","2","0")))))</f>
        <v>6</v>
      </c>
      <c r="Y166" s="116" t="str">
        <f aca="false">IF(S166="Folgado","2",IF(S166="Adequado","4",IF(S166="Apertado","6","0")))</f>
        <v>2</v>
      </c>
      <c r="Z166" s="112" t="n">
        <f aca="false">IF(AND(U166&lt;&gt;"",F166="SL",F166="F"),(W166+X166+Y166)*1.5,(W166+X166+Y166))</f>
        <v>10</v>
      </c>
      <c r="AA166" s="112"/>
    </row>
    <row r="167" customFormat="false" ht="15" hidden="true" customHeight="true" outlineLevel="0" collapsed="false">
      <c r="B167" s="122" t="s">
        <v>404</v>
      </c>
      <c r="C167" s="122" t="s">
        <v>225</v>
      </c>
      <c r="D167" s="122" t="s">
        <v>265</v>
      </c>
      <c r="E167" s="122"/>
      <c r="F167" s="123"/>
      <c r="G167" s="122" t="s">
        <v>405</v>
      </c>
      <c r="H167" s="124" t="s">
        <v>406</v>
      </c>
      <c r="I167" s="125"/>
      <c r="J167" s="122"/>
      <c r="K167" s="122" t="n">
        <f aca="false">ROUNDUP(SUM(I167+J167)*1.2,0)</f>
        <v>0</v>
      </c>
      <c r="L167" s="122"/>
      <c r="M167" s="122"/>
      <c r="N167" s="122" t="n">
        <f aca="false">(L167+M167)*2</f>
        <v>0</v>
      </c>
      <c r="O167" s="124" t="n">
        <f aca="false">K167+N167</f>
        <v>0</v>
      </c>
      <c r="P167" s="126" t="n">
        <v>109.6</v>
      </c>
      <c r="Q167" s="127"/>
      <c r="R167" s="127"/>
      <c r="S167" s="122"/>
      <c r="T167" s="122"/>
      <c r="U167" s="122"/>
      <c r="V167" s="122"/>
      <c r="W167" s="125"/>
      <c r="X167" s="125"/>
      <c r="Y167" s="122"/>
      <c r="Z167" s="122"/>
      <c r="AA167" s="122"/>
    </row>
    <row r="168" customFormat="false" ht="17.25" hidden="true" customHeight="true" outlineLevel="0" collapsed="false">
      <c r="B168" s="112" t="s">
        <v>1087</v>
      </c>
      <c r="C168" s="112" t="s">
        <v>1513</v>
      </c>
      <c r="D168" s="112"/>
      <c r="E168" s="113"/>
      <c r="F168" s="113" t="s">
        <v>1516</v>
      </c>
      <c r="G168" s="112"/>
      <c r="H168" s="117"/>
      <c r="I168" s="115" t="n">
        <v>1</v>
      </c>
      <c r="J168" s="112" t="n">
        <v>0</v>
      </c>
      <c r="K168" s="112" t="n">
        <f aca="false">ROUNDUP(SUM(I168+J168)*1.2,0)</f>
        <v>2</v>
      </c>
      <c r="L168" s="112"/>
      <c r="M168" s="112"/>
      <c r="N168" s="112" t="n">
        <f aca="false">(L168+M168)*2</f>
        <v>0</v>
      </c>
      <c r="O168" s="117" t="n">
        <f aca="false">K168+N168</f>
        <v>2</v>
      </c>
      <c r="P168" s="118" t="n">
        <v>38</v>
      </c>
      <c r="Q168" s="119" t="n">
        <f aca="false">(I168+L168+M168)*30</f>
        <v>30</v>
      </c>
      <c r="R168" s="119" t="n">
        <f aca="false">(I168+L168+M168)*45</f>
        <v>45</v>
      </c>
      <c r="S168" s="120" t="str">
        <f aca="false">IF(AND(P168&gt;=Q168,P168&lt;=R168),"Adequado",IF(P168&lt;Q168,"Apertado",IF(P168&gt;R168,"Folgado","0")))</f>
        <v>Adequado</v>
      </c>
      <c r="T168" s="112"/>
      <c r="U168" s="112"/>
      <c r="V168" s="112"/>
      <c r="W168" s="115" t="n">
        <f aca="false">I168+L168+M168</f>
        <v>1</v>
      </c>
      <c r="X168" s="115" t="str">
        <f aca="false">IF(E168&lt;&gt;"",(IF(F168="SL","6",IF(F168="SP","2",IF(F168="F","14",IF(F168="C","2","0")))))*2,IF(F168="SL","6",IF(F168="SP","2",IF(F168="F","14",IF(F168="C","2","0")))))</f>
        <v>14</v>
      </c>
      <c r="Y168" s="116" t="str">
        <f aca="false">IF(S168="Folgado","2",IF(S168="Adequado","4",IF(S168="Apertado","6","0")))</f>
        <v>4</v>
      </c>
      <c r="Z168" s="112" t="n">
        <f aca="false">IF(AND(U168&lt;&gt;"",F168="SL",F168="F"),(W168+X168+Y168)*1.5,(W168+X168+Y168))</f>
        <v>19</v>
      </c>
      <c r="AA168" s="112"/>
    </row>
    <row r="169" customFormat="false" ht="17.25" hidden="true" customHeight="true" outlineLevel="0" collapsed="false">
      <c r="B169" s="112" t="s">
        <v>1087</v>
      </c>
      <c r="C169" s="155" t="s">
        <v>1451</v>
      </c>
      <c r="D169" s="155"/>
      <c r="E169" s="155"/>
      <c r="F169" s="156" t="s">
        <v>1518</v>
      </c>
      <c r="G169" s="155" t="s">
        <v>1468</v>
      </c>
      <c r="H169" s="133"/>
      <c r="I169" s="157"/>
      <c r="J169" s="155"/>
      <c r="K169" s="155"/>
      <c r="L169" s="155"/>
      <c r="M169" s="155"/>
      <c r="N169" s="155"/>
      <c r="O169" s="133"/>
      <c r="P169" s="158"/>
      <c r="Q169" s="159"/>
      <c r="R169" s="159"/>
      <c r="S169" s="155"/>
      <c r="T169" s="155"/>
      <c r="U169" s="155"/>
      <c r="V169" s="155"/>
      <c r="W169" s="157"/>
      <c r="X169" s="157"/>
      <c r="Y169" s="155"/>
      <c r="Z169" s="155"/>
      <c r="AA169" s="112"/>
    </row>
    <row r="170" customFormat="false" ht="15" hidden="true" customHeight="true" outlineLevel="0" collapsed="false">
      <c r="B170" s="160" t="s">
        <v>1087</v>
      </c>
      <c r="C170" s="122" t="s">
        <v>978</v>
      </c>
      <c r="D170" s="122" t="s">
        <v>70</v>
      </c>
      <c r="E170" s="122"/>
      <c r="F170" s="123"/>
      <c r="G170" s="122" t="s">
        <v>1088</v>
      </c>
      <c r="H170" s="124" t="s">
        <v>1089</v>
      </c>
      <c r="I170" s="125"/>
      <c r="J170" s="122"/>
      <c r="K170" s="122" t="n">
        <f aca="false">ROUNDUP(SUM(I170+J170)*1.2,0)</f>
        <v>0</v>
      </c>
      <c r="L170" s="122"/>
      <c r="M170" s="122"/>
      <c r="N170" s="122" t="n">
        <f aca="false">(L170+M170)*2</f>
        <v>0</v>
      </c>
      <c r="O170" s="124" t="n">
        <f aca="false">K170+N170</f>
        <v>0</v>
      </c>
      <c r="P170" s="126" t="n">
        <v>38</v>
      </c>
      <c r="Q170" s="127"/>
      <c r="R170" s="127"/>
      <c r="S170" s="122"/>
      <c r="T170" s="122"/>
      <c r="U170" s="122"/>
      <c r="V170" s="122"/>
      <c r="W170" s="125"/>
      <c r="X170" s="125"/>
      <c r="Y170" s="122"/>
      <c r="Z170" s="122"/>
      <c r="AA170" s="147"/>
    </row>
    <row r="171" customFormat="false" ht="15" hidden="true" customHeight="true" outlineLevel="0" collapsed="false">
      <c r="B171" s="112" t="s">
        <v>1090</v>
      </c>
      <c r="C171" s="112" t="s">
        <v>1513</v>
      </c>
      <c r="D171" s="112"/>
      <c r="E171" s="113"/>
      <c r="F171" s="113" t="s">
        <v>1516</v>
      </c>
      <c r="G171" s="112"/>
      <c r="H171" s="117"/>
      <c r="I171" s="115" t="n">
        <v>1</v>
      </c>
      <c r="J171" s="112" t="n">
        <v>0</v>
      </c>
      <c r="K171" s="112" t="n">
        <f aca="false">ROUNDUP(SUM(I171+J171)*1.2,0)</f>
        <v>2</v>
      </c>
      <c r="L171" s="112"/>
      <c r="M171" s="112"/>
      <c r="N171" s="112" t="n">
        <f aca="false">(L171+M171)*2</f>
        <v>0</v>
      </c>
      <c r="O171" s="117" t="n">
        <f aca="false">K171+N171</f>
        <v>2</v>
      </c>
      <c r="P171" s="118" t="n">
        <f aca="false">P172</f>
        <v>25.2</v>
      </c>
      <c r="Q171" s="119" t="n">
        <f aca="false">(I171+L171+M171)*30</f>
        <v>30</v>
      </c>
      <c r="R171" s="119" t="n">
        <f aca="false">(I171+L171+M171)*45</f>
        <v>45</v>
      </c>
      <c r="S171" s="120" t="str">
        <f aca="false">IF(AND(P171&gt;=Q171,P171&lt;=R171),"Adequado",IF(P171&lt;Q171,"Apertado",IF(P171&gt;R171,"Folgado","0")))</f>
        <v>Apertado</v>
      </c>
      <c r="T171" s="112"/>
      <c r="U171" s="112"/>
      <c r="V171" s="112"/>
      <c r="W171" s="115" t="n">
        <f aca="false">I171+L171+M171</f>
        <v>1</v>
      </c>
      <c r="X171" s="115" t="str">
        <f aca="false">IF(E171&lt;&gt;"",(IF(F171="SL","6",IF(F171="SP","2",IF(F171="F","14",IF(F171="C","2","0")))))*2,IF(F171="SL","6",IF(F171="SP","2",IF(F171="F","14",IF(F171="C","2","0")))))</f>
        <v>14</v>
      </c>
      <c r="Y171" s="116" t="str">
        <f aca="false">IF(S171="Folgado","2",IF(S171="Adequado","4",IF(S171="Apertado","6","0")))</f>
        <v>6</v>
      </c>
      <c r="Z171" s="112" t="n">
        <f aca="false">IF(AND(U171&lt;&gt;"",F171="SL",F171="F"),(W171+X171+Y171)*1.5,(W171+X171+Y171))</f>
        <v>21</v>
      </c>
      <c r="AA171" s="112"/>
    </row>
    <row r="172" customFormat="false" ht="15" hidden="true" customHeight="true" outlineLevel="0" collapsed="false">
      <c r="B172" s="122" t="s">
        <v>1090</v>
      </c>
      <c r="C172" s="122" t="s">
        <v>978</v>
      </c>
      <c r="D172" s="122" t="s">
        <v>14</v>
      </c>
      <c r="E172" s="122"/>
      <c r="F172" s="123"/>
      <c r="G172" s="122" t="s">
        <v>1091</v>
      </c>
      <c r="H172" s="124" t="s">
        <v>1092</v>
      </c>
      <c r="I172" s="125"/>
      <c r="J172" s="122"/>
      <c r="K172" s="122" t="n">
        <f aca="false">ROUNDUP(SUM(I172+J172)*1.2,0)</f>
        <v>0</v>
      </c>
      <c r="L172" s="122"/>
      <c r="M172" s="122"/>
      <c r="N172" s="122" t="n">
        <f aca="false">(L172+M172)*2</f>
        <v>0</v>
      </c>
      <c r="O172" s="124" t="n">
        <f aca="false">K172+N172</f>
        <v>0</v>
      </c>
      <c r="P172" s="126" t="n">
        <v>25.2</v>
      </c>
      <c r="Q172" s="127"/>
      <c r="R172" s="127"/>
      <c r="S172" s="122"/>
      <c r="T172" s="122"/>
      <c r="U172" s="122"/>
      <c r="V172" s="122"/>
      <c r="W172" s="125"/>
      <c r="X172" s="125"/>
      <c r="Y172" s="122"/>
      <c r="Z172" s="122"/>
      <c r="AA172" s="122"/>
    </row>
    <row r="173" customFormat="false" ht="15" hidden="true" customHeight="true" outlineLevel="0" collapsed="false">
      <c r="B173" s="112" t="s">
        <v>76</v>
      </c>
      <c r="C173" s="112" t="s">
        <v>1513</v>
      </c>
      <c r="D173" s="112"/>
      <c r="E173" s="113"/>
      <c r="F173" s="113" t="s">
        <v>1515</v>
      </c>
      <c r="G173" s="112"/>
      <c r="H173" s="117"/>
      <c r="I173" s="115" t="n">
        <v>2</v>
      </c>
      <c r="J173" s="112" t="n">
        <v>0</v>
      </c>
      <c r="K173" s="112" t="n">
        <f aca="false">ROUNDUP(SUM(I173+J173)*1.2,0)</f>
        <v>3</v>
      </c>
      <c r="L173" s="112"/>
      <c r="M173" s="112"/>
      <c r="N173" s="112" t="n">
        <f aca="false">(L173+M173)*2</f>
        <v>0</v>
      </c>
      <c r="O173" s="117" t="n">
        <f aca="false">K173+N173</f>
        <v>3</v>
      </c>
      <c r="P173" s="118" t="n">
        <f aca="false">P174</f>
        <v>110.49</v>
      </c>
      <c r="Q173" s="119" t="n">
        <f aca="false">(I173+L173+M173)*30</f>
        <v>60</v>
      </c>
      <c r="R173" s="119" t="n">
        <f aca="false">(I173+L173+M173)*45</f>
        <v>90</v>
      </c>
      <c r="S173" s="120" t="str">
        <f aca="false">IF(AND(P173&gt;=Q173,P173&lt;=R173),"Adequado",IF(P173&lt;Q173,"Apertado",IF(P173&gt;R173,"Folgado","0")))</f>
        <v>Folgado</v>
      </c>
      <c r="T173" s="112"/>
      <c r="U173" s="128" t="n">
        <v>46327</v>
      </c>
      <c r="V173" s="112"/>
      <c r="W173" s="115" t="n">
        <f aca="false">I173+L173+M173</f>
        <v>2</v>
      </c>
      <c r="X173" s="115" t="str">
        <f aca="false">IF(E173&lt;&gt;"",(IF(F173="SL","6",IF(F173="SP","2",IF(F173="F","14",IF(F173="C","2","0")))))*2,IF(F173="SL","6",IF(F173="SP","2",IF(F173="F","14",IF(F173="C","2","0")))))</f>
        <v>2</v>
      </c>
      <c r="Y173" s="116" t="str">
        <f aca="false">IF(S173="Folgado","2",IF(S173="Adequado","4",IF(S173="Apertado","6","0")))</f>
        <v>2</v>
      </c>
      <c r="Z173" s="112" t="n">
        <f aca="false">IF(AND(U173&lt;&gt;"",F173="SL",F173="F"),(W173+X173+Y173)*1.5,(W173+X173+Y173))</f>
        <v>6</v>
      </c>
      <c r="AA173" s="112"/>
    </row>
    <row r="174" customFormat="false" ht="15" hidden="true" customHeight="true" outlineLevel="0" collapsed="false">
      <c r="B174" s="122" t="s">
        <v>76</v>
      </c>
      <c r="C174" s="122" t="s">
        <v>9</v>
      </c>
      <c r="D174" s="122" t="s">
        <v>10</v>
      </c>
      <c r="E174" s="122"/>
      <c r="F174" s="123"/>
      <c r="G174" s="122" t="s">
        <v>77</v>
      </c>
      <c r="H174" s="124" t="s">
        <v>78</v>
      </c>
      <c r="I174" s="125"/>
      <c r="J174" s="122"/>
      <c r="K174" s="122" t="n">
        <f aca="false">ROUNDUP(SUM(I174+J174)*1.2,0)</f>
        <v>0</v>
      </c>
      <c r="L174" s="122"/>
      <c r="M174" s="122"/>
      <c r="N174" s="122" t="n">
        <f aca="false">(L174+M174)*2</f>
        <v>0</v>
      </c>
      <c r="O174" s="124" t="n">
        <f aca="false">K174+N174</f>
        <v>0</v>
      </c>
      <c r="P174" s="126" t="n">
        <v>110.49</v>
      </c>
      <c r="Q174" s="127"/>
      <c r="R174" s="127"/>
      <c r="S174" s="122"/>
      <c r="T174" s="122"/>
      <c r="U174" s="122"/>
      <c r="V174" s="122"/>
      <c r="W174" s="125"/>
      <c r="X174" s="125"/>
      <c r="Y174" s="122"/>
      <c r="Z174" s="122"/>
      <c r="AA174" s="122"/>
    </row>
    <row r="175" customFormat="false" ht="15" hidden="true" customHeight="true" outlineLevel="0" collapsed="false">
      <c r="B175" s="112" t="s">
        <v>79</v>
      </c>
      <c r="C175" s="112" t="s">
        <v>1513</v>
      </c>
      <c r="D175" s="112"/>
      <c r="E175" s="113"/>
      <c r="F175" s="113" t="s">
        <v>1515</v>
      </c>
      <c r="G175" s="112"/>
      <c r="H175" s="117"/>
      <c r="I175" s="115" t="n">
        <v>1</v>
      </c>
      <c r="J175" s="112" t="n">
        <v>0</v>
      </c>
      <c r="K175" s="112" t="n">
        <f aca="false">ROUNDUP(SUM(I175+J175)*1.2,0)</f>
        <v>2</v>
      </c>
      <c r="L175" s="112"/>
      <c r="M175" s="112"/>
      <c r="N175" s="112" t="n">
        <f aca="false">(L175+M175)*2</f>
        <v>0</v>
      </c>
      <c r="O175" s="117" t="n">
        <f aca="false">K175+N175</f>
        <v>2</v>
      </c>
      <c r="P175" s="118" t="n">
        <f aca="false">P176</f>
        <v>27</v>
      </c>
      <c r="Q175" s="119" t="n">
        <f aca="false">(I175+L175+M175)*30</f>
        <v>30</v>
      </c>
      <c r="R175" s="119" t="n">
        <f aca="false">(I175+L175+M175)*45</f>
        <v>45</v>
      </c>
      <c r="S175" s="120" t="str">
        <f aca="false">IF(AND(P175&gt;=Q175,P175&lt;=R175),"Adequado",IF(P175&lt;Q175,"Apertado",IF(P175&gt;R175,"Folgado","0")))</f>
        <v>Apertado</v>
      </c>
      <c r="T175" s="112"/>
      <c r="U175" s="128" t="n">
        <v>46266</v>
      </c>
      <c r="V175" s="112"/>
      <c r="W175" s="115" t="n">
        <f aca="false">I175+L175+M175</f>
        <v>1</v>
      </c>
      <c r="X175" s="115" t="str">
        <f aca="false">IF(E175&lt;&gt;"",(IF(F175="SL","6",IF(F175="SP","2",IF(F175="F","14",IF(F175="C","2","0")))))*2,IF(F175="SL","6",IF(F175="SP","2",IF(F175="F","14",IF(F175="C","2","0")))))</f>
        <v>2</v>
      </c>
      <c r="Y175" s="116" t="str">
        <f aca="false">IF(S175="Folgado","2",IF(S175="Adequado","4",IF(S175="Apertado","6","0")))</f>
        <v>6</v>
      </c>
      <c r="Z175" s="112" t="n">
        <f aca="false">IF(AND(U175&lt;&gt;"",F175="SL",F175="F"),(W175+X175+Y175)*1.5,(W175+X175+Y175))</f>
        <v>9</v>
      </c>
      <c r="AA175" s="112"/>
    </row>
    <row r="176" customFormat="false" ht="15" hidden="true" customHeight="true" outlineLevel="0" collapsed="false">
      <c r="B176" s="122" t="s">
        <v>79</v>
      </c>
      <c r="C176" s="122" t="s">
        <v>9</v>
      </c>
      <c r="D176" s="122" t="s">
        <v>22</v>
      </c>
      <c r="E176" s="122"/>
      <c r="F176" s="123"/>
      <c r="G176" s="122" t="s">
        <v>80</v>
      </c>
      <c r="H176" s="124" t="s">
        <v>1530</v>
      </c>
      <c r="I176" s="125"/>
      <c r="J176" s="122"/>
      <c r="K176" s="122" t="n">
        <f aca="false">ROUNDUP(SUM(I176+J176)*1.2,0)</f>
        <v>0</v>
      </c>
      <c r="L176" s="122"/>
      <c r="M176" s="122"/>
      <c r="N176" s="122" t="n">
        <f aca="false">(L176+M176)*2</f>
        <v>0</v>
      </c>
      <c r="O176" s="124" t="n">
        <f aca="false">K176+N176</f>
        <v>0</v>
      </c>
      <c r="P176" s="126" t="n">
        <v>27</v>
      </c>
      <c r="Q176" s="127"/>
      <c r="R176" s="127"/>
      <c r="S176" s="122"/>
      <c r="T176" s="122"/>
      <c r="U176" s="122"/>
      <c r="V176" s="122"/>
      <c r="W176" s="125"/>
      <c r="X176" s="125"/>
      <c r="Y176" s="122"/>
      <c r="Z176" s="122"/>
      <c r="AA176" s="122"/>
    </row>
    <row r="177" customFormat="false" ht="15" hidden="true" customHeight="true" outlineLevel="0" collapsed="false">
      <c r="B177" s="116" t="s">
        <v>82</v>
      </c>
      <c r="C177" s="116" t="s">
        <v>1513</v>
      </c>
      <c r="D177" s="116"/>
      <c r="E177" s="138"/>
      <c r="F177" s="138" t="s">
        <v>1515</v>
      </c>
      <c r="G177" s="116" t="s">
        <v>1531</v>
      </c>
      <c r="H177" s="114"/>
      <c r="I177" s="139" t="n">
        <v>8</v>
      </c>
      <c r="J177" s="116" t="n">
        <v>3</v>
      </c>
      <c r="K177" s="116" t="n">
        <f aca="false">ROUNDUP(SUM(I177+J177)*1.2,0)</f>
        <v>14</v>
      </c>
      <c r="L177" s="116"/>
      <c r="M177" s="116"/>
      <c r="N177" s="116" t="n">
        <f aca="false">(L177+M177)*2</f>
        <v>0</v>
      </c>
      <c r="O177" s="114" t="n">
        <f aca="false">K177+N177</f>
        <v>14</v>
      </c>
      <c r="P177" s="140" t="n">
        <f aca="false">P178</f>
        <v>262.84</v>
      </c>
      <c r="Q177" s="119" t="n">
        <f aca="false">(I177+L177+M177)*30</f>
        <v>240</v>
      </c>
      <c r="R177" s="119" t="n">
        <f aca="false">(I177+L177+M177)*45</f>
        <v>360</v>
      </c>
      <c r="S177" s="116" t="str">
        <f aca="false">IF(AND(P177&gt;=Q177,P177&lt;=R177),"Adequado",IF(P177&lt;Q177,"Apertado",IF(P177&gt;R177,"Folgado","0")))</f>
        <v>Adequado</v>
      </c>
      <c r="T177" s="116"/>
      <c r="U177" s="116"/>
      <c r="V177" s="116"/>
      <c r="W177" s="115" t="n">
        <f aca="false">I177+L177+M177</f>
        <v>8</v>
      </c>
      <c r="X177" s="115" t="str">
        <f aca="false">IF(E177&lt;&gt;"",(IF(F177="SL","6",IF(F177="SP","2",IF(F177="F","14",IF(F177="C","2","0")))))*2,IF(F177="SL","6",IF(F177="SP","2",IF(F177="F","14",IF(F177="C","2","0")))))</f>
        <v>2</v>
      </c>
      <c r="Y177" s="116" t="str">
        <f aca="false">IF(S177="Folgado","2",IF(S177="Adequado","4",IF(S177="Apertado","6","0")))</f>
        <v>4</v>
      </c>
      <c r="Z177" s="112" t="n">
        <f aca="false">IF(AND(U177&lt;&gt;"",F177="SL",F177="F"),(W177+X177+Y177)*1.5,(W177+X177+Y177))</f>
        <v>14</v>
      </c>
      <c r="AA177" s="116" t="s">
        <v>1520</v>
      </c>
    </row>
    <row r="178" customFormat="false" ht="15" hidden="true" customHeight="true" outlineLevel="0" collapsed="false">
      <c r="B178" s="116" t="s">
        <v>82</v>
      </c>
      <c r="C178" s="116" t="s">
        <v>9</v>
      </c>
      <c r="D178" s="116" t="s">
        <v>10</v>
      </c>
      <c r="E178" s="116"/>
      <c r="F178" s="138"/>
      <c r="G178" s="116" t="s">
        <v>83</v>
      </c>
      <c r="H178" s="114" t="s">
        <v>84</v>
      </c>
      <c r="I178" s="139"/>
      <c r="J178" s="116"/>
      <c r="K178" s="116" t="n">
        <f aca="false">ROUNDUP(SUM(I178+J178)*1.2,0)</f>
        <v>0</v>
      </c>
      <c r="L178" s="116"/>
      <c r="M178" s="116"/>
      <c r="N178" s="116" t="n">
        <f aca="false">(L178+M178)*2</f>
        <v>0</v>
      </c>
      <c r="O178" s="114" t="n">
        <f aca="false">K178+N178</f>
        <v>0</v>
      </c>
      <c r="P178" s="140" t="n">
        <v>262.84</v>
      </c>
      <c r="Q178" s="141"/>
      <c r="R178" s="141"/>
      <c r="S178" s="116"/>
      <c r="T178" s="116"/>
      <c r="U178" s="116"/>
      <c r="V178" s="116"/>
      <c r="W178" s="139"/>
      <c r="X178" s="139"/>
      <c r="Y178" s="116"/>
      <c r="Z178" s="116"/>
      <c r="AA178" s="116"/>
    </row>
    <row r="179" customFormat="false" ht="27.75" hidden="true" customHeight="true" outlineLevel="0" collapsed="false">
      <c r="B179" s="122" t="s">
        <v>82</v>
      </c>
      <c r="C179" s="122" t="s">
        <v>1521</v>
      </c>
      <c r="D179" s="122" t="s">
        <v>10</v>
      </c>
      <c r="E179" s="122"/>
      <c r="F179" s="123"/>
      <c r="G179" s="122" t="s">
        <v>1093</v>
      </c>
      <c r="H179" s="124" t="s">
        <v>84</v>
      </c>
      <c r="I179" s="125"/>
      <c r="J179" s="122"/>
      <c r="K179" s="122" t="n">
        <f aca="false">ROUNDUP(SUM(I179+J179)*1.2,0)</f>
        <v>0</v>
      </c>
      <c r="L179" s="122"/>
      <c r="M179" s="122"/>
      <c r="N179" s="122" t="n">
        <f aca="false">(L179+M179)*2</f>
        <v>0</v>
      </c>
      <c r="O179" s="124" t="n">
        <f aca="false">K179+N179</f>
        <v>0</v>
      </c>
      <c r="P179" s="126" t="n">
        <v>29.19</v>
      </c>
      <c r="Q179" s="127"/>
      <c r="R179" s="127"/>
      <c r="S179" s="122"/>
      <c r="T179" s="122"/>
      <c r="U179" s="122"/>
      <c r="V179" s="122"/>
      <c r="W179" s="125"/>
      <c r="X179" s="125"/>
      <c r="Y179" s="122"/>
      <c r="Z179" s="122"/>
      <c r="AA179" s="122"/>
    </row>
    <row r="180" customFormat="false" ht="15" hidden="true" customHeight="true" outlineLevel="0" collapsed="false">
      <c r="B180" s="112" t="s">
        <v>409</v>
      </c>
      <c r="C180" s="112" t="s">
        <v>1513</v>
      </c>
      <c r="D180" s="112"/>
      <c r="E180" s="113"/>
      <c r="F180" s="113" t="s">
        <v>1514</v>
      </c>
      <c r="G180" s="112"/>
      <c r="H180" s="117"/>
      <c r="I180" s="115" t="n">
        <v>2</v>
      </c>
      <c r="J180" s="112" t="n">
        <v>0</v>
      </c>
      <c r="K180" s="112" t="n">
        <f aca="false">ROUNDUP(SUM(I180+J180)*1.2,0)</f>
        <v>3</v>
      </c>
      <c r="L180" s="112"/>
      <c r="M180" s="112"/>
      <c r="N180" s="112" t="n">
        <f aca="false">(L180+M180)*2</f>
        <v>0</v>
      </c>
      <c r="O180" s="117" t="n">
        <f aca="false">K180+N180</f>
        <v>3</v>
      </c>
      <c r="P180" s="118" t="n">
        <f aca="false">P181</f>
        <v>53.07</v>
      </c>
      <c r="Q180" s="119" t="n">
        <f aca="false">(I180+L180+M180)*30</f>
        <v>60</v>
      </c>
      <c r="R180" s="119" t="n">
        <f aca="false">(I180+L180+M180)*45</f>
        <v>90</v>
      </c>
      <c r="S180" s="120" t="str">
        <f aca="false">IF(AND(P180&gt;=Q180,P180&lt;=R180),"Adequado",IF(P180&lt;Q180,"Apertado",IF(P180&gt;R180,"Folgado","0")))</f>
        <v>Apertado</v>
      </c>
      <c r="T180" s="112"/>
      <c r="U180" s="112"/>
      <c r="V180" s="112"/>
      <c r="W180" s="115" t="n">
        <f aca="false">I180+L180+M180</f>
        <v>2</v>
      </c>
      <c r="X180" s="115" t="str">
        <f aca="false">IF(E180&lt;&gt;"",(IF(F180="SL","6",IF(F180="SP","2",IF(F180="F","14",IF(F180="C","2","0")))))*2,IF(F180="SL","6",IF(F180="SP","2",IF(F180="F","14",IF(F180="C","2","0")))))</f>
        <v>6</v>
      </c>
      <c r="Y180" s="116" t="str">
        <f aca="false">IF(S180="Folgado","2",IF(S180="Adequado","4",IF(S180="Apertado","6","0")))</f>
        <v>6</v>
      </c>
      <c r="Z180" s="112" t="n">
        <f aca="false">IF(AND(U180&lt;&gt;"",F180="SL",F180="F"),(W180+X180+Y180)*1.5,(W180+X180+Y180))</f>
        <v>14</v>
      </c>
      <c r="AA180" s="112"/>
    </row>
    <row r="181" customFormat="false" ht="15" hidden="true" customHeight="true" outlineLevel="0" collapsed="false">
      <c r="B181" s="122" t="s">
        <v>409</v>
      </c>
      <c r="C181" s="122" t="s">
        <v>225</v>
      </c>
      <c r="D181" s="122" t="s">
        <v>10</v>
      </c>
      <c r="E181" s="122"/>
      <c r="F181" s="123"/>
      <c r="G181" s="122" t="s">
        <v>410</v>
      </c>
      <c r="H181" s="124" t="s">
        <v>411</v>
      </c>
      <c r="I181" s="125"/>
      <c r="J181" s="122"/>
      <c r="K181" s="122" t="n">
        <f aca="false">ROUNDUP(SUM(I181+J181)*1.2,0)</f>
        <v>0</v>
      </c>
      <c r="L181" s="122"/>
      <c r="M181" s="122"/>
      <c r="N181" s="122" t="n">
        <f aca="false">(L181+M181)*2</f>
        <v>0</v>
      </c>
      <c r="O181" s="124" t="n">
        <f aca="false">K181+N181</f>
        <v>0</v>
      </c>
      <c r="P181" s="126" t="n">
        <v>53.07</v>
      </c>
      <c r="Q181" s="127"/>
      <c r="R181" s="127"/>
      <c r="S181" s="122"/>
      <c r="T181" s="122"/>
      <c r="U181" s="122"/>
      <c r="V181" s="122"/>
      <c r="W181" s="125"/>
      <c r="X181" s="125"/>
      <c r="Y181" s="122"/>
      <c r="Z181" s="122"/>
      <c r="AA181" s="122"/>
    </row>
    <row r="182" customFormat="false" ht="15" hidden="true" customHeight="true" outlineLevel="0" collapsed="false">
      <c r="B182" s="112" t="s">
        <v>85</v>
      </c>
      <c r="C182" s="112" t="s">
        <v>1513</v>
      </c>
      <c r="D182" s="112"/>
      <c r="E182" s="113" t="s">
        <v>1532</v>
      </c>
      <c r="F182" s="113" t="s">
        <v>1515</v>
      </c>
      <c r="G182" s="112"/>
      <c r="H182" s="117"/>
      <c r="I182" s="115" t="n">
        <v>25</v>
      </c>
      <c r="J182" s="112" t="n">
        <v>18</v>
      </c>
      <c r="K182" s="112" t="n">
        <f aca="false">ROUNDUP(SUM(I182+J182)*1.2,0)</f>
        <v>52</v>
      </c>
      <c r="L182" s="112" t="n">
        <v>2</v>
      </c>
      <c r="M182" s="112"/>
      <c r="N182" s="112" t="n">
        <f aca="false">(L182+M182)*2</f>
        <v>4</v>
      </c>
      <c r="O182" s="117" t="n">
        <f aca="false">K182+N182</f>
        <v>56</v>
      </c>
      <c r="P182" s="118" t="n">
        <f aca="false">P183+P184</f>
        <v>1122.96</v>
      </c>
      <c r="Q182" s="119" t="n">
        <f aca="false">(I182+L182+M182)*30</f>
        <v>810</v>
      </c>
      <c r="R182" s="119" t="n">
        <f aca="false">(I182+L182+M182)*45</f>
        <v>1215</v>
      </c>
      <c r="S182" s="120" t="str">
        <f aca="false">IF(AND(P182&gt;=Q182,P182&lt;=R182),"Adequado",IF(P182&lt;Q182,"Apertado",IF(P182&gt;R182,"Folgado","0")))</f>
        <v>Adequado</v>
      </c>
      <c r="T182" s="112"/>
      <c r="U182" s="112"/>
      <c r="V182" s="112"/>
      <c r="W182" s="115" t="n">
        <f aca="false">I182+L182+M182</f>
        <v>27</v>
      </c>
      <c r="X182" s="115" t="n">
        <f aca="false">IF(E182&lt;&gt;"",(IF(F182="SL","6",IF(F182="SP","2",IF(F182="F","14",IF(F182="C","2","0")))))*2,IF(F182="SL","6",IF(F182="SP","2",IF(F182="F","14",IF(F182="C","2","0")))))</f>
        <v>4</v>
      </c>
      <c r="Y182" s="116" t="str">
        <f aca="false">IF(S182="Folgado","2",IF(S182="Adequado","4",IF(S182="Apertado","6","0")))</f>
        <v>4</v>
      </c>
      <c r="Z182" s="112" t="n">
        <f aca="false">IF(AND(U182&lt;&gt;"",F182="SL",F182="F"),(W182+X182+Y182)*1.5,(W182+X182+Y182))</f>
        <v>35</v>
      </c>
      <c r="AA182" s="112" t="s">
        <v>1520</v>
      </c>
    </row>
    <row r="183" customFormat="false" ht="15" hidden="true" customHeight="true" outlineLevel="0" collapsed="false">
      <c r="B183" s="116" t="s">
        <v>85</v>
      </c>
      <c r="C183" s="116" t="s">
        <v>9</v>
      </c>
      <c r="D183" s="116" t="s">
        <v>33</v>
      </c>
      <c r="E183" s="116"/>
      <c r="F183" s="138"/>
      <c r="G183" s="116" t="s">
        <v>86</v>
      </c>
      <c r="H183" s="114" t="s">
        <v>87</v>
      </c>
      <c r="I183" s="139"/>
      <c r="J183" s="116"/>
      <c r="K183" s="116" t="n">
        <f aca="false">ROUNDUP(SUM(I183+J183)*1.2,0)</f>
        <v>0</v>
      </c>
      <c r="L183" s="116"/>
      <c r="M183" s="116"/>
      <c r="N183" s="116" t="n">
        <f aca="false">(L183+M183)*2</f>
        <v>0</v>
      </c>
      <c r="O183" s="114" t="n">
        <f aca="false">K183+N183</f>
        <v>0</v>
      </c>
      <c r="P183" s="140" t="n">
        <v>1018</v>
      </c>
      <c r="Q183" s="141"/>
      <c r="R183" s="141"/>
      <c r="S183" s="116"/>
      <c r="T183" s="116"/>
      <c r="U183" s="116"/>
      <c r="V183" s="116"/>
      <c r="W183" s="139"/>
      <c r="X183" s="139"/>
      <c r="Y183" s="116"/>
      <c r="Z183" s="116"/>
      <c r="AA183" s="116"/>
    </row>
    <row r="184" customFormat="false" ht="15" hidden="true" customHeight="true" outlineLevel="0" collapsed="false">
      <c r="B184" s="122" t="s">
        <v>85</v>
      </c>
      <c r="C184" s="122" t="s">
        <v>978</v>
      </c>
      <c r="D184" s="122" t="s">
        <v>33</v>
      </c>
      <c r="E184" s="122"/>
      <c r="F184" s="123"/>
      <c r="G184" s="122" t="s">
        <v>1094</v>
      </c>
      <c r="H184" s="124" t="s">
        <v>1095</v>
      </c>
      <c r="I184" s="125"/>
      <c r="J184" s="122"/>
      <c r="K184" s="122" t="n">
        <f aca="false">ROUNDUP(SUM(I184+J184)*1.2,0)</f>
        <v>0</v>
      </c>
      <c r="L184" s="122"/>
      <c r="M184" s="122"/>
      <c r="N184" s="122" t="n">
        <f aca="false">(L184+M184)*2</f>
        <v>0</v>
      </c>
      <c r="O184" s="124" t="n">
        <f aca="false">K184+N184</f>
        <v>0</v>
      </c>
      <c r="P184" s="126" t="n">
        <v>104.96</v>
      </c>
      <c r="Q184" s="127"/>
      <c r="R184" s="127"/>
      <c r="S184" s="122"/>
      <c r="T184" s="122"/>
      <c r="U184" s="122"/>
      <c r="V184" s="122"/>
      <c r="W184" s="125"/>
      <c r="X184" s="125"/>
      <c r="Y184" s="122"/>
      <c r="Z184" s="122"/>
      <c r="AA184" s="122"/>
    </row>
    <row r="185" customFormat="false" ht="15" hidden="true" customHeight="true" outlineLevel="0" collapsed="false">
      <c r="B185" s="112" t="s">
        <v>414</v>
      </c>
      <c r="C185" s="112" t="s">
        <v>1513</v>
      </c>
      <c r="D185" s="112"/>
      <c r="E185" s="113"/>
      <c r="F185" s="113" t="s">
        <v>1514</v>
      </c>
      <c r="G185" s="112"/>
      <c r="H185" s="117"/>
      <c r="I185" s="115" t="n">
        <v>1</v>
      </c>
      <c r="J185" s="112" t="n">
        <v>0</v>
      </c>
      <c r="K185" s="112" t="n">
        <f aca="false">ROUNDUP(SUM(I185+J185)*1.2,0)</f>
        <v>2</v>
      </c>
      <c r="L185" s="112"/>
      <c r="M185" s="112"/>
      <c r="N185" s="112" t="n">
        <f aca="false">(L185+M185)*2</f>
        <v>0</v>
      </c>
      <c r="O185" s="117" t="n">
        <f aca="false">K185+N185</f>
        <v>2</v>
      </c>
      <c r="P185" s="118" t="n">
        <f aca="false">P186</f>
        <v>63.93</v>
      </c>
      <c r="Q185" s="119" t="n">
        <f aca="false">(I185+L185+M185)*30</f>
        <v>30</v>
      </c>
      <c r="R185" s="119" t="n">
        <f aca="false">(I185+L185+M185)*45</f>
        <v>45</v>
      </c>
      <c r="S185" s="120" t="str">
        <f aca="false">IF(AND(P185&gt;=Q185,P185&lt;=R185),"Adequado",IF(P185&lt;Q185,"Apertado",IF(P185&gt;R185,"Folgado","0")))</f>
        <v>Folgado</v>
      </c>
      <c r="T185" s="112"/>
      <c r="U185" s="128" t="n">
        <v>45536</v>
      </c>
      <c r="V185" s="112"/>
      <c r="W185" s="115" t="n">
        <f aca="false">I185+L185+M185</f>
        <v>1</v>
      </c>
      <c r="X185" s="115" t="str">
        <f aca="false">IF(E185&lt;&gt;"",(IF(F185="SL","6",IF(F185="SP","2",IF(F185="F","14",IF(F185="C","2","0")))))*2,IF(F185="SL","6",IF(F185="SP","2",IF(F185="F","14",IF(F185="C","2","0")))))</f>
        <v>6</v>
      </c>
      <c r="Y185" s="116" t="str">
        <f aca="false">IF(S185="Folgado","2",IF(S185="Adequado","4",IF(S185="Apertado","6","0")))</f>
        <v>2</v>
      </c>
      <c r="Z185" s="112" t="n">
        <f aca="false">IF(AND(U185&lt;&gt;"",F185="SL",F185="F"),(W185+X185+Y185)*1.5,(W185+X185+Y185))</f>
        <v>9</v>
      </c>
      <c r="AA185" s="112"/>
    </row>
    <row r="186" customFormat="false" ht="15" hidden="true" customHeight="true" outlineLevel="0" collapsed="false">
      <c r="B186" s="122" t="s">
        <v>414</v>
      </c>
      <c r="C186" s="122" t="s">
        <v>225</v>
      </c>
      <c r="D186" s="122" t="s">
        <v>115</v>
      </c>
      <c r="E186" s="122"/>
      <c r="F186" s="123"/>
      <c r="G186" s="122" t="s">
        <v>415</v>
      </c>
      <c r="H186" s="114" t="s">
        <v>416</v>
      </c>
      <c r="I186" s="125"/>
      <c r="J186" s="122"/>
      <c r="K186" s="122" t="n">
        <f aca="false">ROUNDUP(SUM(I186+J186)*1.2,0)</f>
        <v>0</v>
      </c>
      <c r="L186" s="122"/>
      <c r="M186" s="122"/>
      <c r="N186" s="122" t="n">
        <f aca="false">(L186+M186)*2</f>
        <v>0</v>
      </c>
      <c r="O186" s="124" t="n">
        <f aca="false">K186+N186</f>
        <v>0</v>
      </c>
      <c r="P186" s="126" t="n">
        <v>63.93</v>
      </c>
      <c r="Q186" s="127"/>
      <c r="R186" s="127"/>
      <c r="S186" s="122"/>
      <c r="T186" s="122"/>
      <c r="U186" s="122"/>
      <c r="V186" s="122"/>
      <c r="W186" s="125"/>
      <c r="X186" s="125"/>
      <c r="Y186" s="122"/>
      <c r="Z186" s="122"/>
      <c r="AA186" s="122"/>
    </row>
    <row r="187" customFormat="false" ht="15" hidden="true" customHeight="true" outlineLevel="0" collapsed="false">
      <c r="B187" s="112" t="s">
        <v>419</v>
      </c>
      <c r="C187" s="112" t="s">
        <v>1513</v>
      </c>
      <c r="D187" s="112"/>
      <c r="E187" s="113"/>
      <c r="F187" s="113" t="s">
        <v>1514</v>
      </c>
      <c r="G187" s="112"/>
      <c r="H187" s="117"/>
      <c r="I187" s="115" t="n">
        <v>1</v>
      </c>
      <c r="J187" s="112" t="n">
        <v>1</v>
      </c>
      <c r="K187" s="112" t="n">
        <f aca="false">ROUNDUP(SUM(I187+J187)*1.2,0)</f>
        <v>3</v>
      </c>
      <c r="L187" s="112"/>
      <c r="M187" s="112"/>
      <c r="N187" s="112" t="n">
        <f aca="false">(L187+M187)*2</f>
        <v>0</v>
      </c>
      <c r="O187" s="117" t="n">
        <f aca="false">K187+N187</f>
        <v>3</v>
      </c>
      <c r="P187" s="118" t="n">
        <f aca="false">P188</f>
        <v>55</v>
      </c>
      <c r="Q187" s="119" t="n">
        <f aca="false">(I187+L187+M187)*30</f>
        <v>30</v>
      </c>
      <c r="R187" s="119" t="n">
        <f aca="false">(I187+L187+M187)*45</f>
        <v>45</v>
      </c>
      <c r="S187" s="120" t="str">
        <f aca="false">IF(AND(P187&gt;=Q187,P187&lt;=R187),"Adequado",IF(P187&lt;Q187,"Apertado",IF(P187&gt;R187,"Folgado","0")))</f>
        <v>Folgado</v>
      </c>
      <c r="T187" s="112"/>
      <c r="U187" s="128" t="n">
        <v>46844</v>
      </c>
      <c r="V187" s="112"/>
      <c r="W187" s="115" t="n">
        <f aca="false">I187+L187+M187</f>
        <v>1</v>
      </c>
      <c r="X187" s="115" t="str">
        <f aca="false">IF(E187&lt;&gt;"",(IF(F187="SL","6",IF(F187="SP","2",IF(F187="F","14",IF(F187="C","2","0")))))*2,IF(F187="SL","6",IF(F187="SP","2",IF(F187="F","14",IF(F187="C","2","0")))))</f>
        <v>6</v>
      </c>
      <c r="Y187" s="116" t="str">
        <f aca="false">IF(S187="Folgado","2",IF(S187="Adequado","4",IF(S187="Apertado","6","0")))</f>
        <v>2</v>
      </c>
      <c r="Z187" s="112" t="n">
        <f aca="false">IF(AND(U187&lt;&gt;"",F187="SL",F187="F"),(W187+X187+Y187)*1.5,(W187+X187+Y187))</f>
        <v>9</v>
      </c>
      <c r="AA187" s="112"/>
    </row>
    <row r="188" customFormat="false" ht="15" hidden="true" customHeight="true" outlineLevel="0" collapsed="false">
      <c r="B188" s="122" t="s">
        <v>419</v>
      </c>
      <c r="C188" s="122" t="s">
        <v>225</v>
      </c>
      <c r="D188" s="122" t="s">
        <v>70</v>
      </c>
      <c r="E188" s="122"/>
      <c r="F188" s="123"/>
      <c r="G188" s="122" t="s">
        <v>420</v>
      </c>
      <c r="H188" s="124" t="s">
        <v>421</v>
      </c>
      <c r="I188" s="125"/>
      <c r="J188" s="122"/>
      <c r="K188" s="122" t="n">
        <f aca="false">ROUNDUP(SUM(I188+J188)*1.2,0)</f>
        <v>0</v>
      </c>
      <c r="L188" s="122"/>
      <c r="M188" s="122"/>
      <c r="N188" s="122" t="n">
        <f aca="false">(L188+M188)*2</f>
        <v>0</v>
      </c>
      <c r="O188" s="124" t="n">
        <f aca="false">K188+N188</f>
        <v>0</v>
      </c>
      <c r="P188" s="126" t="n">
        <v>55</v>
      </c>
      <c r="Q188" s="127"/>
      <c r="R188" s="127"/>
      <c r="S188" s="122"/>
      <c r="T188" s="122"/>
      <c r="U188" s="122"/>
      <c r="V188" s="122"/>
      <c r="W188" s="125"/>
      <c r="X188" s="125"/>
      <c r="Y188" s="122"/>
      <c r="Z188" s="122"/>
      <c r="AA188" s="122"/>
    </row>
    <row r="189" customFormat="false" ht="15" hidden="true" customHeight="true" outlineLevel="0" collapsed="false">
      <c r="B189" s="112" t="s">
        <v>423</v>
      </c>
      <c r="C189" s="112" t="s">
        <v>1513</v>
      </c>
      <c r="D189" s="112"/>
      <c r="E189" s="113"/>
      <c r="F189" s="113" t="s">
        <v>1514</v>
      </c>
      <c r="G189" s="112"/>
      <c r="H189" s="117"/>
      <c r="I189" s="115" t="n">
        <v>1</v>
      </c>
      <c r="J189" s="112" t="n">
        <v>1</v>
      </c>
      <c r="K189" s="112" t="n">
        <f aca="false">ROUNDUP(SUM(I189+J189)*1.2,0)</f>
        <v>3</v>
      </c>
      <c r="L189" s="112"/>
      <c r="M189" s="112"/>
      <c r="N189" s="112" t="n">
        <f aca="false">(L189+M189)*2</f>
        <v>0</v>
      </c>
      <c r="O189" s="117" t="n">
        <f aca="false">K189+N189</f>
        <v>3</v>
      </c>
      <c r="P189" s="118" t="n">
        <f aca="false">P190</f>
        <v>120.6</v>
      </c>
      <c r="Q189" s="119" t="n">
        <f aca="false">(I189+L189+M189)*30</f>
        <v>30</v>
      </c>
      <c r="R189" s="119" t="n">
        <f aca="false">(I189+L189+M189)*45</f>
        <v>45</v>
      </c>
      <c r="S189" s="120" t="str">
        <f aca="false">IF(AND(P189&gt;=Q189,P189&lt;=R189),"Adequado",IF(P189&lt;Q189,"Apertado",IF(P189&gt;R189,"Folgado","0")))</f>
        <v>Folgado</v>
      </c>
      <c r="T189" s="112"/>
      <c r="U189" s="112"/>
      <c r="V189" s="112" t="s">
        <v>1522</v>
      </c>
      <c r="W189" s="115" t="n">
        <f aca="false">I189+L189+M189</f>
        <v>1</v>
      </c>
      <c r="X189" s="115" t="str">
        <f aca="false">IF(E189&lt;&gt;"",(IF(F189="SL","6",IF(F189="SP","2",IF(F189="F","14",IF(F189="C","2","0")))))*2,IF(F189="SL","6",IF(F189="SP","2",IF(F189="F","14",IF(F189="C","2","0")))))</f>
        <v>6</v>
      </c>
      <c r="Y189" s="116" t="str">
        <f aca="false">IF(S189="Folgado","2",IF(S189="Adequado","4",IF(S189="Apertado","6","0")))</f>
        <v>2</v>
      </c>
      <c r="Z189" s="112" t="n">
        <f aca="false">IF(AND(U189&lt;&gt;"",F189="SL",F189="F"),(W189+X189+Y189)*1.5,(W189+X189+Y189))</f>
        <v>9</v>
      </c>
      <c r="AA189" s="112"/>
    </row>
    <row r="190" customFormat="false" ht="15" hidden="true" customHeight="true" outlineLevel="0" collapsed="false">
      <c r="B190" s="122" t="s">
        <v>423</v>
      </c>
      <c r="C190" s="122" t="s">
        <v>225</v>
      </c>
      <c r="D190" s="122" t="s">
        <v>265</v>
      </c>
      <c r="E190" s="122"/>
      <c r="F190" s="123"/>
      <c r="G190" s="122" t="s">
        <v>424</v>
      </c>
      <c r="H190" s="124" t="s">
        <v>425</v>
      </c>
      <c r="I190" s="125"/>
      <c r="J190" s="122"/>
      <c r="K190" s="122" t="n">
        <f aca="false">ROUNDUP(SUM(I190+J190)*1.2,0)</f>
        <v>0</v>
      </c>
      <c r="L190" s="122"/>
      <c r="M190" s="122"/>
      <c r="N190" s="122" t="n">
        <f aca="false">(L190+M190)*2</f>
        <v>0</v>
      </c>
      <c r="O190" s="124" t="n">
        <f aca="false">K190+N190</f>
        <v>0</v>
      </c>
      <c r="P190" s="126" t="n">
        <v>120.6</v>
      </c>
      <c r="Q190" s="127"/>
      <c r="R190" s="127"/>
      <c r="S190" s="122"/>
      <c r="T190" s="122"/>
      <c r="U190" s="122"/>
      <c r="V190" s="122"/>
      <c r="W190" s="125"/>
      <c r="X190" s="125"/>
      <c r="Y190" s="122"/>
      <c r="Z190" s="122"/>
      <c r="AA190" s="122"/>
    </row>
    <row r="191" customFormat="false" ht="15" hidden="true" customHeight="true" outlineLevel="0" collapsed="false">
      <c r="B191" s="112" t="s">
        <v>429</v>
      </c>
      <c r="C191" s="112" t="s">
        <v>1513</v>
      </c>
      <c r="D191" s="112"/>
      <c r="E191" s="113"/>
      <c r="F191" s="113" t="s">
        <v>1514</v>
      </c>
      <c r="G191" s="112"/>
      <c r="H191" s="117"/>
      <c r="I191" s="115" t="n">
        <v>5</v>
      </c>
      <c r="J191" s="112" t="n">
        <v>1</v>
      </c>
      <c r="K191" s="112" t="n">
        <f aca="false">ROUNDUP(SUM(I191+J191)*1.2,0)</f>
        <v>8</v>
      </c>
      <c r="L191" s="112"/>
      <c r="M191" s="112"/>
      <c r="N191" s="112" t="n">
        <f aca="false">(L191+M191)*2</f>
        <v>0</v>
      </c>
      <c r="O191" s="117" t="n">
        <f aca="false">K191+N191</f>
        <v>8</v>
      </c>
      <c r="P191" s="118" t="n">
        <f aca="false">P192</f>
        <v>196.63</v>
      </c>
      <c r="Q191" s="119" t="n">
        <f aca="false">(I191+L191+M191)*30</f>
        <v>150</v>
      </c>
      <c r="R191" s="119" t="n">
        <f aca="false">(I191+L191+M191)*45</f>
        <v>225</v>
      </c>
      <c r="S191" s="120" t="str">
        <f aca="false">IF(AND(P191&gt;=Q191,P191&lt;=R191),"Adequado",IF(P191&lt;Q191,"Apertado",IF(P191&gt;R191,"Folgado","0")))</f>
        <v>Adequado</v>
      </c>
      <c r="T191" s="112"/>
      <c r="U191" s="112"/>
      <c r="V191" s="112"/>
      <c r="W191" s="115" t="n">
        <f aca="false">I191+L191+M191</f>
        <v>5</v>
      </c>
      <c r="X191" s="115" t="str">
        <f aca="false">IF(E191&lt;&gt;"",(IF(F191="SL","6",IF(F191="SP","2",IF(F191="F","14",IF(F191="C","2","0")))))*2,IF(F191="SL","6",IF(F191="SP","2",IF(F191="F","14",IF(F191="C","2","0")))))</f>
        <v>6</v>
      </c>
      <c r="Y191" s="116" t="str">
        <f aca="false">IF(S191="Folgado","2",IF(S191="Adequado","4",IF(S191="Apertado","6","0")))</f>
        <v>4</v>
      </c>
      <c r="Z191" s="112" t="n">
        <f aca="false">IF(AND(U191&lt;&gt;"",F191="SL",F191="F"),(W191+X191+Y191)*1.5,(W191+X191+Y191))</f>
        <v>15</v>
      </c>
      <c r="AA191" s="112" t="s">
        <v>1524</v>
      </c>
    </row>
    <row r="192" customFormat="false" ht="15" hidden="true" customHeight="true" outlineLevel="0" collapsed="false">
      <c r="B192" s="116" t="s">
        <v>429</v>
      </c>
      <c r="C192" s="116" t="s">
        <v>225</v>
      </c>
      <c r="D192" s="116" t="s">
        <v>10</v>
      </c>
      <c r="E192" s="116"/>
      <c r="F192" s="138"/>
      <c r="G192" s="116" t="s">
        <v>430</v>
      </c>
      <c r="H192" s="114" t="s">
        <v>431</v>
      </c>
      <c r="I192" s="139"/>
      <c r="J192" s="116"/>
      <c r="K192" s="116" t="n">
        <f aca="false">ROUNDUP(SUM(I192+J192)*1.2,0)</f>
        <v>0</v>
      </c>
      <c r="L192" s="116"/>
      <c r="M192" s="116"/>
      <c r="N192" s="116" t="n">
        <f aca="false">(L192+M192)*2</f>
        <v>0</v>
      </c>
      <c r="O192" s="114" t="n">
        <f aca="false">K192+N192</f>
        <v>0</v>
      </c>
      <c r="P192" s="140" t="n">
        <v>196.63</v>
      </c>
      <c r="Q192" s="141"/>
      <c r="R192" s="141"/>
      <c r="S192" s="116"/>
      <c r="T192" s="116"/>
      <c r="U192" s="116"/>
      <c r="V192" s="116"/>
      <c r="W192" s="139"/>
      <c r="X192" s="139"/>
      <c r="Y192" s="116"/>
      <c r="Z192" s="116"/>
      <c r="AA192" s="116"/>
    </row>
    <row r="193" customFormat="false" ht="27.75" hidden="true" customHeight="true" outlineLevel="0" collapsed="false">
      <c r="B193" s="122" t="s">
        <v>429</v>
      </c>
      <c r="C193" s="122" t="s">
        <v>1521</v>
      </c>
      <c r="D193" s="122" t="s">
        <v>10</v>
      </c>
      <c r="E193" s="122"/>
      <c r="F193" s="123"/>
      <c r="G193" s="122" t="s">
        <v>1096</v>
      </c>
      <c r="H193" s="124" t="s">
        <v>1097</v>
      </c>
      <c r="I193" s="125"/>
      <c r="J193" s="122"/>
      <c r="K193" s="122" t="n">
        <f aca="false">ROUNDUP(SUM(I193+J193)*1.2,0)</f>
        <v>0</v>
      </c>
      <c r="L193" s="122"/>
      <c r="M193" s="122"/>
      <c r="N193" s="122" t="n">
        <f aca="false">(L193+M193)*2</f>
        <v>0</v>
      </c>
      <c r="O193" s="124" t="n">
        <f aca="false">K193+N193</f>
        <v>0</v>
      </c>
      <c r="P193" s="126" t="n">
        <v>13.6</v>
      </c>
      <c r="Q193" s="127"/>
      <c r="R193" s="127"/>
      <c r="S193" s="122"/>
      <c r="T193" s="122"/>
      <c r="U193" s="122"/>
      <c r="V193" s="122"/>
      <c r="W193" s="125"/>
      <c r="X193" s="125"/>
      <c r="Y193" s="122"/>
      <c r="Z193" s="122"/>
      <c r="AA193" s="122"/>
    </row>
    <row r="194" customFormat="false" ht="15" hidden="true" customHeight="true" outlineLevel="0" collapsed="false">
      <c r="B194" s="112" t="s">
        <v>1098</v>
      </c>
      <c r="C194" s="112" t="s">
        <v>1513</v>
      </c>
      <c r="D194" s="112"/>
      <c r="E194" s="113"/>
      <c r="F194" s="113" t="s">
        <v>1516</v>
      </c>
      <c r="G194" s="112"/>
      <c r="H194" s="117"/>
      <c r="I194" s="115" t="n">
        <v>1</v>
      </c>
      <c r="J194" s="112" t="n">
        <v>0</v>
      </c>
      <c r="K194" s="112" t="n">
        <f aca="false">ROUNDUP(SUM(I194+J194)*1.2,0)</f>
        <v>2</v>
      </c>
      <c r="L194" s="112"/>
      <c r="M194" s="112"/>
      <c r="N194" s="112" t="n">
        <f aca="false">(L194+M194)*2</f>
        <v>0</v>
      </c>
      <c r="O194" s="117" t="n">
        <f aca="false">K194+N194</f>
        <v>2</v>
      </c>
      <c r="P194" s="118" t="n">
        <f aca="false">P195</f>
        <v>18</v>
      </c>
      <c r="Q194" s="119" t="n">
        <f aca="false">(I194+L194+M194)*30</f>
        <v>30</v>
      </c>
      <c r="R194" s="119" t="n">
        <f aca="false">(I194+L194+M194)*45</f>
        <v>45</v>
      </c>
      <c r="S194" s="120" t="str">
        <f aca="false">IF(AND(P194&gt;=Q194,P194&lt;=R194),"Adequado",IF(P194&lt;Q194,"Apertado",IF(P194&gt;R194,"Folgado","0")))</f>
        <v>Apertado</v>
      </c>
      <c r="T194" s="112"/>
      <c r="U194" s="112"/>
      <c r="V194" s="112"/>
      <c r="W194" s="115" t="n">
        <f aca="false">I194+L194+M194</f>
        <v>1</v>
      </c>
      <c r="X194" s="115" t="str">
        <f aca="false">IF(E194&lt;&gt;"",(IF(F194="SL","6",IF(F194="SP","2",IF(F194="F","14",IF(F194="C","2","0")))))*2,IF(F194="SL","6",IF(F194="SP","2",IF(F194="F","14",IF(F194="C","2","0")))))</f>
        <v>14</v>
      </c>
      <c r="Y194" s="116" t="str">
        <f aca="false">IF(S194="Folgado","2",IF(S194="Adequado","4",IF(S194="Apertado","6","0")))</f>
        <v>6</v>
      </c>
      <c r="Z194" s="112" t="n">
        <f aca="false">IF(AND(U194&lt;&gt;"",F194="SL",F194="F"),(W194+X194+Y194)*1.5,(W194+X194+Y194))</f>
        <v>21</v>
      </c>
      <c r="AA194" s="112"/>
    </row>
    <row r="195" customFormat="false" ht="15" hidden="true" customHeight="true" outlineLevel="0" collapsed="false">
      <c r="B195" s="122" t="s">
        <v>1098</v>
      </c>
      <c r="C195" s="122" t="s">
        <v>978</v>
      </c>
      <c r="D195" s="122" t="s">
        <v>14</v>
      </c>
      <c r="E195" s="122"/>
      <c r="F195" s="123"/>
      <c r="G195" s="122" t="s">
        <v>1099</v>
      </c>
      <c r="H195" s="124" t="s">
        <v>1100</v>
      </c>
      <c r="I195" s="125"/>
      <c r="J195" s="122"/>
      <c r="K195" s="122" t="n">
        <f aca="false">ROUNDUP(SUM(I195+J195)*1.2,0)</f>
        <v>0</v>
      </c>
      <c r="L195" s="122"/>
      <c r="M195" s="122"/>
      <c r="N195" s="122" t="n">
        <f aca="false">(L195+M195)*2</f>
        <v>0</v>
      </c>
      <c r="O195" s="124" t="n">
        <f aca="false">K195+N195</f>
        <v>0</v>
      </c>
      <c r="P195" s="126" t="n">
        <v>18</v>
      </c>
      <c r="Q195" s="127"/>
      <c r="R195" s="127"/>
      <c r="S195" s="122"/>
      <c r="T195" s="122"/>
      <c r="U195" s="122"/>
      <c r="V195" s="122"/>
      <c r="W195" s="125"/>
      <c r="X195" s="125"/>
      <c r="Y195" s="122"/>
      <c r="Z195" s="122"/>
      <c r="AA195" s="122"/>
    </row>
    <row r="196" customFormat="false" ht="15" hidden="true" customHeight="true" outlineLevel="0" collapsed="false">
      <c r="B196" s="112" t="s">
        <v>1101</v>
      </c>
      <c r="C196" s="112" t="s">
        <v>1513</v>
      </c>
      <c r="D196" s="112"/>
      <c r="E196" s="113"/>
      <c r="F196" s="113" t="s">
        <v>1516</v>
      </c>
      <c r="G196" s="112"/>
      <c r="H196" s="117"/>
      <c r="I196" s="115" t="n">
        <v>1</v>
      </c>
      <c r="J196" s="112" t="n">
        <v>0</v>
      </c>
      <c r="K196" s="112" t="n">
        <f aca="false">ROUNDUP(SUM(I196+J196)*1.2,0)</f>
        <v>2</v>
      </c>
      <c r="L196" s="112"/>
      <c r="M196" s="112"/>
      <c r="N196" s="112" t="n">
        <f aca="false">(L196+M196)*2</f>
        <v>0</v>
      </c>
      <c r="O196" s="117" t="n">
        <f aca="false">K196+N196</f>
        <v>2</v>
      </c>
      <c r="P196" s="118" t="n">
        <f aca="false">P197</f>
        <v>17.2</v>
      </c>
      <c r="Q196" s="119" t="n">
        <f aca="false">(I196+L196+M196)*30</f>
        <v>30</v>
      </c>
      <c r="R196" s="119" t="n">
        <f aca="false">(I196+L196+M196)*45</f>
        <v>45</v>
      </c>
      <c r="S196" s="120" t="str">
        <f aca="false">IF(AND(P196&gt;=Q196,P196&lt;=R196),"Adequado",IF(P196&lt;Q196,"Apertado",IF(P196&gt;R196,"Folgado","0")))</f>
        <v>Apertado</v>
      </c>
      <c r="T196" s="112"/>
      <c r="U196" s="112"/>
      <c r="V196" s="112"/>
      <c r="W196" s="115" t="n">
        <f aca="false">I196+L196+M196</f>
        <v>1</v>
      </c>
      <c r="X196" s="115" t="str">
        <f aca="false">IF(E196&lt;&gt;"",(IF(F196="SL","6",IF(F196="SP","2",IF(F196="F","14",IF(F196="C","2","0")))))*2,IF(F196="SL","6",IF(F196="SP","2",IF(F196="F","14",IF(F196="C","2","0")))))</f>
        <v>14</v>
      </c>
      <c r="Y196" s="116" t="str">
        <f aca="false">IF(S196="Folgado","2",IF(S196="Adequado","4",IF(S196="Apertado","6","0")))</f>
        <v>6</v>
      </c>
      <c r="Z196" s="112" t="n">
        <f aca="false">IF(AND(U196&lt;&gt;"",F196="SL",F196="F"),(W196+X196+Y196)*1.5,(W196+X196+Y196))</f>
        <v>21</v>
      </c>
      <c r="AA196" s="112"/>
    </row>
    <row r="197" customFormat="false" ht="15" hidden="true" customHeight="true" outlineLevel="0" collapsed="false">
      <c r="B197" s="122" t="s">
        <v>1101</v>
      </c>
      <c r="C197" s="122" t="s">
        <v>978</v>
      </c>
      <c r="D197" s="122" t="s">
        <v>14</v>
      </c>
      <c r="E197" s="122"/>
      <c r="F197" s="123"/>
      <c r="G197" s="122" t="s">
        <v>1102</v>
      </c>
      <c r="H197" s="124" t="s">
        <v>1103</v>
      </c>
      <c r="I197" s="125"/>
      <c r="J197" s="122"/>
      <c r="K197" s="122" t="n">
        <f aca="false">ROUNDUP(SUM(I197+J197)*1.2,0)</f>
        <v>0</v>
      </c>
      <c r="L197" s="122"/>
      <c r="M197" s="122"/>
      <c r="N197" s="122" t="n">
        <f aca="false">(L197+M197)*2</f>
        <v>0</v>
      </c>
      <c r="O197" s="124" t="n">
        <f aca="false">K197+N197</f>
        <v>0</v>
      </c>
      <c r="P197" s="126" t="n">
        <v>17.2</v>
      </c>
      <c r="Q197" s="127"/>
      <c r="R197" s="127"/>
      <c r="S197" s="122"/>
      <c r="T197" s="122"/>
      <c r="U197" s="122"/>
      <c r="V197" s="122"/>
      <c r="W197" s="125"/>
      <c r="X197" s="125"/>
      <c r="Y197" s="122"/>
      <c r="Z197" s="122"/>
      <c r="AA197" s="122"/>
    </row>
    <row r="198" customFormat="false" ht="15" hidden="true" customHeight="true" outlineLevel="0" collapsed="false">
      <c r="B198" s="116" t="s">
        <v>88</v>
      </c>
      <c r="C198" s="116" t="s">
        <v>1513</v>
      </c>
      <c r="D198" s="116"/>
      <c r="E198" s="138" t="s">
        <v>1532</v>
      </c>
      <c r="F198" s="138" t="s">
        <v>1516</v>
      </c>
      <c r="G198" s="116"/>
      <c r="H198" s="114"/>
      <c r="I198" s="139" t="n">
        <v>5</v>
      </c>
      <c r="J198" s="116" t="n">
        <v>1</v>
      </c>
      <c r="K198" s="116" t="n">
        <f aca="false">ROUNDUP(SUM(I198+J198)*1.2,0)</f>
        <v>8</v>
      </c>
      <c r="L198" s="116"/>
      <c r="M198" s="116"/>
      <c r="N198" s="116" t="n">
        <f aca="false">(L198+M198)*2</f>
        <v>0</v>
      </c>
      <c r="O198" s="114" t="n">
        <f aca="false">K198+N198</f>
        <v>8</v>
      </c>
      <c r="P198" s="161" t="n">
        <v>143.31</v>
      </c>
      <c r="Q198" s="119" t="n">
        <f aca="false">(I198+L198+M198)*30</f>
        <v>150</v>
      </c>
      <c r="R198" s="119" t="n">
        <f aca="false">(I198+L198+M198)*45</f>
        <v>225</v>
      </c>
      <c r="S198" s="116" t="str">
        <f aca="false">IF(AND(P198&gt;=Q198,P198&lt;=R198),"Adequado",IF(P198&lt;Q198,"Apertado",IF(P198&gt;R198,"Folgado","0")))</f>
        <v>Apertado</v>
      </c>
      <c r="T198" s="116"/>
      <c r="U198" s="116"/>
      <c r="V198" s="116" t="s">
        <v>1522</v>
      </c>
      <c r="W198" s="115" t="n">
        <f aca="false">I198+L198+M198</f>
        <v>5</v>
      </c>
      <c r="X198" s="115" t="n">
        <f aca="false">IF(E198&lt;&gt;"",(IF(F198="SL","6",IF(F198="SP","2",IF(F198="F","14",IF(F198="C","2","0")))))*2,IF(F198="SL","6",IF(F198="SP","2",IF(F198="F","14",IF(F198="C","2","0")))))</f>
        <v>28</v>
      </c>
      <c r="Y198" s="116" t="str">
        <f aca="false">IF(S198="Folgado","2",IF(S198="Adequado","4",IF(S198="Apertado","6","0")))</f>
        <v>6</v>
      </c>
      <c r="Z198" s="112" t="n">
        <f aca="false">IF(AND(U198&lt;&gt;"",F198="SL",F198="F"),(W198+X198+Y198)*1.5,(W198+X198+Y198))</f>
        <v>39</v>
      </c>
      <c r="AA198" s="116" t="s">
        <v>1533</v>
      </c>
    </row>
    <row r="199" customFormat="false" ht="15" hidden="true" customHeight="true" outlineLevel="0" collapsed="false">
      <c r="B199" s="162" t="s">
        <v>88</v>
      </c>
      <c r="C199" s="116" t="s">
        <v>9</v>
      </c>
      <c r="D199" s="162"/>
      <c r="E199" s="162"/>
      <c r="F199" s="163"/>
      <c r="G199" s="162"/>
      <c r="H199" s="164"/>
      <c r="I199" s="165"/>
      <c r="J199" s="162"/>
      <c r="K199" s="162"/>
      <c r="L199" s="162"/>
      <c r="M199" s="162"/>
      <c r="N199" s="162"/>
      <c r="O199" s="164"/>
      <c r="P199" s="166"/>
      <c r="Q199" s="167"/>
      <c r="R199" s="167"/>
      <c r="S199" s="162"/>
      <c r="T199" s="162"/>
      <c r="U199" s="162"/>
      <c r="V199" s="162"/>
      <c r="W199" s="165"/>
      <c r="X199" s="165"/>
      <c r="Y199" s="162"/>
      <c r="Z199" s="162"/>
      <c r="AA199" s="162"/>
    </row>
    <row r="200" customFormat="false" ht="15" hidden="true" customHeight="true" outlineLevel="0" collapsed="false">
      <c r="B200" s="122" t="s">
        <v>88</v>
      </c>
      <c r="C200" s="122" t="s">
        <v>978</v>
      </c>
      <c r="D200" s="122" t="s">
        <v>70</v>
      </c>
      <c r="E200" s="122"/>
      <c r="F200" s="123"/>
      <c r="G200" s="122" t="s">
        <v>1104</v>
      </c>
      <c r="H200" s="124" t="s">
        <v>1105</v>
      </c>
      <c r="I200" s="125"/>
      <c r="J200" s="122"/>
      <c r="K200" s="122" t="n">
        <f aca="false">ROUNDUP(SUM(I200+J200)*1.2,0)</f>
        <v>0</v>
      </c>
      <c r="L200" s="122"/>
      <c r="M200" s="122"/>
      <c r="N200" s="122" t="n">
        <f aca="false">(L200+M200)*2</f>
        <v>0</v>
      </c>
      <c r="O200" s="124" t="n">
        <f aca="false">K200+N200</f>
        <v>0</v>
      </c>
      <c r="P200" s="126" t="n">
        <v>143.31</v>
      </c>
      <c r="Q200" s="127"/>
      <c r="R200" s="127"/>
      <c r="S200" s="122"/>
      <c r="T200" s="122"/>
      <c r="U200" s="122"/>
      <c r="V200" s="122"/>
      <c r="W200" s="125"/>
      <c r="X200" s="125"/>
      <c r="Y200" s="122"/>
      <c r="Z200" s="122"/>
      <c r="AA200" s="122"/>
    </row>
    <row r="201" customFormat="false" ht="15" hidden="true" customHeight="true" outlineLevel="0" collapsed="false">
      <c r="B201" s="112" t="s">
        <v>90</v>
      </c>
      <c r="C201" s="112" t="s">
        <v>1526</v>
      </c>
      <c r="D201" s="112"/>
      <c r="E201" s="113"/>
      <c r="F201" s="113" t="s">
        <v>1515</v>
      </c>
      <c r="G201" s="112"/>
      <c r="H201" s="117"/>
      <c r="I201" s="115" t="n">
        <v>3</v>
      </c>
      <c r="J201" s="112" t="n">
        <v>1</v>
      </c>
      <c r="K201" s="112" t="n">
        <f aca="false">ROUNDUP(SUM(I201+J201)*1.2,0)</f>
        <v>5</v>
      </c>
      <c r="L201" s="112" t="n">
        <v>2</v>
      </c>
      <c r="M201" s="112"/>
      <c r="N201" s="112" t="n">
        <f aca="false">(L201+M201)*2</f>
        <v>4</v>
      </c>
      <c r="O201" s="117" t="n">
        <f aca="false">K201+N201</f>
        <v>9</v>
      </c>
      <c r="P201" s="118" t="n">
        <f aca="false">P202</f>
        <v>97.1</v>
      </c>
      <c r="Q201" s="119" t="n">
        <f aca="false">(I201+L201+M201)*30</f>
        <v>150</v>
      </c>
      <c r="R201" s="119" t="n">
        <f aca="false">(I201+L201+M201)*45</f>
        <v>225</v>
      </c>
      <c r="S201" s="120" t="str">
        <f aca="false">IF(AND(P201&gt;=Q201,P201&lt;=R201),"Adequado",IF(P201&lt;Q201,"Apertado",IF(P201&gt;R201,"Folgado","0")))</f>
        <v>Apertado</v>
      </c>
      <c r="T201" s="112"/>
      <c r="U201" s="112"/>
      <c r="V201" s="112"/>
      <c r="W201" s="115" t="n">
        <f aca="false">I201+L201+M201</f>
        <v>5</v>
      </c>
      <c r="X201" s="115" t="str">
        <f aca="false">IF(E201&lt;&gt;"",(IF(F201="SL","6",IF(F201="SP","2",IF(F201="F","14",IF(F201="C","2","0")))))*2,IF(F201="SL","6",IF(F201="SP","2",IF(F201="F","14",IF(F201="C","2","0")))))</f>
        <v>2</v>
      </c>
      <c r="Y201" s="116" t="str">
        <f aca="false">IF(S201="Folgado","2",IF(S201="Adequado","4",IF(S201="Apertado","6","0")))</f>
        <v>6</v>
      </c>
      <c r="Z201" s="112" t="n">
        <f aca="false">IF(AND(U201&lt;&gt;"",F201="SL",F201="F"),(W201+X201+Y201)*1.5,(W201+X201+Y201))</f>
        <v>13</v>
      </c>
      <c r="AA201" s="112" t="s">
        <v>1534</v>
      </c>
    </row>
    <row r="202" customFormat="false" ht="15" hidden="true" customHeight="true" outlineLevel="0" collapsed="false">
      <c r="B202" s="122" t="s">
        <v>90</v>
      </c>
      <c r="C202" s="122" t="s">
        <v>9</v>
      </c>
      <c r="D202" s="122" t="s">
        <v>18</v>
      </c>
      <c r="E202" s="122"/>
      <c r="F202" s="123"/>
      <c r="G202" s="122" t="s">
        <v>91</v>
      </c>
      <c r="H202" s="124" t="s">
        <v>92</v>
      </c>
      <c r="I202" s="125"/>
      <c r="J202" s="122"/>
      <c r="K202" s="122" t="n">
        <f aca="false">ROUNDUP(SUM(I202+J202)*1.2,0)</f>
        <v>0</v>
      </c>
      <c r="L202" s="122"/>
      <c r="M202" s="122"/>
      <c r="N202" s="122" t="n">
        <f aca="false">(L202+M202)*2</f>
        <v>0</v>
      </c>
      <c r="O202" s="124" t="n">
        <f aca="false">K202+N202</f>
        <v>0</v>
      </c>
      <c r="P202" s="126" t="n">
        <v>97.1</v>
      </c>
      <c r="Q202" s="127"/>
      <c r="R202" s="127"/>
      <c r="S202" s="122"/>
      <c r="T202" s="122"/>
      <c r="U202" s="122"/>
      <c r="V202" s="122"/>
      <c r="W202" s="125"/>
      <c r="X202" s="125"/>
      <c r="Y202" s="122"/>
      <c r="Z202" s="122"/>
      <c r="AA202" s="122"/>
    </row>
    <row r="203" customFormat="false" ht="15" hidden="true" customHeight="true" outlineLevel="0" collapsed="false">
      <c r="B203" s="112" t="s">
        <v>1470</v>
      </c>
      <c r="C203" s="112" t="s">
        <v>1513</v>
      </c>
      <c r="D203" s="112"/>
      <c r="E203" s="113"/>
      <c r="F203" s="113" t="s">
        <v>1518</v>
      </c>
      <c r="G203" s="112"/>
      <c r="H203" s="117"/>
      <c r="I203" s="115" t="n">
        <v>1</v>
      </c>
      <c r="J203" s="112" t="n">
        <v>0</v>
      </c>
      <c r="K203" s="112" t="n">
        <f aca="false">ROUNDUP(SUM(I203+J203)*1.2,0)</f>
        <v>2</v>
      </c>
      <c r="L203" s="112"/>
      <c r="M203" s="112"/>
      <c r="N203" s="112" t="n">
        <f aca="false">(L203+M203)*2</f>
        <v>0</v>
      </c>
      <c r="O203" s="117" t="n">
        <f aca="false">K203+N203</f>
        <v>2</v>
      </c>
      <c r="P203" s="118" t="n">
        <f aca="false">P204</f>
        <v>35.18</v>
      </c>
      <c r="Q203" s="119" t="n">
        <f aca="false">(I203+L203+M203)*30</f>
        <v>30</v>
      </c>
      <c r="R203" s="119" t="n">
        <f aca="false">(I203+L203+M203)*45</f>
        <v>45</v>
      </c>
      <c r="S203" s="120" t="str">
        <f aca="false">IF(AND(P203&gt;=Q203,P203&lt;=R203),"Adequado",IF(P203&lt;Q203,"Apertado",IF(P203&gt;R203,"Folgado","0")))</f>
        <v>Adequado</v>
      </c>
      <c r="T203" s="112"/>
      <c r="U203" s="112"/>
      <c r="V203" s="112"/>
      <c r="W203" s="115" t="n">
        <f aca="false">I203+L203+M203</f>
        <v>1</v>
      </c>
      <c r="X203" s="115" t="str">
        <f aca="false">IF(E203&lt;&gt;"",(IF(F203="SL","6",IF(F203="SP","2",IF(F203="F","14",IF(F203="C","2","0")))))*2,IF(F203="SL","6",IF(F203="SP","2",IF(F203="F","14",IF(F203="C","2","0")))))</f>
        <v>2</v>
      </c>
      <c r="Y203" s="116" t="str">
        <f aca="false">IF(S203="Folgado","2",IF(S203="Adequado","4",IF(S203="Apertado","6","0")))</f>
        <v>4</v>
      </c>
      <c r="Z203" s="112" t="n">
        <f aca="false">IF(AND(U203&lt;&gt;"",F203="SL",F203="F"),(W203+X203+Y203)*1.5,(W203+X203+Y203))</f>
        <v>7</v>
      </c>
      <c r="AA203" s="112"/>
    </row>
    <row r="204" customFormat="false" ht="15" hidden="true" customHeight="true" outlineLevel="0" collapsed="false">
      <c r="B204" s="122" t="s">
        <v>1470</v>
      </c>
      <c r="C204" s="122" t="s">
        <v>1451</v>
      </c>
      <c r="D204" s="122" t="s">
        <v>10</v>
      </c>
      <c r="E204" s="122"/>
      <c r="F204" s="123"/>
      <c r="G204" s="122" t="s">
        <v>1471</v>
      </c>
      <c r="H204" s="124" t="s">
        <v>1535</v>
      </c>
      <c r="I204" s="125"/>
      <c r="J204" s="122"/>
      <c r="K204" s="122" t="n">
        <f aca="false">ROUNDUP(SUM(I204+J204)*1.2,0)</f>
        <v>0</v>
      </c>
      <c r="L204" s="122"/>
      <c r="M204" s="122"/>
      <c r="N204" s="122" t="n">
        <f aca="false">(L204+M204)*2</f>
        <v>0</v>
      </c>
      <c r="O204" s="124" t="n">
        <f aca="false">K204+N204</f>
        <v>0</v>
      </c>
      <c r="P204" s="126" t="n">
        <v>35.18</v>
      </c>
      <c r="Q204" s="127"/>
      <c r="R204" s="127"/>
      <c r="S204" s="122"/>
      <c r="T204" s="122"/>
      <c r="U204" s="122"/>
      <c r="V204" s="122"/>
      <c r="W204" s="125"/>
      <c r="X204" s="125"/>
      <c r="Y204" s="122"/>
      <c r="Z204" s="122"/>
      <c r="AA204" s="122"/>
    </row>
    <row r="205" customFormat="false" ht="15" hidden="true" customHeight="true" outlineLevel="0" collapsed="false">
      <c r="B205" s="116" t="s">
        <v>93</v>
      </c>
      <c r="C205" s="116" t="s">
        <v>1513</v>
      </c>
      <c r="D205" s="116"/>
      <c r="E205" s="138" t="s">
        <v>1529</v>
      </c>
      <c r="F205" s="138" t="s">
        <v>1515</v>
      </c>
      <c r="G205" s="116"/>
      <c r="H205" s="114"/>
      <c r="I205" s="139" t="n">
        <v>15</v>
      </c>
      <c r="J205" s="116" t="n">
        <v>3</v>
      </c>
      <c r="K205" s="116" t="n">
        <f aca="false">ROUNDUP(SUM(I205+J205)*1.2,0)</f>
        <v>22</v>
      </c>
      <c r="L205" s="116" t="n">
        <v>5</v>
      </c>
      <c r="M205" s="116" t="n">
        <v>1</v>
      </c>
      <c r="N205" s="116" t="n">
        <f aca="false">(L205+M205)*2</f>
        <v>12</v>
      </c>
      <c r="O205" s="114" t="n">
        <f aca="false">K205+N205</f>
        <v>34</v>
      </c>
      <c r="P205" s="168" t="n">
        <f aca="false">P208+P209</f>
        <v>919</v>
      </c>
      <c r="Q205" s="119" t="n">
        <f aca="false">(I205+L205+M205)*30</f>
        <v>630</v>
      </c>
      <c r="R205" s="119" t="n">
        <f aca="false">(I205+L205+M205)*45</f>
        <v>945</v>
      </c>
      <c r="S205" s="116" t="str">
        <f aca="false">IF(AND(P205&gt;=Q205,P205&lt;=R205),"Adequado",IF(P205&lt;Q205,"Apertado",IF(P205&gt;R205,"Folgado","0")))</f>
        <v>Adequado</v>
      </c>
      <c r="T205" s="116"/>
      <c r="U205" s="116"/>
      <c r="V205" s="116"/>
      <c r="W205" s="115" t="n">
        <f aca="false">I205+L205+M205</f>
        <v>21</v>
      </c>
      <c r="X205" s="115" t="n">
        <f aca="false">IF(E205&lt;&gt;"",(IF(F205="SL","6",IF(F205="SP","2",IF(F205="F","14",IF(F205="C","2","0")))))*2,IF(F205="SL","6",IF(F205="SP","2",IF(F205="F","14",IF(F205="C","2","0")))))</f>
        <v>4</v>
      </c>
      <c r="Y205" s="116" t="str">
        <f aca="false">IF(S205="Folgado","2",IF(S205="Adequado","4",IF(S205="Apertado","6","0")))</f>
        <v>4</v>
      </c>
      <c r="Z205" s="112" t="n">
        <f aca="false">IF(AND(U205&lt;&gt;"",F205="SL",F205="F"),(W205+X205+Y205)*1.5,(W205+X205+Y205))</f>
        <v>29</v>
      </c>
      <c r="AA205" s="116" t="s">
        <v>1525</v>
      </c>
    </row>
    <row r="206" customFormat="false" ht="15" hidden="true" customHeight="true" outlineLevel="0" collapsed="false">
      <c r="B206" s="112" t="s">
        <v>93</v>
      </c>
      <c r="C206" s="112" t="s">
        <v>9</v>
      </c>
      <c r="D206" s="112" t="s">
        <v>70</v>
      </c>
      <c r="E206" s="112"/>
      <c r="F206" s="113"/>
      <c r="G206" s="112" t="s">
        <v>94</v>
      </c>
      <c r="H206" s="117" t="s">
        <v>95</v>
      </c>
      <c r="I206" s="115"/>
      <c r="J206" s="112"/>
      <c r="K206" s="112" t="n">
        <f aca="false">ROUNDUP(SUM(I206+J206)*1.2,0)</f>
        <v>0</v>
      </c>
      <c r="L206" s="112"/>
      <c r="M206" s="112"/>
      <c r="N206" s="112" t="n">
        <f aca="false">(L206+M206)*2</f>
        <v>0</v>
      </c>
      <c r="O206" s="117" t="n">
        <f aca="false">K206+N206</f>
        <v>0</v>
      </c>
      <c r="P206" s="118"/>
      <c r="Q206" s="119"/>
      <c r="R206" s="119"/>
      <c r="S206" s="120"/>
      <c r="T206" s="112"/>
      <c r="U206" s="112"/>
      <c r="V206" s="112"/>
      <c r="W206" s="115"/>
      <c r="X206" s="115"/>
      <c r="Y206" s="112"/>
      <c r="Z206" s="112"/>
      <c r="AA206" s="112"/>
    </row>
    <row r="207" customFormat="false" ht="15" hidden="true" customHeight="true" outlineLevel="0" collapsed="false">
      <c r="B207" s="116" t="s">
        <v>93</v>
      </c>
      <c r="C207" s="116" t="s">
        <v>225</v>
      </c>
      <c r="D207" s="116" t="s">
        <v>70</v>
      </c>
      <c r="E207" s="116"/>
      <c r="F207" s="138"/>
      <c r="G207" s="116" t="s">
        <v>1536</v>
      </c>
      <c r="H207" s="114" t="s">
        <v>435</v>
      </c>
      <c r="I207" s="139"/>
      <c r="J207" s="116"/>
      <c r="K207" s="116" t="n">
        <f aca="false">ROUNDUP(SUM(I207+J207)*1.2,0)</f>
        <v>0</v>
      </c>
      <c r="L207" s="116"/>
      <c r="M207" s="116"/>
      <c r="N207" s="116" t="n">
        <f aca="false">(L207+M207)*2</f>
        <v>0</v>
      </c>
      <c r="O207" s="114" t="n">
        <f aca="false">K207+N207</f>
        <v>0</v>
      </c>
      <c r="P207" s="140"/>
      <c r="Q207" s="141"/>
      <c r="R207" s="141"/>
      <c r="S207" s="116"/>
      <c r="T207" s="116"/>
      <c r="U207" s="116"/>
      <c r="V207" s="116"/>
      <c r="W207" s="139"/>
      <c r="X207" s="139"/>
      <c r="Y207" s="116"/>
      <c r="Z207" s="116"/>
      <c r="AA207" s="116"/>
    </row>
    <row r="208" customFormat="false" ht="15" hidden="true" customHeight="true" outlineLevel="0" collapsed="false">
      <c r="B208" s="116" t="s">
        <v>93</v>
      </c>
      <c r="C208" s="116" t="s">
        <v>225</v>
      </c>
      <c r="D208" s="116" t="s">
        <v>70</v>
      </c>
      <c r="E208" s="116"/>
      <c r="F208" s="138"/>
      <c r="G208" s="116" t="s">
        <v>434</v>
      </c>
      <c r="H208" s="114" t="s">
        <v>435</v>
      </c>
      <c r="I208" s="139"/>
      <c r="J208" s="116"/>
      <c r="K208" s="116" t="n">
        <f aca="false">ROUNDUP(SUM(I208+J208)*1.2,0)</f>
        <v>0</v>
      </c>
      <c r="L208" s="116"/>
      <c r="M208" s="116"/>
      <c r="N208" s="116" t="n">
        <f aca="false">(L208+M208)*2</f>
        <v>0</v>
      </c>
      <c r="O208" s="114" t="n">
        <f aca="false">K208+N208</f>
        <v>0</v>
      </c>
      <c r="P208" s="141" t="n">
        <v>871.35</v>
      </c>
      <c r="Q208" s="141"/>
      <c r="R208" s="141"/>
      <c r="S208" s="116"/>
      <c r="T208" s="116"/>
      <c r="U208" s="116"/>
      <c r="V208" s="116"/>
      <c r="W208" s="139"/>
      <c r="X208" s="139"/>
      <c r="Y208" s="116"/>
      <c r="Z208" s="116"/>
      <c r="AA208" s="116"/>
    </row>
    <row r="209" customFormat="false" ht="15" hidden="true" customHeight="true" outlineLevel="0" collapsed="false">
      <c r="B209" s="116" t="s">
        <v>93</v>
      </c>
      <c r="C209" s="116" t="s">
        <v>225</v>
      </c>
      <c r="D209" s="116" t="s">
        <v>70</v>
      </c>
      <c r="E209" s="116"/>
      <c r="F209" s="138"/>
      <c r="G209" s="116" t="s">
        <v>1537</v>
      </c>
      <c r="H209" s="114" t="s">
        <v>435</v>
      </c>
      <c r="I209" s="139"/>
      <c r="J209" s="116"/>
      <c r="K209" s="116" t="n">
        <f aca="false">ROUNDUP(SUM(I209+J209)*1.2,0)</f>
        <v>0</v>
      </c>
      <c r="L209" s="116"/>
      <c r="M209" s="116"/>
      <c r="N209" s="116" t="n">
        <f aca="false">(L209+M209)*2</f>
        <v>0</v>
      </c>
      <c r="O209" s="114" t="n">
        <f aca="false">K209+N209</f>
        <v>0</v>
      </c>
      <c r="P209" s="141" t="n">
        <v>47.65</v>
      </c>
      <c r="Q209" s="141"/>
      <c r="R209" s="141"/>
      <c r="S209" s="116"/>
      <c r="T209" s="116"/>
      <c r="U209" s="116"/>
      <c r="V209" s="116"/>
      <c r="W209" s="139"/>
      <c r="X209" s="139"/>
      <c r="Y209" s="116"/>
      <c r="Z209" s="116"/>
      <c r="AA209" s="116"/>
    </row>
    <row r="210" customFormat="false" ht="15" hidden="true" customHeight="true" outlineLevel="0" collapsed="false">
      <c r="B210" s="116" t="s">
        <v>93</v>
      </c>
      <c r="C210" s="116" t="s">
        <v>225</v>
      </c>
      <c r="D210" s="116" t="s">
        <v>70</v>
      </c>
      <c r="E210" s="116"/>
      <c r="F210" s="138"/>
      <c r="G210" s="116" t="s">
        <v>434</v>
      </c>
      <c r="H210" s="114" t="s">
        <v>435</v>
      </c>
      <c r="I210" s="139"/>
      <c r="J210" s="116"/>
      <c r="K210" s="116" t="n">
        <f aca="false">ROUNDUP(SUM(I210+J210)*1.2,0)</f>
        <v>0</v>
      </c>
      <c r="L210" s="116"/>
      <c r="M210" s="116"/>
      <c r="N210" s="116" t="n">
        <f aca="false">(L210+M210)*2</f>
        <v>0</v>
      </c>
      <c r="O210" s="114" t="n">
        <f aca="false">K210+N210</f>
        <v>0</v>
      </c>
      <c r="P210" s="140"/>
      <c r="Q210" s="141"/>
      <c r="R210" s="141"/>
      <c r="S210" s="116"/>
      <c r="T210" s="116"/>
      <c r="U210" s="116"/>
      <c r="V210" s="116"/>
      <c r="W210" s="139"/>
      <c r="X210" s="139"/>
      <c r="Y210" s="116"/>
      <c r="Z210" s="116"/>
      <c r="AA210" s="116"/>
    </row>
    <row r="211" customFormat="false" ht="15" hidden="true" customHeight="true" outlineLevel="0" collapsed="false">
      <c r="B211" s="116" t="s">
        <v>93</v>
      </c>
      <c r="C211" s="116" t="s">
        <v>225</v>
      </c>
      <c r="D211" s="116" t="s">
        <v>70</v>
      </c>
      <c r="E211" s="116"/>
      <c r="F211" s="138"/>
      <c r="G211" s="116" t="s">
        <v>434</v>
      </c>
      <c r="H211" s="114" t="s">
        <v>435</v>
      </c>
      <c r="I211" s="139"/>
      <c r="J211" s="116"/>
      <c r="K211" s="116" t="n">
        <f aca="false">ROUNDUP(SUM(I211+J211)*1.2,0)</f>
        <v>0</v>
      </c>
      <c r="L211" s="116"/>
      <c r="M211" s="116"/>
      <c r="N211" s="116" t="n">
        <f aca="false">(L211+M211)*2</f>
        <v>0</v>
      </c>
      <c r="O211" s="114" t="n">
        <f aca="false">K211+N211</f>
        <v>0</v>
      </c>
      <c r="P211" s="140"/>
      <c r="Q211" s="141"/>
      <c r="R211" s="141"/>
      <c r="S211" s="116"/>
      <c r="T211" s="116"/>
      <c r="U211" s="116"/>
      <c r="V211" s="116"/>
      <c r="W211" s="139"/>
      <c r="X211" s="139"/>
      <c r="Y211" s="116"/>
      <c r="Z211" s="116"/>
      <c r="AA211" s="116"/>
    </row>
    <row r="212" customFormat="false" ht="15" hidden="true" customHeight="true" outlineLevel="0" collapsed="false">
      <c r="B212" s="116" t="s">
        <v>93</v>
      </c>
      <c r="C212" s="116" t="s">
        <v>225</v>
      </c>
      <c r="D212" s="116" t="s">
        <v>70</v>
      </c>
      <c r="E212" s="116"/>
      <c r="F212" s="138"/>
      <c r="G212" s="116" t="s">
        <v>434</v>
      </c>
      <c r="H212" s="114" t="s">
        <v>435</v>
      </c>
      <c r="I212" s="139"/>
      <c r="J212" s="116"/>
      <c r="K212" s="116" t="n">
        <f aca="false">ROUNDUP(SUM(I212+J212)*1.2,0)</f>
        <v>0</v>
      </c>
      <c r="L212" s="116"/>
      <c r="M212" s="116"/>
      <c r="N212" s="116" t="n">
        <f aca="false">(L212+M212)*2</f>
        <v>0</v>
      </c>
      <c r="O212" s="114" t="n">
        <f aca="false">K212+N212</f>
        <v>0</v>
      </c>
      <c r="P212" s="140"/>
      <c r="Q212" s="141"/>
      <c r="R212" s="141"/>
      <c r="S212" s="116"/>
      <c r="T212" s="116"/>
      <c r="U212" s="116"/>
      <c r="V212" s="116"/>
      <c r="W212" s="139"/>
      <c r="X212" s="139"/>
      <c r="Y212" s="116"/>
      <c r="Z212" s="116"/>
      <c r="AA212" s="116"/>
    </row>
    <row r="213" customFormat="false" ht="15" hidden="true" customHeight="true" outlineLevel="0" collapsed="false">
      <c r="B213" s="116" t="s">
        <v>93</v>
      </c>
      <c r="C213" s="116" t="s">
        <v>225</v>
      </c>
      <c r="D213" s="116" t="s">
        <v>70</v>
      </c>
      <c r="E213" s="116"/>
      <c r="F213" s="138"/>
      <c r="G213" s="116" t="s">
        <v>434</v>
      </c>
      <c r="H213" s="114" t="s">
        <v>435</v>
      </c>
      <c r="I213" s="139"/>
      <c r="J213" s="116"/>
      <c r="K213" s="116" t="n">
        <f aca="false">ROUNDUP(SUM(I213+J213)*1.2,0)</f>
        <v>0</v>
      </c>
      <c r="L213" s="116"/>
      <c r="M213" s="116"/>
      <c r="N213" s="116" t="n">
        <f aca="false">(L213+M213)*2</f>
        <v>0</v>
      </c>
      <c r="O213" s="114" t="n">
        <f aca="false">K213+N213</f>
        <v>0</v>
      </c>
      <c r="P213" s="140"/>
      <c r="Q213" s="141"/>
      <c r="R213" s="141"/>
      <c r="S213" s="116"/>
      <c r="T213" s="116"/>
      <c r="U213" s="116"/>
      <c r="V213" s="116"/>
      <c r="W213" s="139"/>
      <c r="X213" s="139"/>
      <c r="Y213" s="116"/>
      <c r="Z213" s="116"/>
      <c r="AA213" s="116"/>
    </row>
    <row r="214" customFormat="false" ht="15" hidden="true" customHeight="true" outlineLevel="0" collapsed="false">
      <c r="B214" s="116" t="s">
        <v>93</v>
      </c>
      <c r="C214" s="116" t="s">
        <v>225</v>
      </c>
      <c r="D214" s="116" t="s">
        <v>70</v>
      </c>
      <c r="E214" s="116"/>
      <c r="F214" s="138"/>
      <c r="G214" s="116" t="s">
        <v>434</v>
      </c>
      <c r="H214" s="114" t="s">
        <v>435</v>
      </c>
      <c r="I214" s="139"/>
      <c r="J214" s="116"/>
      <c r="K214" s="116" t="n">
        <f aca="false">ROUNDUP(SUM(I214+J214)*1.2,0)</f>
        <v>0</v>
      </c>
      <c r="L214" s="116"/>
      <c r="M214" s="116"/>
      <c r="N214" s="116" t="n">
        <f aca="false">(L214+M214)*2</f>
        <v>0</v>
      </c>
      <c r="O214" s="114" t="n">
        <f aca="false">K214+N214</f>
        <v>0</v>
      </c>
      <c r="P214" s="140"/>
      <c r="Q214" s="141"/>
      <c r="R214" s="141"/>
      <c r="S214" s="116"/>
      <c r="T214" s="116"/>
      <c r="U214" s="116"/>
      <c r="V214" s="116"/>
      <c r="W214" s="139"/>
      <c r="X214" s="139"/>
      <c r="Y214" s="116"/>
      <c r="Z214" s="116"/>
      <c r="AA214" s="116"/>
    </row>
    <row r="215" customFormat="false" ht="15" hidden="true" customHeight="true" outlineLevel="0" collapsed="false">
      <c r="B215" s="116" t="s">
        <v>93</v>
      </c>
      <c r="C215" s="116" t="s">
        <v>225</v>
      </c>
      <c r="D215" s="116" t="s">
        <v>70</v>
      </c>
      <c r="E215" s="116"/>
      <c r="F215" s="138"/>
      <c r="G215" s="116" t="s">
        <v>434</v>
      </c>
      <c r="H215" s="114" t="s">
        <v>435</v>
      </c>
      <c r="I215" s="139"/>
      <c r="J215" s="116"/>
      <c r="K215" s="116" t="n">
        <f aca="false">ROUNDUP(SUM(I215+J215)*1.2,0)</f>
        <v>0</v>
      </c>
      <c r="L215" s="116"/>
      <c r="M215" s="116"/>
      <c r="N215" s="116" t="n">
        <f aca="false">(L215+M215)*2</f>
        <v>0</v>
      </c>
      <c r="O215" s="114" t="n">
        <f aca="false">K215+N215</f>
        <v>0</v>
      </c>
      <c r="P215" s="140"/>
      <c r="Q215" s="141"/>
      <c r="R215" s="141"/>
      <c r="S215" s="116"/>
      <c r="T215" s="116"/>
      <c r="U215" s="116"/>
      <c r="V215" s="116"/>
      <c r="W215" s="139"/>
      <c r="X215" s="139"/>
      <c r="Y215" s="116"/>
      <c r="Z215" s="116"/>
      <c r="AA215" s="116"/>
    </row>
    <row r="216" customFormat="false" ht="15" hidden="true" customHeight="true" outlineLevel="0" collapsed="false">
      <c r="B216" s="116" t="s">
        <v>93</v>
      </c>
      <c r="C216" s="116" t="s">
        <v>225</v>
      </c>
      <c r="D216" s="116" t="s">
        <v>70</v>
      </c>
      <c r="E216" s="116"/>
      <c r="F216" s="138"/>
      <c r="G216" s="116" t="s">
        <v>434</v>
      </c>
      <c r="H216" s="114" t="s">
        <v>435</v>
      </c>
      <c r="I216" s="139"/>
      <c r="J216" s="116"/>
      <c r="K216" s="116" t="n">
        <f aca="false">ROUNDUP(SUM(I216+J216)*1.2,0)</f>
        <v>0</v>
      </c>
      <c r="L216" s="116"/>
      <c r="M216" s="116"/>
      <c r="N216" s="116" t="n">
        <f aca="false">(L216+M216)*2</f>
        <v>0</v>
      </c>
      <c r="O216" s="114" t="n">
        <f aca="false">K216+N216</f>
        <v>0</v>
      </c>
      <c r="P216" s="140"/>
      <c r="Q216" s="141"/>
      <c r="R216" s="141"/>
      <c r="S216" s="116"/>
      <c r="T216" s="116"/>
      <c r="U216" s="116"/>
      <c r="V216" s="116"/>
      <c r="W216" s="139"/>
      <c r="X216" s="139"/>
      <c r="Y216" s="116"/>
      <c r="Z216" s="116"/>
      <c r="AA216" s="116"/>
    </row>
    <row r="217" customFormat="false" ht="27" hidden="true" customHeight="true" outlineLevel="0" collapsed="false">
      <c r="B217" s="122" t="s">
        <v>93</v>
      </c>
      <c r="C217" s="122" t="s">
        <v>1521</v>
      </c>
      <c r="D217" s="122" t="s">
        <v>70</v>
      </c>
      <c r="E217" s="122"/>
      <c r="F217" s="123"/>
      <c r="G217" s="122" t="s">
        <v>1106</v>
      </c>
      <c r="H217" s="124" t="s">
        <v>1107</v>
      </c>
      <c r="I217" s="125"/>
      <c r="J217" s="122"/>
      <c r="K217" s="122" t="n">
        <f aca="false">ROUNDUP(SUM(I217+J217)*1.2,0)</f>
        <v>0</v>
      </c>
      <c r="L217" s="122"/>
      <c r="M217" s="122"/>
      <c r="N217" s="122" t="n">
        <f aca="false">(L217+M217)*2</f>
        <v>0</v>
      </c>
      <c r="O217" s="124" t="n">
        <f aca="false">K217+N217</f>
        <v>0</v>
      </c>
      <c r="P217" s="126" t="n">
        <v>15</v>
      </c>
      <c r="Q217" s="127"/>
      <c r="R217" s="127"/>
      <c r="S217" s="122"/>
      <c r="T217" s="122"/>
      <c r="U217" s="122"/>
      <c r="V217" s="122"/>
      <c r="W217" s="125"/>
      <c r="X217" s="125"/>
      <c r="Y217" s="122"/>
      <c r="Z217" s="122"/>
      <c r="AA217" s="122"/>
    </row>
    <row r="218" customFormat="false" ht="15" hidden="true" customHeight="true" outlineLevel="0" collapsed="false">
      <c r="B218" s="112" t="s">
        <v>96</v>
      </c>
      <c r="C218" s="112" t="s">
        <v>1513</v>
      </c>
      <c r="D218" s="112"/>
      <c r="E218" s="113"/>
      <c r="F218" s="113" t="s">
        <v>1515</v>
      </c>
      <c r="G218" s="112"/>
      <c r="H218" s="117"/>
      <c r="I218" s="115" t="n">
        <v>1</v>
      </c>
      <c r="J218" s="112" t="n">
        <v>1</v>
      </c>
      <c r="K218" s="112" t="n">
        <f aca="false">ROUNDUP(SUM(I218+J218)*1.2,0)</f>
        <v>3</v>
      </c>
      <c r="L218" s="112"/>
      <c r="M218" s="112"/>
      <c r="N218" s="112" t="n">
        <f aca="false">(L218+M218)*2</f>
        <v>0</v>
      </c>
      <c r="O218" s="117" t="n">
        <f aca="false">K218+N218</f>
        <v>3</v>
      </c>
      <c r="P218" s="118" t="n">
        <f aca="false">P219</f>
        <v>49.21</v>
      </c>
      <c r="Q218" s="119" t="n">
        <f aca="false">(I218+L218+M218)*30</f>
        <v>30</v>
      </c>
      <c r="R218" s="119" t="n">
        <f aca="false">(I218+L218+M218)*45</f>
        <v>45</v>
      </c>
      <c r="S218" s="120" t="str">
        <f aca="false">IF(AND(P218&gt;=Q218,P218&lt;=R218),"Adequado",IF(P218&lt;Q218,"Apertado",IF(P218&gt;R218,"Folgado","0")))</f>
        <v>Folgado</v>
      </c>
      <c r="T218" s="112"/>
      <c r="U218" s="128" t="n">
        <v>45231</v>
      </c>
      <c r="V218" s="112"/>
      <c r="W218" s="115" t="n">
        <f aca="false">I218+L218+M218</f>
        <v>1</v>
      </c>
      <c r="X218" s="115" t="str">
        <f aca="false">IF(E218&lt;&gt;"",(IF(F218="SL","6",IF(F218="SP","2",IF(F218="F","14",IF(F218="C","2","0")))))*2,IF(F218="SL","6",IF(F218="SP","2",IF(F218="F","14",IF(F218="C","2","0")))))</f>
        <v>2</v>
      </c>
      <c r="Y218" s="116" t="str">
        <f aca="false">IF(S218="Folgado","2",IF(S218="Adequado","4",IF(S218="Apertado","6","0")))</f>
        <v>2</v>
      </c>
      <c r="Z218" s="112" t="n">
        <f aca="false">IF(AND(U218&lt;&gt;"",F218="SL",F218="F"),(W218+X218+Y218)*1.5,(W218+X218+Y218))</f>
        <v>5</v>
      </c>
      <c r="AA218" s="112"/>
    </row>
    <row r="219" customFormat="false" ht="15" hidden="true" customHeight="true" outlineLevel="0" collapsed="false">
      <c r="B219" s="122" t="s">
        <v>96</v>
      </c>
      <c r="C219" s="122" t="s">
        <v>9</v>
      </c>
      <c r="D219" s="122" t="s">
        <v>70</v>
      </c>
      <c r="E219" s="122"/>
      <c r="F219" s="123"/>
      <c r="G219" s="122" t="s">
        <v>97</v>
      </c>
      <c r="H219" s="124" t="s">
        <v>98</v>
      </c>
      <c r="I219" s="125"/>
      <c r="J219" s="122"/>
      <c r="K219" s="122" t="n">
        <f aca="false">ROUNDUP(SUM(I219+J219)*1.2,0)</f>
        <v>0</v>
      </c>
      <c r="L219" s="122"/>
      <c r="M219" s="122"/>
      <c r="N219" s="122" t="n">
        <f aca="false">(L219+M219)*2</f>
        <v>0</v>
      </c>
      <c r="O219" s="124" t="n">
        <f aca="false">K219+N219</f>
        <v>0</v>
      </c>
      <c r="P219" s="126" t="n">
        <v>49.21</v>
      </c>
      <c r="Q219" s="127"/>
      <c r="R219" s="127"/>
      <c r="S219" s="122"/>
      <c r="T219" s="122"/>
      <c r="U219" s="122"/>
      <c r="V219" s="122"/>
      <c r="W219" s="125"/>
      <c r="X219" s="125"/>
      <c r="Y219" s="122"/>
      <c r="Z219" s="122"/>
      <c r="AA219" s="122"/>
    </row>
    <row r="220" customFormat="false" ht="15" hidden="true" customHeight="true" outlineLevel="0" collapsed="false">
      <c r="B220" s="112" t="s">
        <v>1108</v>
      </c>
      <c r="C220" s="112" t="s">
        <v>1513</v>
      </c>
      <c r="D220" s="112"/>
      <c r="E220" s="113"/>
      <c r="F220" s="113" t="s">
        <v>1516</v>
      </c>
      <c r="G220" s="112"/>
      <c r="H220" s="117"/>
      <c r="I220" s="115" t="n">
        <v>1</v>
      </c>
      <c r="J220" s="112" t="n">
        <v>1</v>
      </c>
      <c r="K220" s="112" t="n">
        <f aca="false">ROUNDUP(SUM(I220+J220)*1.2,0)</f>
        <v>3</v>
      </c>
      <c r="L220" s="112"/>
      <c r="M220" s="112"/>
      <c r="N220" s="112" t="n">
        <f aca="false">(L220+M220)*2</f>
        <v>0</v>
      </c>
      <c r="O220" s="117" t="n">
        <f aca="false">K220+N220</f>
        <v>3</v>
      </c>
      <c r="P220" s="118" t="n">
        <f aca="false">P221</f>
        <v>28.13</v>
      </c>
      <c r="Q220" s="119" t="n">
        <f aca="false">(I220+L220+M220)*30</f>
        <v>30</v>
      </c>
      <c r="R220" s="119" t="n">
        <f aca="false">(I220+L220+M220)*45</f>
        <v>45</v>
      </c>
      <c r="S220" s="120" t="str">
        <f aca="false">IF(AND(P220&gt;=Q220,P220&lt;=R220),"Adequado",IF(P220&lt;Q220,"Apertado",IF(P220&gt;R220,"Folgado","0")))</f>
        <v>Apertado</v>
      </c>
      <c r="T220" s="112"/>
      <c r="U220" s="112"/>
      <c r="V220" s="112"/>
      <c r="W220" s="115" t="n">
        <f aca="false">I220+L220+M220</f>
        <v>1</v>
      </c>
      <c r="X220" s="115" t="str">
        <f aca="false">IF(E220&lt;&gt;"",(IF(F220="SL","6",IF(F220="SP","2",IF(F220="F","14",IF(F220="C","2","0")))))*2,IF(F220="SL","6",IF(F220="SP","2",IF(F220="F","14",IF(F220="C","2","0")))))</f>
        <v>14</v>
      </c>
      <c r="Y220" s="116" t="str">
        <f aca="false">IF(S220="Folgado","2",IF(S220="Adequado","4",IF(S220="Apertado","6","0")))</f>
        <v>6</v>
      </c>
      <c r="Z220" s="112" t="n">
        <f aca="false">IF(AND(U220&lt;&gt;"",F220="SL",F220="F"),(W220+X220+Y220)*1.5,(W220+X220+Y220))</f>
        <v>21</v>
      </c>
      <c r="AA220" s="112"/>
    </row>
    <row r="221" customFormat="false" ht="15" hidden="true" customHeight="true" outlineLevel="0" collapsed="false">
      <c r="B221" s="122" t="s">
        <v>1108</v>
      </c>
      <c r="C221" s="122" t="s">
        <v>978</v>
      </c>
      <c r="D221" s="122" t="s">
        <v>14</v>
      </c>
      <c r="E221" s="122"/>
      <c r="F221" s="123"/>
      <c r="G221" s="122" t="s">
        <v>1109</v>
      </c>
      <c r="H221" s="124" t="s">
        <v>1110</v>
      </c>
      <c r="I221" s="125"/>
      <c r="J221" s="122"/>
      <c r="K221" s="122" t="n">
        <f aca="false">ROUNDUP(SUM(I221+J221)*1.2,0)</f>
        <v>0</v>
      </c>
      <c r="L221" s="122"/>
      <c r="M221" s="122"/>
      <c r="N221" s="122" t="n">
        <f aca="false">(L221+M221)*2</f>
        <v>0</v>
      </c>
      <c r="O221" s="124" t="n">
        <f aca="false">K221+N221</f>
        <v>0</v>
      </c>
      <c r="P221" s="126" t="n">
        <v>28.13</v>
      </c>
      <c r="Q221" s="127"/>
      <c r="R221" s="127"/>
      <c r="S221" s="122"/>
      <c r="T221" s="122"/>
      <c r="U221" s="122"/>
      <c r="V221" s="122"/>
      <c r="W221" s="125"/>
      <c r="X221" s="125"/>
      <c r="Y221" s="122"/>
      <c r="Z221" s="122"/>
      <c r="AA221" s="122"/>
    </row>
    <row r="222" customFormat="false" ht="15" hidden="true" customHeight="true" outlineLevel="0" collapsed="false">
      <c r="B222" s="112" t="s">
        <v>1111</v>
      </c>
      <c r="C222" s="112" t="s">
        <v>1526</v>
      </c>
      <c r="D222" s="112"/>
      <c r="E222" s="113"/>
      <c r="F222" s="113" t="s">
        <v>1516</v>
      </c>
      <c r="G222" s="112"/>
      <c r="H222" s="117"/>
      <c r="I222" s="115" t="n">
        <v>1</v>
      </c>
      <c r="J222" s="112" t="n">
        <v>0</v>
      </c>
      <c r="K222" s="112" t="n">
        <f aca="false">ROUNDUP(SUM(I222+J222)*1.2,0)</f>
        <v>2</v>
      </c>
      <c r="L222" s="112"/>
      <c r="M222" s="112"/>
      <c r="N222" s="112" t="n">
        <f aca="false">(L222+M222)*2</f>
        <v>0</v>
      </c>
      <c r="O222" s="117" t="n">
        <f aca="false">K222+N222</f>
        <v>2</v>
      </c>
      <c r="P222" s="118" t="n">
        <f aca="false">P223</f>
        <v>25.85</v>
      </c>
      <c r="Q222" s="119" t="n">
        <f aca="false">(I222+L222+M222)*30</f>
        <v>30</v>
      </c>
      <c r="R222" s="119" t="n">
        <f aca="false">(I222+L222+M222)*45</f>
        <v>45</v>
      </c>
      <c r="S222" s="120" t="str">
        <f aca="false">IF(AND(P222&gt;=Q222,P222&lt;=R222),"Adequado",IF(P222&lt;Q222,"Apertado",IF(P222&gt;R222,"Folgado","0")))</f>
        <v>Apertado</v>
      </c>
      <c r="T222" s="112"/>
      <c r="U222" s="112"/>
      <c r="V222" s="112"/>
      <c r="W222" s="115" t="n">
        <f aca="false">I222+L222+M222</f>
        <v>1</v>
      </c>
      <c r="X222" s="115" t="str">
        <f aca="false">IF(E222&lt;&gt;"",(IF(F222="SL","6",IF(F222="SP","2",IF(F222="F","14",IF(F222="C","2","0")))))*2,IF(F222="SL","6",IF(F222="SP","2",IF(F222="F","14",IF(F222="C","2","0")))))</f>
        <v>14</v>
      </c>
      <c r="Y222" s="116" t="str">
        <f aca="false">IF(S222="Folgado","2",IF(S222="Adequado","4",IF(S222="Apertado","6","0")))</f>
        <v>6</v>
      </c>
      <c r="Z222" s="112" t="n">
        <f aca="false">IF(AND(U222&lt;&gt;"",F222="SL",F222="F"),(W222+X222+Y222)*1.5,(W222+X222+Y222))</f>
        <v>21</v>
      </c>
      <c r="AA222" s="112"/>
    </row>
    <row r="223" customFormat="false" ht="15" hidden="true" customHeight="true" outlineLevel="0" collapsed="false">
      <c r="B223" s="122" t="s">
        <v>1111</v>
      </c>
      <c r="C223" s="122" t="s">
        <v>978</v>
      </c>
      <c r="D223" s="122" t="s">
        <v>10</v>
      </c>
      <c r="E223" s="122"/>
      <c r="F223" s="123"/>
      <c r="G223" s="122" t="s">
        <v>1112</v>
      </c>
      <c r="H223" s="124" t="s">
        <v>1113</v>
      </c>
      <c r="I223" s="125"/>
      <c r="J223" s="122"/>
      <c r="K223" s="131" t="n">
        <f aca="false">ROUNDUP(SUM(I223+J223)*1.2,0)</f>
        <v>0</v>
      </c>
      <c r="L223" s="122"/>
      <c r="M223" s="122"/>
      <c r="N223" s="122" t="n">
        <f aca="false">(L223+M223)*2</f>
        <v>0</v>
      </c>
      <c r="O223" s="124" t="n">
        <f aca="false">K223+N223</f>
        <v>0</v>
      </c>
      <c r="P223" s="126" t="n">
        <v>25.85</v>
      </c>
      <c r="Q223" s="137"/>
      <c r="R223" s="137"/>
      <c r="S223" s="122"/>
      <c r="T223" s="122"/>
      <c r="U223" s="122"/>
      <c r="V223" s="122"/>
      <c r="W223" s="125"/>
      <c r="X223" s="125"/>
      <c r="Y223" s="122"/>
      <c r="Z223" s="122"/>
      <c r="AA223" s="122"/>
    </row>
    <row r="224" customFormat="false" ht="15" hidden="true" customHeight="true" outlineLevel="0" collapsed="false">
      <c r="B224" s="112" t="s">
        <v>1114</v>
      </c>
      <c r="C224" s="112" t="s">
        <v>1513</v>
      </c>
      <c r="D224" s="112"/>
      <c r="E224" s="113"/>
      <c r="F224" s="113" t="s">
        <v>1516</v>
      </c>
      <c r="G224" s="112"/>
      <c r="H224" s="117"/>
      <c r="I224" s="115" t="n">
        <v>1</v>
      </c>
      <c r="J224" s="112" t="n">
        <v>0</v>
      </c>
      <c r="K224" s="112" t="n">
        <f aca="false">ROUNDUP(SUM(I224+J224)*1.2,0)</f>
        <v>2</v>
      </c>
      <c r="L224" s="112"/>
      <c r="M224" s="112"/>
      <c r="N224" s="112" t="n">
        <v>0</v>
      </c>
      <c r="O224" s="112" t="n">
        <f aca="false">K224+N224</f>
        <v>2</v>
      </c>
      <c r="P224" s="118" t="n">
        <v>35</v>
      </c>
      <c r="Q224" s="119" t="n">
        <f aca="false">(I224+L224+M224)*30</f>
        <v>30</v>
      </c>
      <c r="R224" s="119" t="n">
        <f aca="false">(I224+L224+M224)*45</f>
        <v>45</v>
      </c>
      <c r="S224" s="120" t="str">
        <f aca="false">IF(AND(P224&gt;=Q224,P224&lt;=R224),"Adequado",IF(P224&lt;Q224,"Apertado",IF(P224&gt;R224,"Folgado","0")))</f>
        <v>Adequado</v>
      </c>
      <c r="T224" s="112"/>
      <c r="U224" s="112"/>
      <c r="V224" s="112"/>
      <c r="W224" s="115" t="n">
        <f aca="false">I224+L224+M224</f>
        <v>1</v>
      </c>
      <c r="X224" s="115" t="str">
        <f aca="false">IF(E224&lt;&gt;"",(IF(F224="SL","6",IF(F224="SP","2",IF(F224="F","14",IF(F224="C","2","0")))))*2,IF(F224="SL","6",IF(F224="SP","2",IF(F224="F","14",IF(F224="C","2","0")))))</f>
        <v>14</v>
      </c>
      <c r="Y224" s="116" t="str">
        <f aca="false">IF(S224="Folgado","2",IF(S224="Adequado","4",IF(S224="Apertado","6","0")))</f>
        <v>4</v>
      </c>
      <c r="Z224" s="112" t="n">
        <f aca="false">IF(AND(U224&lt;&gt;"",F224="SL",F224="F"),(W224+X224+Y224)*1.5,(W224+X224+Y224))</f>
        <v>19</v>
      </c>
      <c r="AA224" s="112"/>
    </row>
    <row r="225" customFormat="false" ht="15" hidden="true" customHeight="true" outlineLevel="0" collapsed="false">
      <c r="B225" s="169" t="s">
        <v>1114</v>
      </c>
      <c r="C225" s="131" t="s">
        <v>978</v>
      </c>
      <c r="D225" s="131"/>
      <c r="E225" s="131"/>
      <c r="F225" s="131"/>
      <c r="G225" s="131" t="s">
        <v>1115</v>
      </c>
      <c r="H225" s="135"/>
      <c r="I225" s="134"/>
      <c r="J225" s="131"/>
      <c r="K225" s="131" t="n">
        <f aca="false">ROUNDUP(SUM(I225+J225)*1.2,0)</f>
        <v>0</v>
      </c>
      <c r="L225" s="131"/>
      <c r="M225" s="131"/>
      <c r="N225" s="131"/>
      <c r="O225" s="124" t="n">
        <f aca="false">K225+N225</f>
        <v>0</v>
      </c>
      <c r="P225" s="136"/>
      <c r="Q225" s="137"/>
      <c r="R225" s="137"/>
      <c r="S225" s="131"/>
      <c r="T225" s="131"/>
      <c r="U225" s="131"/>
      <c r="V225" s="131"/>
      <c r="W225" s="134"/>
      <c r="X225" s="134"/>
      <c r="Y225" s="131"/>
      <c r="Z225" s="131"/>
      <c r="AA225" s="170"/>
    </row>
    <row r="226" customFormat="false" ht="15" hidden="true" customHeight="true" outlineLevel="0" collapsed="false">
      <c r="B226" s="112" t="s">
        <v>458</v>
      </c>
      <c r="C226" s="112" t="s">
        <v>1513</v>
      </c>
      <c r="D226" s="112"/>
      <c r="E226" s="113"/>
      <c r="F226" s="113" t="s">
        <v>1514</v>
      </c>
      <c r="G226" s="112"/>
      <c r="H226" s="117"/>
      <c r="I226" s="115" t="n">
        <v>2</v>
      </c>
      <c r="J226" s="112" t="n">
        <v>0</v>
      </c>
      <c r="K226" s="112" t="n">
        <f aca="false">ROUNDUP(SUM(I226+J226)*1.2,0)</f>
        <v>3</v>
      </c>
      <c r="L226" s="112"/>
      <c r="M226" s="112"/>
      <c r="N226" s="112" t="n">
        <f aca="false">(L226+M226)*2</f>
        <v>0</v>
      </c>
      <c r="O226" s="117" t="n">
        <f aca="false">K226+N226</f>
        <v>3</v>
      </c>
      <c r="P226" s="118" t="n">
        <f aca="false">P227</f>
        <v>75.9</v>
      </c>
      <c r="Q226" s="119" t="n">
        <f aca="false">(I226+L226+M226)*30</f>
        <v>60</v>
      </c>
      <c r="R226" s="119" t="n">
        <f aca="false">(I226+L226+M226)*45</f>
        <v>90</v>
      </c>
      <c r="S226" s="120" t="str">
        <f aca="false">IF(AND(P226&gt;=Q226,P226&lt;=R226),"Adequado",IF(P226&lt;Q226,"Apertado",IF(P226&gt;R226,"Folgado","0")))</f>
        <v>Adequado</v>
      </c>
      <c r="T226" s="112"/>
      <c r="U226" s="128" t="n">
        <v>46508</v>
      </c>
      <c r="V226" s="112"/>
      <c r="W226" s="115" t="n">
        <f aca="false">I226+L226+M226</f>
        <v>2</v>
      </c>
      <c r="X226" s="115" t="str">
        <f aca="false">IF(E226&lt;&gt;"",(IF(F226="SL","6",IF(F226="SP","2",IF(F226="F","14",IF(F226="C","2","0")))))*2,IF(F226="SL","6",IF(F226="SP","2",IF(F226="F","14",IF(F226="C","2","0")))))</f>
        <v>6</v>
      </c>
      <c r="Y226" s="116" t="str">
        <f aca="false">IF(S226="Folgado","2",IF(S226="Adequado","4",IF(S226="Apertado","6","0")))</f>
        <v>4</v>
      </c>
      <c r="Z226" s="112" t="n">
        <f aca="false">IF(AND(U226&lt;&gt;"",F226="SL",F226="F"),(W226+X226+Y226)*1.5,(W226+X226+Y226))</f>
        <v>12</v>
      </c>
      <c r="AA226" s="112"/>
    </row>
    <row r="227" customFormat="false" ht="15" hidden="true" customHeight="true" outlineLevel="0" collapsed="false">
      <c r="B227" s="122" t="s">
        <v>458</v>
      </c>
      <c r="C227" s="122" t="s">
        <v>225</v>
      </c>
      <c r="D227" s="122" t="s">
        <v>70</v>
      </c>
      <c r="E227" s="122"/>
      <c r="F227" s="123"/>
      <c r="G227" s="122" t="s">
        <v>459</v>
      </c>
      <c r="H227" s="124" t="s">
        <v>460</v>
      </c>
      <c r="I227" s="125"/>
      <c r="J227" s="122"/>
      <c r="K227" s="122" t="n">
        <f aca="false">ROUNDUP(SUM(I227+J227)*1.2,0)</f>
        <v>0</v>
      </c>
      <c r="L227" s="122"/>
      <c r="M227" s="122"/>
      <c r="N227" s="122" t="n">
        <f aca="false">(L227+M227)*2</f>
        <v>0</v>
      </c>
      <c r="O227" s="124" t="n">
        <f aca="false">K227+N227</f>
        <v>0</v>
      </c>
      <c r="P227" s="126" t="n">
        <v>75.9</v>
      </c>
      <c r="Q227" s="127"/>
      <c r="R227" s="127"/>
      <c r="S227" s="122"/>
      <c r="T227" s="122"/>
      <c r="U227" s="122"/>
      <c r="V227" s="122"/>
      <c r="W227" s="125"/>
      <c r="X227" s="125"/>
      <c r="Y227" s="122"/>
      <c r="Z227" s="122"/>
      <c r="AA227" s="122"/>
    </row>
    <row r="228" customFormat="false" ht="15" hidden="true" customHeight="true" outlineLevel="0" collapsed="false">
      <c r="B228" s="112" t="s">
        <v>1117</v>
      </c>
      <c r="C228" s="112" t="s">
        <v>1513</v>
      </c>
      <c r="D228" s="112"/>
      <c r="E228" s="113"/>
      <c r="F228" s="113" t="s">
        <v>1516</v>
      </c>
      <c r="G228" s="112"/>
      <c r="H228" s="117"/>
      <c r="I228" s="115" t="n">
        <v>1</v>
      </c>
      <c r="J228" s="112" t="n">
        <v>0</v>
      </c>
      <c r="K228" s="112" t="n">
        <f aca="false">ROUNDUP(SUM(I228+J228)*1.2,0)</f>
        <v>2</v>
      </c>
      <c r="L228" s="112"/>
      <c r="M228" s="112"/>
      <c r="N228" s="112" t="n">
        <f aca="false">(L228+M228)*2</f>
        <v>0</v>
      </c>
      <c r="O228" s="117" t="n">
        <f aca="false">K228+N228</f>
        <v>2</v>
      </c>
      <c r="P228" s="118" t="n">
        <f aca="false">P229</f>
        <v>36.04</v>
      </c>
      <c r="Q228" s="119" t="n">
        <f aca="false">(I228+L228+M228)*30</f>
        <v>30</v>
      </c>
      <c r="R228" s="119" t="n">
        <f aca="false">(I228+L228+M228)*45</f>
        <v>45</v>
      </c>
      <c r="S228" s="120" t="str">
        <f aca="false">IF(AND(P228&gt;=Q228,P228&lt;=R228),"Adequado",IF(P228&lt;Q228,"Apertado",IF(P228&gt;R228,"Folgado","0")))</f>
        <v>Adequado</v>
      </c>
      <c r="T228" s="112"/>
      <c r="U228" s="112"/>
      <c r="V228" s="112"/>
      <c r="W228" s="115" t="n">
        <f aca="false">I228+L228+M228</f>
        <v>1</v>
      </c>
      <c r="X228" s="115" t="str">
        <f aca="false">IF(E228&lt;&gt;"",(IF(F228="SL","6",IF(F228="SP","2",IF(F228="F","14",IF(F228="C","2","0")))))*2,IF(F228="SL","6",IF(F228="SP","2",IF(F228="F","14",IF(F228="C","2","0")))))</f>
        <v>14</v>
      </c>
      <c r="Y228" s="116" t="str">
        <f aca="false">IF(S228="Folgado","2",IF(S228="Adequado","4",IF(S228="Apertado","6","0")))</f>
        <v>4</v>
      </c>
      <c r="Z228" s="112" t="n">
        <f aca="false">IF(AND(U228&lt;&gt;"",F228="SL",F228="F"),(W228+X228+Y228)*1.5,(W228+X228+Y228))</f>
        <v>19</v>
      </c>
      <c r="AA228" s="112"/>
    </row>
    <row r="229" customFormat="false" ht="15" hidden="true" customHeight="true" outlineLevel="0" collapsed="false">
      <c r="B229" s="122" t="s">
        <v>1117</v>
      </c>
      <c r="C229" s="122" t="s">
        <v>978</v>
      </c>
      <c r="D229" s="122" t="s">
        <v>10</v>
      </c>
      <c r="E229" s="122"/>
      <c r="F229" s="123"/>
      <c r="G229" s="122" t="s">
        <v>1118</v>
      </c>
      <c r="H229" s="124" t="s">
        <v>1119</v>
      </c>
      <c r="I229" s="125"/>
      <c r="J229" s="122"/>
      <c r="K229" s="122" t="n">
        <f aca="false">ROUNDUP(SUM(I229+J229)*1.2,0)</f>
        <v>0</v>
      </c>
      <c r="L229" s="122"/>
      <c r="M229" s="122"/>
      <c r="N229" s="122" t="n">
        <f aca="false">(L229+M229)*2</f>
        <v>0</v>
      </c>
      <c r="O229" s="124" t="n">
        <f aca="false">K229+N229</f>
        <v>0</v>
      </c>
      <c r="P229" s="126" t="n">
        <v>36.04</v>
      </c>
      <c r="Q229" s="127"/>
      <c r="R229" s="127"/>
      <c r="S229" s="122"/>
      <c r="T229" s="122"/>
      <c r="U229" s="122"/>
      <c r="V229" s="122"/>
      <c r="W229" s="125"/>
      <c r="X229" s="125"/>
      <c r="Y229" s="122"/>
      <c r="Z229" s="122"/>
      <c r="AA229" s="122"/>
    </row>
    <row r="230" customFormat="false" ht="15" hidden="true" customHeight="true" outlineLevel="0" collapsed="false">
      <c r="B230" s="112" t="s">
        <v>1120</v>
      </c>
      <c r="C230" s="112" t="s">
        <v>1513</v>
      </c>
      <c r="D230" s="112"/>
      <c r="E230" s="113"/>
      <c r="F230" s="113" t="s">
        <v>1516</v>
      </c>
      <c r="G230" s="112"/>
      <c r="H230" s="117"/>
      <c r="I230" s="115" t="n">
        <v>1</v>
      </c>
      <c r="J230" s="112" t="n">
        <v>0</v>
      </c>
      <c r="K230" s="112" t="n">
        <f aca="false">ROUNDUP(SUM(I230+J230)*1.2,0)</f>
        <v>2</v>
      </c>
      <c r="L230" s="112"/>
      <c r="M230" s="112"/>
      <c r="N230" s="112" t="n">
        <f aca="false">(L230+M230)*2</f>
        <v>0</v>
      </c>
      <c r="O230" s="117" t="n">
        <f aca="false">K230+N230</f>
        <v>2</v>
      </c>
      <c r="P230" s="118" t="n">
        <f aca="false">P231</f>
        <v>26.4</v>
      </c>
      <c r="Q230" s="119" t="n">
        <f aca="false">(I230+L230+M230)*30</f>
        <v>30</v>
      </c>
      <c r="R230" s="119" t="n">
        <f aca="false">(I230+L230+M230)*45</f>
        <v>45</v>
      </c>
      <c r="S230" s="120" t="str">
        <f aca="false">IF(AND(P230&gt;=Q230,P230&lt;=R230),"Adequado",IF(P230&lt;Q230,"Apertado",IF(P230&gt;R230,"Folgado","0")))</f>
        <v>Apertado</v>
      </c>
      <c r="T230" s="112"/>
      <c r="U230" s="112"/>
      <c r="V230" s="112"/>
      <c r="W230" s="115" t="n">
        <f aca="false">I230+L230+M230</f>
        <v>1</v>
      </c>
      <c r="X230" s="115" t="str">
        <f aca="false">IF(E230&lt;&gt;"",(IF(F230="SL","6",IF(F230="SP","2",IF(F230="F","14",IF(F230="C","2","0")))))*2,IF(F230="SL","6",IF(F230="SP","2",IF(F230="F","14",IF(F230="C","2","0")))))</f>
        <v>14</v>
      </c>
      <c r="Y230" s="116" t="str">
        <f aca="false">IF(S230="Folgado","2",IF(S230="Adequado","4",IF(S230="Apertado","6","0")))</f>
        <v>6</v>
      </c>
      <c r="Z230" s="112" t="n">
        <f aca="false">IF(AND(U230&lt;&gt;"",F230="SL",F230="F"),(W230+X230+Y230)*1.5,(W230+X230+Y230))</f>
        <v>21</v>
      </c>
      <c r="AA230" s="112"/>
    </row>
    <row r="231" customFormat="false" ht="15" hidden="true" customHeight="true" outlineLevel="0" collapsed="false">
      <c r="B231" s="122" t="s">
        <v>1120</v>
      </c>
      <c r="C231" s="122" t="s">
        <v>978</v>
      </c>
      <c r="D231" s="122" t="s">
        <v>115</v>
      </c>
      <c r="E231" s="122"/>
      <c r="F231" s="123"/>
      <c r="G231" s="122" t="s">
        <v>1121</v>
      </c>
      <c r="H231" s="124" t="s">
        <v>1122</v>
      </c>
      <c r="I231" s="125"/>
      <c r="J231" s="122"/>
      <c r="K231" s="122" t="n">
        <f aca="false">ROUNDUP(SUM(I231+J231)*1.2,0)</f>
        <v>0</v>
      </c>
      <c r="L231" s="122"/>
      <c r="M231" s="122"/>
      <c r="N231" s="122" t="n">
        <f aca="false">(L231+M231)*2</f>
        <v>0</v>
      </c>
      <c r="O231" s="124" t="n">
        <f aca="false">K231+N231</f>
        <v>0</v>
      </c>
      <c r="P231" s="126" t="n">
        <v>26.4</v>
      </c>
      <c r="Q231" s="127"/>
      <c r="R231" s="127"/>
      <c r="S231" s="122"/>
      <c r="T231" s="122"/>
      <c r="U231" s="122"/>
      <c r="V231" s="122"/>
      <c r="W231" s="125"/>
      <c r="X231" s="125"/>
      <c r="Y231" s="122"/>
      <c r="Z231" s="122"/>
      <c r="AA231" s="122"/>
    </row>
    <row r="232" customFormat="false" ht="15" hidden="true" customHeight="true" outlineLevel="0" collapsed="false">
      <c r="B232" s="112" t="s">
        <v>1123</v>
      </c>
      <c r="C232" s="112" t="s">
        <v>1513</v>
      </c>
      <c r="D232" s="112"/>
      <c r="E232" s="113"/>
      <c r="F232" s="113" t="s">
        <v>1516</v>
      </c>
      <c r="G232" s="112"/>
      <c r="H232" s="117"/>
      <c r="I232" s="115" t="n">
        <v>1</v>
      </c>
      <c r="J232" s="112" t="n">
        <v>0</v>
      </c>
      <c r="K232" s="112" t="n">
        <f aca="false">ROUNDUP(SUM(I232+J232)*1.2,0)</f>
        <v>2</v>
      </c>
      <c r="L232" s="112"/>
      <c r="M232" s="112"/>
      <c r="N232" s="112" t="n">
        <f aca="false">(L232+M232)*2</f>
        <v>0</v>
      </c>
      <c r="O232" s="117" t="n">
        <f aca="false">K232+N232</f>
        <v>2</v>
      </c>
      <c r="P232" s="118" t="n">
        <f aca="false">P233</f>
        <v>25</v>
      </c>
      <c r="Q232" s="119" t="n">
        <f aca="false">(I232+L232+M232)*30</f>
        <v>30</v>
      </c>
      <c r="R232" s="119" t="n">
        <f aca="false">(I232+L232+M232)*45</f>
        <v>45</v>
      </c>
      <c r="S232" s="120" t="str">
        <f aca="false">IF(AND(P232&gt;=Q232,P232&lt;=R232),"Adequado",IF(P232&lt;Q232,"Apertado",IF(P232&gt;R232,"Folgado","0")))</f>
        <v>Apertado</v>
      </c>
      <c r="T232" s="112"/>
      <c r="U232" s="112"/>
      <c r="V232" s="112"/>
      <c r="W232" s="115" t="n">
        <f aca="false">I232+L232+M232</f>
        <v>1</v>
      </c>
      <c r="X232" s="115" t="str">
        <f aca="false">IF(E232&lt;&gt;"",(IF(F232="SL","6",IF(F232="SP","2",IF(F232="F","14",IF(F232="C","2","0")))))*2,IF(F232="SL","6",IF(F232="SP","2",IF(F232="F","14",IF(F232="C","2","0")))))</f>
        <v>14</v>
      </c>
      <c r="Y232" s="116" t="str">
        <f aca="false">IF(S232="Folgado","2",IF(S232="Adequado","4",IF(S232="Apertado","6","0")))</f>
        <v>6</v>
      </c>
      <c r="Z232" s="112" t="n">
        <f aca="false">IF(AND(U232&lt;&gt;"",F232="SL",F232="F"),(W232+X232+Y232)*1.5,(W232+X232+Y232))</f>
        <v>21</v>
      </c>
      <c r="AA232" s="112"/>
    </row>
    <row r="233" customFormat="false" ht="15" hidden="true" customHeight="true" outlineLevel="0" collapsed="false">
      <c r="B233" s="122" t="s">
        <v>1123</v>
      </c>
      <c r="C233" s="122" t="s">
        <v>978</v>
      </c>
      <c r="D233" s="122" t="s">
        <v>22</v>
      </c>
      <c r="E233" s="122"/>
      <c r="F233" s="123"/>
      <c r="G233" s="122" t="s">
        <v>1124</v>
      </c>
      <c r="H233" s="124" t="s">
        <v>1125</v>
      </c>
      <c r="I233" s="125"/>
      <c r="J233" s="122"/>
      <c r="K233" s="122" t="n">
        <f aca="false">ROUNDUP(SUM(I233+J233)*1.2,0)</f>
        <v>0</v>
      </c>
      <c r="L233" s="122"/>
      <c r="M233" s="122"/>
      <c r="N233" s="122" t="n">
        <f aca="false">(L233+M233)*2</f>
        <v>0</v>
      </c>
      <c r="O233" s="124" t="n">
        <f aca="false">K233+N233</f>
        <v>0</v>
      </c>
      <c r="P233" s="126" t="n">
        <v>25</v>
      </c>
      <c r="Q233" s="127"/>
      <c r="R233" s="127"/>
      <c r="S233" s="122"/>
      <c r="T233" s="122"/>
      <c r="U233" s="122"/>
      <c r="V233" s="122"/>
      <c r="W233" s="125"/>
      <c r="X233" s="125"/>
      <c r="Y233" s="122"/>
      <c r="Z233" s="122"/>
      <c r="AA233" s="122"/>
    </row>
    <row r="234" customFormat="false" ht="15" hidden="true" customHeight="true" outlineLevel="0" collapsed="false">
      <c r="B234" s="112" t="s">
        <v>1126</v>
      </c>
      <c r="C234" s="112" t="s">
        <v>1513</v>
      </c>
      <c r="D234" s="112"/>
      <c r="E234" s="113"/>
      <c r="F234" s="113" t="s">
        <v>1516</v>
      </c>
      <c r="G234" s="112"/>
      <c r="H234" s="117"/>
      <c r="I234" s="115" t="n">
        <v>1</v>
      </c>
      <c r="J234" s="112" t="n">
        <v>0</v>
      </c>
      <c r="K234" s="112" t="n">
        <f aca="false">ROUNDUP(SUM(I234+J234)*1.2,0)</f>
        <v>2</v>
      </c>
      <c r="L234" s="112"/>
      <c r="M234" s="112"/>
      <c r="N234" s="112" t="n">
        <f aca="false">(L234+M234)*2</f>
        <v>0</v>
      </c>
      <c r="O234" s="117" t="n">
        <f aca="false">K234+N234</f>
        <v>2</v>
      </c>
      <c r="P234" s="118" t="n">
        <f aca="false">P235</f>
        <v>26.4</v>
      </c>
      <c r="Q234" s="119" t="n">
        <f aca="false">(I234+L234+M234)*30</f>
        <v>30</v>
      </c>
      <c r="R234" s="119" t="n">
        <f aca="false">(I234+L234+M234)*45</f>
        <v>45</v>
      </c>
      <c r="S234" s="120" t="str">
        <f aca="false">IF(AND(P234&gt;=Q234,P234&lt;=R234),"Adequado",IF(P234&lt;Q234,"Apertado",IF(P234&gt;R234,"Folgado","0")))</f>
        <v>Apertado</v>
      </c>
      <c r="T234" s="112"/>
      <c r="U234" s="112"/>
      <c r="V234" s="112"/>
      <c r="W234" s="115" t="n">
        <f aca="false">I234+L234+M234</f>
        <v>1</v>
      </c>
      <c r="X234" s="115" t="str">
        <f aca="false">IF(E234&lt;&gt;"",(IF(F234="SL","6",IF(F234="SP","2",IF(F234="F","14",IF(F234="C","2","0")))))*2,IF(F234="SL","6",IF(F234="SP","2",IF(F234="F","14",IF(F234="C","2","0")))))</f>
        <v>14</v>
      </c>
      <c r="Y234" s="116" t="str">
        <f aca="false">IF(S234="Folgado","2",IF(S234="Adequado","4",IF(S234="Apertado","6","0")))</f>
        <v>6</v>
      </c>
      <c r="Z234" s="112" t="n">
        <f aca="false">IF(AND(U234&lt;&gt;"",F234="SL",F234="F"),(W234+X234+Y234)*1.5,(W234+X234+Y234))</f>
        <v>21</v>
      </c>
      <c r="AA234" s="112"/>
    </row>
    <row r="235" customFormat="false" ht="15" hidden="true" customHeight="true" outlineLevel="0" collapsed="false">
      <c r="B235" s="122" t="s">
        <v>1126</v>
      </c>
      <c r="C235" s="122" t="s">
        <v>978</v>
      </c>
      <c r="D235" s="122" t="s">
        <v>10</v>
      </c>
      <c r="E235" s="122"/>
      <c r="F235" s="123"/>
      <c r="G235" s="122" t="s">
        <v>1127</v>
      </c>
      <c r="H235" s="124" t="s">
        <v>1128</v>
      </c>
      <c r="I235" s="125"/>
      <c r="J235" s="122"/>
      <c r="K235" s="122" t="n">
        <f aca="false">ROUNDUP(SUM(I235+J235)*1.2,0)</f>
        <v>0</v>
      </c>
      <c r="L235" s="122"/>
      <c r="M235" s="122"/>
      <c r="N235" s="122" t="n">
        <f aca="false">(L235+M235)*2</f>
        <v>0</v>
      </c>
      <c r="O235" s="124" t="n">
        <f aca="false">K235+N235</f>
        <v>0</v>
      </c>
      <c r="P235" s="126" t="n">
        <v>26.4</v>
      </c>
      <c r="Q235" s="127"/>
      <c r="R235" s="127"/>
      <c r="S235" s="122"/>
      <c r="T235" s="122"/>
      <c r="U235" s="122"/>
      <c r="V235" s="122"/>
      <c r="W235" s="125"/>
      <c r="X235" s="125"/>
      <c r="Y235" s="122"/>
      <c r="Z235" s="122"/>
      <c r="AA235" s="122"/>
    </row>
    <row r="236" customFormat="false" ht="15" hidden="true" customHeight="true" outlineLevel="0" collapsed="false">
      <c r="B236" s="112" t="s">
        <v>1129</v>
      </c>
      <c r="C236" s="112" t="s">
        <v>1513</v>
      </c>
      <c r="D236" s="112"/>
      <c r="E236" s="113"/>
      <c r="F236" s="113" t="s">
        <v>1516</v>
      </c>
      <c r="G236" s="112"/>
      <c r="H236" s="117"/>
      <c r="I236" s="115" t="n">
        <v>1</v>
      </c>
      <c r="J236" s="112" t="n">
        <v>1</v>
      </c>
      <c r="K236" s="112" t="n">
        <f aca="false">ROUNDUP(SUM(I236+J236)*1.2,0)</f>
        <v>3</v>
      </c>
      <c r="L236" s="112"/>
      <c r="M236" s="112"/>
      <c r="N236" s="112" t="n">
        <f aca="false">(L236+M236)*2</f>
        <v>0</v>
      </c>
      <c r="O236" s="117" t="n">
        <f aca="false">K236+N236</f>
        <v>3</v>
      </c>
      <c r="P236" s="118" t="n">
        <f aca="false">P237</f>
        <v>57.36</v>
      </c>
      <c r="Q236" s="119" t="n">
        <f aca="false">(I236+L236+M236)*30</f>
        <v>30</v>
      </c>
      <c r="R236" s="119" t="n">
        <f aca="false">(I236+L236+M236)*45</f>
        <v>45</v>
      </c>
      <c r="S236" s="120" t="str">
        <f aca="false">IF(AND(P236&gt;=Q236,P236&lt;=R236),"Adequado",IF(P236&lt;Q236,"Apertado",IF(P236&gt;R236,"Folgado","0")))</f>
        <v>Folgado</v>
      </c>
      <c r="T236" s="112"/>
      <c r="U236" s="112"/>
      <c r="V236" s="112" t="s">
        <v>1522</v>
      </c>
      <c r="W236" s="115" t="n">
        <f aca="false">I236+L236+M236</f>
        <v>1</v>
      </c>
      <c r="X236" s="115" t="str">
        <f aca="false">IF(E236&lt;&gt;"",(IF(F236="SL","6",IF(F236="SP","2",IF(F236="F","14",IF(F236="C","2","0")))))*2,IF(F236="SL","6",IF(F236="SP","2",IF(F236="F","14",IF(F236="C","2","0")))))</f>
        <v>14</v>
      </c>
      <c r="Y236" s="116" t="str">
        <f aca="false">IF(S236="Folgado","2",IF(S236="Adequado","4",IF(S236="Apertado","6","0")))</f>
        <v>2</v>
      </c>
      <c r="Z236" s="112" t="n">
        <f aca="false">IF(AND(U236&lt;&gt;"",F236="SL",F236="F"),(W236+X236+Y236)*1.5,(W236+X236+Y236))</f>
        <v>17</v>
      </c>
      <c r="AA236" s="112"/>
    </row>
    <row r="237" customFormat="false" ht="15" hidden="true" customHeight="true" outlineLevel="0" collapsed="false">
      <c r="B237" s="122" t="s">
        <v>1129</v>
      </c>
      <c r="C237" s="122" t="s">
        <v>978</v>
      </c>
      <c r="D237" s="122" t="s">
        <v>14</v>
      </c>
      <c r="E237" s="122"/>
      <c r="F237" s="123"/>
      <c r="G237" s="122" t="s">
        <v>1130</v>
      </c>
      <c r="H237" s="124" t="s">
        <v>1131</v>
      </c>
      <c r="I237" s="125"/>
      <c r="J237" s="122"/>
      <c r="K237" s="122" t="n">
        <f aca="false">ROUNDUP(SUM(I237+J237)*1.2,0)</f>
        <v>0</v>
      </c>
      <c r="L237" s="122"/>
      <c r="M237" s="122"/>
      <c r="N237" s="122" t="n">
        <f aca="false">(L237+M237)*2</f>
        <v>0</v>
      </c>
      <c r="O237" s="124" t="n">
        <f aca="false">K237+N237</f>
        <v>0</v>
      </c>
      <c r="P237" s="126" t="n">
        <v>57.36</v>
      </c>
      <c r="Q237" s="127"/>
      <c r="R237" s="127"/>
      <c r="S237" s="122"/>
      <c r="T237" s="122"/>
      <c r="U237" s="122"/>
      <c r="V237" s="122"/>
      <c r="W237" s="125"/>
      <c r="X237" s="125"/>
      <c r="Y237" s="122"/>
      <c r="Z237" s="122"/>
      <c r="AA237" s="122"/>
    </row>
    <row r="238" customFormat="false" ht="15" hidden="true" customHeight="true" outlineLevel="0" collapsed="false">
      <c r="B238" s="112" t="s">
        <v>1132</v>
      </c>
      <c r="C238" s="112" t="s">
        <v>1513</v>
      </c>
      <c r="D238" s="112"/>
      <c r="E238" s="113"/>
      <c r="F238" s="113" t="s">
        <v>1516</v>
      </c>
      <c r="G238" s="112"/>
      <c r="H238" s="117"/>
      <c r="I238" s="115" t="n">
        <v>1</v>
      </c>
      <c r="J238" s="112" t="n">
        <v>0</v>
      </c>
      <c r="K238" s="112" t="n">
        <f aca="false">ROUNDUP(SUM(I238+J238)*1.2,0)</f>
        <v>2</v>
      </c>
      <c r="L238" s="112"/>
      <c r="M238" s="112"/>
      <c r="N238" s="112" t="n">
        <f aca="false">(L238+M238)*2</f>
        <v>0</v>
      </c>
      <c r="O238" s="117" t="n">
        <f aca="false">K238+N238</f>
        <v>2</v>
      </c>
      <c r="P238" s="118" t="n">
        <f aca="false">P239</f>
        <v>23.5</v>
      </c>
      <c r="Q238" s="119" t="n">
        <f aca="false">(I238+L238+M238)*30</f>
        <v>30</v>
      </c>
      <c r="R238" s="119" t="n">
        <f aca="false">(I238+L238+M238)*45</f>
        <v>45</v>
      </c>
      <c r="S238" s="120" t="str">
        <f aca="false">IF(AND(P238&gt;=Q238,P238&lt;=R238),"Adequado",IF(P238&lt;Q238,"Apertado",IF(P238&gt;R238,"Folgado","0")))</f>
        <v>Apertado</v>
      </c>
      <c r="T238" s="112"/>
      <c r="U238" s="112"/>
      <c r="V238" s="112"/>
      <c r="W238" s="115" t="n">
        <f aca="false">I238+L238+M238</f>
        <v>1</v>
      </c>
      <c r="X238" s="115" t="str">
        <f aca="false">IF(E238&lt;&gt;"",(IF(F238="SL","6",IF(F238="SP","2",IF(F238="F","14",IF(F238="C","2","0")))))*2,IF(F238="SL","6",IF(F238="SP","2",IF(F238="F","14",IF(F238="C","2","0")))))</f>
        <v>14</v>
      </c>
      <c r="Y238" s="116" t="str">
        <f aca="false">IF(S238="Folgado","2",IF(S238="Adequado","4",IF(S238="Apertado","6","0")))</f>
        <v>6</v>
      </c>
      <c r="Z238" s="112" t="n">
        <f aca="false">IF(AND(U238&lt;&gt;"",F238="SL",F238="F"),(W238+X238+Y238)*1.5,(W238+X238+Y238))</f>
        <v>21</v>
      </c>
      <c r="AA238" s="112"/>
    </row>
    <row r="239" customFormat="false" ht="15" hidden="true" customHeight="true" outlineLevel="0" collapsed="false">
      <c r="B239" s="122" t="s">
        <v>1132</v>
      </c>
      <c r="C239" s="122" t="s">
        <v>978</v>
      </c>
      <c r="D239" s="122" t="s">
        <v>70</v>
      </c>
      <c r="E239" s="122"/>
      <c r="F239" s="123"/>
      <c r="G239" s="122" t="s">
        <v>1133</v>
      </c>
      <c r="H239" s="124" t="s">
        <v>1134</v>
      </c>
      <c r="I239" s="125"/>
      <c r="J239" s="122"/>
      <c r="K239" s="122" t="n">
        <f aca="false">ROUNDUP(SUM(I239+J239)*1.2,0)</f>
        <v>0</v>
      </c>
      <c r="L239" s="122"/>
      <c r="M239" s="122"/>
      <c r="N239" s="122" t="n">
        <f aca="false">(L239+M239)*2</f>
        <v>0</v>
      </c>
      <c r="O239" s="124" t="n">
        <f aca="false">K239+N239</f>
        <v>0</v>
      </c>
      <c r="P239" s="126" t="n">
        <v>23.5</v>
      </c>
      <c r="Q239" s="127"/>
      <c r="R239" s="127"/>
      <c r="S239" s="122"/>
      <c r="T239" s="122"/>
      <c r="U239" s="122"/>
      <c r="V239" s="122"/>
      <c r="W239" s="125"/>
      <c r="X239" s="125"/>
      <c r="Y239" s="122"/>
      <c r="Z239" s="122"/>
      <c r="AA239" s="122"/>
    </row>
    <row r="240" customFormat="false" ht="15" hidden="true" customHeight="true" outlineLevel="0" collapsed="false">
      <c r="B240" s="112" t="s">
        <v>462</v>
      </c>
      <c r="C240" s="112" t="s">
        <v>1513</v>
      </c>
      <c r="D240" s="112"/>
      <c r="E240" s="113"/>
      <c r="F240" s="113" t="s">
        <v>1514</v>
      </c>
      <c r="G240" s="112"/>
      <c r="H240" s="117"/>
      <c r="I240" s="115" t="n">
        <v>4</v>
      </c>
      <c r="J240" s="112" t="n">
        <v>2</v>
      </c>
      <c r="K240" s="112" t="n">
        <f aca="false">ROUNDUP(SUM(I240+J240)*1.2,0)</f>
        <v>8</v>
      </c>
      <c r="L240" s="112"/>
      <c r="M240" s="112"/>
      <c r="N240" s="112" t="n">
        <f aca="false">(L240+M240)*2</f>
        <v>0</v>
      </c>
      <c r="O240" s="117" t="n">
        <f aca="false">K240+N240</f>
        <v>8</v>
      </c>
      <c r="P240" s="118" t="n">
        <v>206.42</v>
      </c>
      <c r="Q240" s="119" t="n">
        <f aca="false">(I240+L240+M240)*30</f>
        <v>120</v>
      </c>
      <c r="R240" s="119" t="n">
        <f aca="false">(I240+L240+M240)*45</f>
        <v>180</v>
      </c>
      <c r="S240" s="120" t="str">
        <f aca="false">IF(AND(P240&gt;=Q240,P240&lt;=R240),"Adequado",IF(P240&lt;Q240,"Apertado",IF(P240&gt;R240,"Folgado","0")))</f>
        <v>Folgado</v>
      </c>
      <c r="T240" s="112"/>
      <c r="U240" s="128" t="n">
        <v>45231</v>
      </c>
      <c r="V240" s="112"/>
      <c r="W240" s="115" t="n">
        <f aca="false">I240+L240+M240</f>
        <v>4</v>
      </c>
      <c r="X240" s="115" t="str">
        <f aca="false">IF(E240&lt;&gt;"",(IF(F240="SL","6",IF(F240="SP","2",IF(F240="F","14",IF(F240="C","2","0")))))*2,IF(F240="SL","6",IF(F240="SP","2",IF(F240="F","14",IF(F240="C","2","0")))))</f>
        <v>6</v>
      </c>
      <c r="Y240" s="116" t="str">
        <f aca="false">IF(S240="Folgado","2",IF(S240="Adequado","4",IF(S240="Apertado","6","0")))</f>
        <v>2</v>
      </c>
      <c r="Z240" s="112" t="n">
        <f aca="false">IF(AND(U240&lt;&gt;"",F240="SL",F240="F"),(W240+X240+Y240)*1.5,(W240+X240+Y240))</f>
        <v>12</v>
      </c>
      <c r="AA240" s="112" t="s">
        <v>1538</v>
      </c>
    </row>
    <row r="241" customFormat="false" ht="15" hidden="true" customHeight="true" outlineLevel="0" collapsed="false">
      <c r="B241" s="122" t="s">
        <v>462</v>
      </c>
      <c r="C241" s="122" t="s">
        <v>225</v>
      </c>
      <c r="D241" s="122" t="s">
        <v>70</v>
      </c>
      <c r="E241" s="122"/>
      <c r="F241" s="123"/>
      <c r="G241" s="122" t="s">
        <v>463</v>
      </c>
      <c r="H241" s="124" t="s">
        <v>464</v>
      </c>
      <c r="I241" s="125"/>
      <c r="J241" s="122"/>
      <c r="K241" s="122" t="n">
        <f aca="false">ROUNDUP(SUM(I241+J241)*1.2,0)</f>
        <v>0</v>
      </c>
      <c r="L241" s="122"/>
      <c r="M241" s="122"/>
      <c r="N241" s="122" t="n">
        <f aca="false">(L241+M241)*2</f>
        <v>0</v>
      </c>
      <c r="O241" s="124" t="n">
        <f aca="false">K241+N241</f>
        <v>0</v>
      </c>
      <c r="P241" s="126" t="n">
        <v>212.57</v>
      </c>
      <c r="Q241" s="127"/>
      <c r="R241" s="127"/>
      <c r="S241" s="122"/>
      <c r="T241" s="122"/>
      <c r="U241" s="122"/>
      <c r="V241" s="122"/>
      <c r="W241" s="125"/>
      <c r="X241" s="125"/>
      <c r="Y241" s="122"/>
      <c r="Z241" s="122"/>
      <c r="AA241" s="122"/>
    </row>
    <row r="242" customFormat="false" ht="15" hidden="true" customHeight="true" outlineLevel="0" collapsed="false">
      <c r="B242" s="116" t="s">
        <v>466</v>
      </c>
      <c r="C242" s="116" t="s">
        <v>1513</v>
      </c>
      <c r="D242" s="116"/>
      <c r="E242" s="138"/>
      <c r="F242" s="138" t="s">
        <v>1514</v>
      </c>
      <c r="G242" s="116"/>
      <c r="H242" s="114"/>
      <c r="I242" s="139" t="n">
        <v>1</v>
      </c>
      <c r="J242" s="116" t="n">
        <v>1</v>
      </c>
      <c r="K242" s="116" t="n">
        <f aca="false">ROUNDUP(SUM(I242+J242)*1.2,0)</f>
        <v>3</v>
      </c>
      <c r="L242" s="116"/>
      <c r="M242" s="116"/>
      <c r="N242" s="116" t="n">
        <f aca="false">(L242+M242)*2</f>
        <v>0</v>
      </c>
      <c r="O242" s="114" t="n">
        <f aca="false">K242+N242</f>
        <v>3</v>
      </c>
      <c r="P242" s="140" t="n">
        <f aca="false">P243</f>
        <v>45.42</v>
      </c>
      <c r="Q242" s="119" t="n">
        <f aca="false">(I242+L242+M242)*30</f>
        <v>30</v>
      </c>
      <c r="R242" s="119" t="n">
        <f aca="false">(I242+L242+M242)*45</f>
        <v>45</v>
      </c>
      <c r="S242" s="116" t="str">
        <f aca="false">IF(AND(P242&gt;=Q242,P242&lt;=R242),"Adequado",IF(P242&lt;Q242,"Apertado",IF(P242&gt;R242,"Folgado","0")))</f>
        <v>Folgado</v>
      </c>
      <c r="T242" s="116"/>
      <c r="U242" s="116"/>
      <c r="V242" s="116"/>
      <c r="W242" s="115" t="n">
        <f aca="false">I242+L242+M242</f>
        <v>1</v>
      </c>
      <c r="X242" s="115" t="str">
        <f aca="false">IF(E242&lt;&gt;"",(IF(F242="SL","6",IF(F242="SP","2",IF(F242="F","14",IF(F242="C","2","0")))))*2,IF(F242="SL","6",IF(F242="SP","2",IF(F242="F","14",IF(F242="C","2","0")))))</f>
        <v>6</v>
      </c>
      <c r="Y242" s="116" t="str">
        <f aca="false">IF(S242="Folgado","2",IF(S242="Adequado","4",IF(S242="Apertado","6","0")))</f>
        <v>2</v>
      </c>
      <c r="Z242" s="112" t="n">
        <f aca="false">IF(AND(U242&lt;&gt;"",F242="SL",F242="F"),(W242+X242+Y242)*1.5,(W242+X242+Y242))</f>
        <v>9</v>
      </c>
      <c r="AA242" s="116"/>
    </row>
    <row r="243" customFormat="false" ht="15" hidden="true" customHeight="true" outlineLevel="0" collapsed="false">
      <c r="B243" s="116" t="s">
        <v>466</v>
      </c>
      <c r="C243" s="116" t="s">
        <v>225</v>
      </c>
      <c r="D243" s="116" t="s">
        <v>115</v>
      </c>
      <c r="E243" s="116"/>
      <c r="F243" s="138"/>
      <c r="G243" s="116" t="s">
        <v>467</v>
      </c>
      <c r="H243" s="114" t="s">
        <v>468</v>
      </c>
      <c r="I243" s="139"/>
      <c r="J243" s="116"/>
      <c r="K243" s="116" t="n">
        <f aca="false">ROUNDUP(SUM(I243+J243)*1.2,0)</f>
        <v>0</v>
      </c>
      <c r="L243" s="116"/>
      <c r="M243" s="116"/>
      <c r="N243" s="116" t="n">
        <f aca="false">(L243+M243)*2</f>
        <v>0</v>
      </c>
      <c r="O243" s="114" t="n">
        <f aca="false">K243+N243</f>
        <v>0</v>
      </c>
      <c r="P243" s="140" t="n">
        <v>45.42</v>
      </c>
      <c r="Q243" s="141"/>
      <c r="R243" s="141"/>
      <c r="S243" s="116"/>
      <c r="T243" s="116"/>
      <c r="U243" s="116"/>
      <c r="V243" s="116"/>
      <c r="W243" s="139"/>
      <c r="X243" s="139"/>
      <c r="Y243" s="116"/>
      <c r="Z243" s="116"/>
      <c r="AA243" s="116"/>
    </row>
    <row r="244" customFormat="false" ht="29.25" hidden="true" customHeight="true" outlineLevel="0" collapsed="false">
      <c r="B244" s="122" t="s">
        <v>466</v>
      </c>
      <c r="C244" s="122" t="s">
        <v>1521</v>
      </c>
      <c r="D244" s="122" t="s">
        <v>115</v>
      </c>
      <c r="E244" s="122"/>
      <c r="F244" s="123"/>
      <c r="G244" s="122" t="s">
        <v>1135</v>
      </c>
      <c r="H244" s="124" t="s">
        <v>468</v>
      </c>
      <c r="I244" s="125"/>
      <c r="J244" s="122"/>
      <c r="K244" s="122" t="n">
        <f aca="false">ROUNDUP(SUM(I244+J244)*1.2,0)</f>
        <v>0</v>
      </c>
      <c r="L244" s="122"/>
      <c r="M244" s="122"/>
      <c r="N244" s="122" t="n">
        <f aca="false">(L244+M244)*2</f>
        <v>0</v>
      </c>
      <c r="O244" s="124" t="n">
        <f aca="false">K244+N244</f>
        <v>0</v>
      </c>
      <c r="P244" s="126" t="n">
        <v>18.06</v>
      </c>
      <c r="Q244" s="127"/>
      <c r="R244" s="127"/>
      <c r="S244" s="122"/>
      <c r="T244" s="122"/>
      <c r="U244" s="122"/>
      <c r="V244" s="122"/>
      <c r="W244" s="125"/>
      <c r="X244" s="125"/>
      <c r="Y244" s="122"/>
      <c r="Z244" s="122"/>
      <c r="AA244" s="122"/>
    </row>
    <row r="245" customFormat="false" ht="15" hidden="true" customHeight="true" outlineLevel="0" collapsed="false">
      <c r="B245" s="112" t="s">
        <v>470</v>
      </c>
      <c r="C245" s="112" t="s">
        <v>1513</v>
      </c>
      <c r="D245" s="112"/>
      <c r="E245" s="113"/>
      <c r="F245" s="113" t="s">
        <v>1514</v>
      </c>
      <c r="G245" s="112"/>
      <c r="H245" s="117"/>
      <c r="I245" s="115" t="n">
        <v>5</v>
      </c>
      <c r="J245" s="112" t="n">
        <v>0</v>
      </c>
      <c r="K245" s="112" t="n">
        <f aca="false">ROUNDUP(SUM(I245+J245)*1.2,0)</f>
        <v>6</v>
      </c>
      <c r="L245" s="112"/>
      <c r="M245" s="112"/>
      <c r="N245" s="112" t="n">
        <f aca="false">(L245+M245)*2</f>
        <v>0</v>
      </c>
      <c r="O245" s="117" t="n">
        <f aca="false">K245+N245</f>
        <v>6</v>
      </c>
      <c r="P245" s="118" t="n">
        <f aca="false">P246</f>
        <v>170.34</v>
      </c>
      <c r="Q245" s="119" t="n">
        <f aca="false">(I245+L245+M245)*30</f>
        <v>150</v>
      </c>
      <c r="R245" s="119" t="n">
        <f aca="false">(I245+L245+M245)*45</f>
        <v>225</v>
      </c>
      <c r="S245" s="120" t="str">
        <f aca="false">IF(AND(P245&gt;=Q245,P245&lt;=R245),"Adequado",IF(P245&lt;Q245,"Apertado",IF(P245&gt;R245,"Folgado","0")))</f>
        <v>Adequado</v>
      </c>
      <c r="T245" s="112"/>
      <c r="U245" s="112"/>
      <c r="V245" s="112"/>
      <c r="W245" s="115" t="n">
        <f aca="false">I245+L245+M245</f>
        <v>5</v>
      </c>
      <c r="X245" s="115" t="str">
        <f aca="false">IF(E245&lt;&gt;"",(IF(F245="SL","6",IF(F245="SP","2",IF(F245="F","14",IF(F245="C","2","0")))))*2,IF(F245="SL","6",IF(F245="SP","2",IF(F245="F","14",IF(F245="C","2","0")))))</f>
        <v>6</v>
      </c>
      <c r="Y245" s="116" t="str">
        <f aca="false">IF(S245="Folgado","2",IF(S245="Adequado","4",IF(S245="Apertado","6","0")))</f>
        <v>4</v>
      </c>
      <c r="Z245" s="112" t="n">
        <f aca="false">IF(AND(U245&lt;&gt;"",F245="SL",F245="F"),(W245+X245+Y245)*1.5,(W245+X245+Y245))</f>
        <v>15</v>
      </c>
      <c r="AA245" s="112" t="s">
        <v>1538</v>
      </c>
    </row>
    <row r="246" customFormat="false" ht="15" hidden="true" customHeight="true" outlineLevel="0" collapsed="false">
      <c r="B246" s="116" t="s">
        <v>470</v>
      </c>
      <c r="C246" s="116" t="s">
        <v>225</v>
      </c>
      <c r="D246" s="116" t="s">
        <v>471</v>
      </c>
      <c r="E246" s="116"/>
      <c r="F246" s="138"/>
      <c r="G246" s="116" t="s">
        <v>472</v>
      </c>
      <c r="H246" s="114" t="s">
        <v>473</v>
      </c>
      <c r="I246" s="139"/>
      <c r="J246" s="116"/>
      <c r="K246" s="116" t="n">
        <f aca="false">ROUNDUP(SUM(I246+J246)*1.2,0)</f>
        <v>0</v>
      </c>
      <c r="L246" s="116"/>
      <c r="M246" s="116"/>
      <c r="N246" s="116" t="n">
        <f aca="false">(L246+M246)*2</f>
        <v>0</v>
      </c>
      <c r="O246" s="114" t="n">
        <f aca="false">K246+N246</f>
        <v>0</v>
      </c>
      <c r="P246" s="140" t="n">
        <v>170.34</v>
      </c>
      <c r="Q246" s="141"/>
      <c r="R246" s="141"/>
      <c r="S246" s="116"/>
      <c r="T246" s="116"/>
      <c r="U246" s="116"/>
      <c r="V246" s="116"/>
      <c r="W246" s="139"/>
      <c r="X246" s="139"/>
      <c r="Y246" s="116"/>
      <c r="Z246" s="116"/>
      <c r="AA246" s="116"/>
    </row>
    <row r="247" customFormat="false" ht="15" hidden="true" customHeight="true" outlineLevel="0" collapsed="false">
      <c r="B247" s="116" t="s">
        <v>470</v>
      </c>
      <c r="C247" s="116" t="s">
        <v>225</v>
      </c>
      <c r="D247" s="116" t="s">
        <v>471</v>
      </c>
      <c r="E247" s="116"/>
      <c r="F247" s="138"/>
      <c r="G247" s="116" t="s">
        <v>472</v>
      </c>
      <c r="H247" s="114" t="s">
        <v>473</v>
      </c>
      <c r="I247" s="139"/>
      <c r="J247" s="116"/>
      <c r="K247" s="116" t="n">
        <f aca="false">ROUNDUP(SUM(I247+J247)*1.2,0)</f>
        <v>0</v>
      </c>
      <c r="L247" s="116"/>
      <c r="M247" s="116"/>
      <c r="N247" s="116" t="n">
        <f aca="false">(L247+M247)*2</f>
        <v>0</v>
      </c>
      <c r="O247" s="114" t="n">
        <f aca="false">K247+N247</f>
        <v>0</v>
      </c>
      <c r="P247" s="140"/>
      <c r="Q247" s="141"/>
      <c r="R247" s="141"/>
      <c r="S247" s="116"/>
      <c r="T247" s="116"/>
      <c r="U247" s="116"/>
      <c r="V247" s="116"/>
      <c r="W247" s="139"/>
      <c r="X247" s="139"/>
      <c r="Y247" s="116"/>
      <c r="Z247" s="116"/>
      <c r="AA247" s="116"/>
    </row>
    <row r="248" customFormat="false" ht="15" hidden="true" customHeight="true" outlineLevel="0" collapsed="false">
      <c r="B248" s="116" t="s">
        <v>470</v>
      </c>
      <c r="C248" s="116" t="s">
        <v>225</v>
      </c>
      <c r="D248" s="116" t="s">
        <v>471</v>
      </c>
      <c r="E248" s="116"/>
      <c r="F248" s="138"/>
      <c r="G248" s="116" t="s">
        <v>477</v>
      </c>
      <c r="H248" s="114" t="s">
        <v>473</v>
      </c>
      <c r="I248" s="139"/>
      <c r="J248" s="116"/>
      <c r="K248" s="116" t="n">
        <f aca="false">ROUNDUP(SUM(I248+J248)*1.2,0)</f>
        <v>0</v>
      </c>
      <c r="L248" s="116"/>
      <c r="M248" s="116"/>
      <c r="N248" s="116" t="n">
        <f aca="false">(L248+M248)*2</f>
        <v>0</v>
      </c>
      <c r="O248" s="114" t="n">
        <f aca="false">K248+N248</f>
        <v>0</v>
      </c>
      <c r="P248" s="140"/>
      <c r="Q248" s="141"/>
      <c r="R248" s="141"/>
      <c r="S248" s="116"/>
      <c r="T248" s="116"/>
      <c r="U248" s="116"/>
      <c r="V248" s="116"/>
      <c r="W248" s="139"/>
      <c r="X248" s="139"/>
      <c r="Y248" s="116"/>
      <c r="Z248" s="116"/>
      <c r="AA248" s="116"/>
    </row>
    <row r="249" customFormat="false" ht="15" hidden="true" customHeight="true" outlineLevel="0" collapsed="false">
      <c r="B249" s="122" t="s">
        <v>470</v>
      </c>
      <c r="C249" s="122" t="s">
        <v>225</v>
      </c>
      <c r="D249" s="122" t="s">
        <v>471</v>
      </c>
      <c r="E249" s="122"/>
      <c r="F249" s="123"/>
      <c r="G249" s="122" t="s">
        <v>480</v>
      </c>
      <c r="H249" s="124" t="s">
        <v>473</v>
      </c>
      <c r="I249" s="125"/>
      <c r="J249" s="122"/>
      <c r="K249" s="122" t="n">
        <f aca="false">ROUNDUP(SUM(I249+J249)*1.2,0)</f>
        <v>0</v>
      </c>
      <c r="L249" s="122"/>
      <c r="M249" s="122"/>
      <c r="N249" s="122" t="n">
        <f aca="false">(L249+M249)*2</f>
        <v>0</v>
      </c>
      <c r="O249" s="124" t="n">
        <f aca="false">K249+N249</f>
        <v>0</v>
      </c>
      <c r="P249" s="126"/>
      <c r="Q249" s="127"/>
      <c r="R249" s="127"/>
      <c r="S249" s="122"/>
      <c r="T249" s="122"/>
      <c r="U249" s="122"/>
      <c r="V249" s="122"/>
      <c r="W249" s="125"/>
      <c r="X249" s="125"/>
      <c r="Y249" s="122"/>
      <c r="Z249" s="122"/>
      <c r="AA249" s="122"/>
    </row>
    <row r="250" customFormat="false" ht="15" hidden="true" customHeight="true" outlineLevel="0" collapsed="false">
      <c r="B250" s="112" t="s">
        <v>1136</v>
      </c>
      <c r="C250" s="112" t="s">
        <v>1513</v>
      </c>
      <c r="D250" s="112"/>
      <c r="E250" s="113"/>
      <c r="F250" s="113" t="s">
        <v>1516</v>
      </c>
      <c r="G250" s="112"/>
      <c r="H250" s="117"/>
      <c r="I250" s="115" t="n">
        <v>1</v>
      </c>
      <c r="J250" s="112" t="n">
        <v>0</v>
      </c>
      <c r="K250" s="112" t="n">
        <f aca="false">ROUNDUP(SUM(I250+J250)*1.2,0)</f>
        <v>2</v>
      </c>
      <c r="L250" s="112"/>
      <c r="M250" s="112"/>
      <c r="N250" s="112" t="n">
        <f aca="false">(L250+M250)*2</f>
        <v>0</v>
      </c>
      <c r="O250" s="117" t="n">
        <f aca="false">K250+N250</f>
        <v>2</v>
      </c>
      <c r="P250" s="118" t="n">
        <f aca="false">P251</f>
        <v>16</v>
      </c>
      <c r="Q250" s="119" t="n">
        <f aca="false">(I250+L250+M250)*30</f>
        <v>30</v>
      </c>
      <c r="R250" s="119" t="n">
        <f aca="false">(I250+L250+M250)*45</f>
        <v>45</v>
      </c>
      <c r="S250" s="120" t="str">
        <f aca="false">IF(AND(P250&gt;=Q250,P250&lt;=R250),"Adequado",IF(P250&lt;Q250,"Apertado",IF(P250&gt;R250,"Folgado","0")))</f>
        <v>Apertado</v>
      </c>
      <c r="T250" s="112"/>
      <c r="U250" s="112"/>
      <c r="V250" s="112"/>
      <c r="W250" s="115" t="n">
        <f aca="false">I250+L250+M250</f>
        <v>1</v>
      </c>
      <c r="X250" s="115" t="str">
        <f aca="false">IF(E250&lt;&gt;"",(IF(F250="SL","6",IF(F250="SP","2",IF(F250="F","14",IF(F250="C","2","0")))))*2,IF(F250="SL","6",IF(F250="SP","2",IF(F250="F","14",IF(F250="C","2","0")))))</f>
        <v>14</v>
      </c>
      <c r="Y250" s="116" t="str">
        <f aca="false">IF(S250="Folgado","2",IF(S250="Adequado","4",IF(S250="Apertado","6","0")))</f>
        <v>6</v>
      </c>
      <c r="Z250" s="112" t="n">
        <f aca="false">IF(AND(U250&lt;&gt;"",F250="SL",F250="F"),(W250+X250+Y250)*1.5,(W250+X250+Y250))</f>
        <v>21</v>
      </c>
      <c r="AA250" s="112"/>
    </row>
    <row r="251" customFormat="false" ht="15" hidden="true" customHeight="true" outlineLevel="0" collapsed="false">
      <c r="B251" s="122" t="s">
        <v>1136</v>
      </c>
      <c r="C251" s="122" t="s">
        <v>978</v>
      </c>
      <c r="D251" s="122" t="s">
        <v>10</v>
      </c>
      <c r="E251" s="122"/>
      <c r="F251" s="123"/>
      <c r="G251" s="122" t="s">
        <v>1137</v>
      </c>
      <c r="H251" s="124" t="s">
        <v>1138</v>
      </c>
      <c r="I251" s="125"/>
      <c r="J251" s="122"/>
      <c r="K251" s="122" t="n">
        <f aca="false">ROUNDUP(SUM(I251+J251)*1.2,0)</f>
        <v>0</v>
      </c>
      <c r="L251" s="122"/>
      <c r="M251" s="122"/>
      <c r="N251" s="122" t="n">
        <f aca="false">(L251+M251)*2</f>
        <v>0</v>
      </c>
      <c r="O251" s="124" t="n">
        <f aca="false">K251+N251</f>
        <v>0</v>
      </c>
      <c r="P251" s="126" t="n">
        <v>16</v>
      </c>
      <c r="Q251" s="127"/>
      <c r="R251" s="127"/>
      <c r="S251" s="122"/>
      <c r="T251" s="122"/>
      <c r="U251" s="122"/>
      <c r="V251" s="122"/>
      <c r="W251" s="125"/>
      <c r="X251" s="125"/>
      <c r="Y251" s="122"/>
      <c r="Z251" s="122"/>
      <c r="AA251" s="122"/>
    </row>
    <row r="252" customFormat="false" ht="15" hidden="true" customHeight="true" outlineLevel="0" collapsed="false">
      <c r="B252" s="112" t="s">
        <v>99</v>
      </c>
      <c r="C252" s="112" t="s">
        <v>1513</v>
      </c>
      <c r="D252" s="112"/>
      <c r="E252" s="113"/>
      <c r="F252" s="113" t="s">
        <v>1515</v>
      </c>
      <c r="G252" s="112"/>
      <c r="H252" s="117"/>
      <c r="I252" s="115" t="n">
        <v>16</v>
      </c>
      <c r="J252" s="112" t="n">
        <v>4</v>
      </c>
      <c r="K252" s="112" t="n">
        <f aca="false">ROUNDUP(SUM(I252+J252)*1.2,0)</f>
        <v>24</v>
      </c>
      <c r="L252" s="112" t="n">
        <v>5</v>
      </c>
      <c r="M252" s="112" t="n">
        <v>1</v>
      </c>
      <c r="N252" s="112" t="n">
        <f aca="false">(L252+M252)*2</f>
        <v>12</v>
      </c>
      <c r="O252" s="117" t="n">
        <f aca="false">K252+N252</f>
        <v>36</v>
      </c>
      <c r="P252" s="118" t="n">
        <f aca="false">P253</f>
        <v>1461.49</v>
      </c>
      <c r="Q252" s="119" t="n">
        <f aca="false">(I252+L252+M252)*30</f>
        <v>660</v>
      </c>
      <c r="R252" s="119" t="n">
        <f aca="false">(I252+L252+M252)*45</f>
        <v>990</v>
      </c>
      <c r="S252" s="120" t="str">
        <f aca="false">IF(AND(P252&gt;=Q252,P252&lt;=R252),"Adequado",IF(P252&lt;Q252,"Apertado",IF(P252&gt;R252,"Folgado","0")))</f>
        <v>Folgado</v>
      </c>
      <c r="T252" s="112"/>
      <c r="U252" s="128" t="n">
        <v>45505</v>
      </c>
      <c r="V252" s="112"/>
      <c r="W252" s="115" t="n">
        <f aca="false">I252+L252+M252</f>
        <v>22</v>
      </c>
      <c r="X252" s="115" t="str">
        <f aca="false">IF(E252&lt;&gt;"",(IF(F252="SL","6",IF(F252="SP","2",IF(F252="F","14",IF(F252="C","2","0")))))*2,IF(F252="SL","6",IF(F252="SP","2",IF(F252="F","14",IF(F252="C","2","0")))))</f>
        <v>2</v>
      </c>
      <c r="Y252" s="116" t="str">
        <f aca="false">IF(S252="Folgado","2",IF(S252="Adequado","4",IF(S252="Apertado","6","0")))</f>
        <v>2</v>
      </c>
      <c r="Z252" s="112" t="n">
        <f aca="false">IF(AND(U252&lt;&gt;"",F252="SL",F252="F"),(W252+X252+Y252)*1.5,(W252+X252+Y252))</f>
        <v>26</v>
      </c>
      <c r="AA252" s="112" t="s">
        <v>1520</v>
      </c>
    </row>
    <row r="253" customFormat="false" ht="15" hidden="true" customHeight="true" outlineLevel="0" collapsed="false">
      <c r="B253" s="122" t="s">
        <v>99</v>
      </c>
      <c r="C253" s="122" t="s">
        <v>9</v>
      </c>
      <c r="D253" s="122" t="s">
        <v>10</v>
      </c>
      <c r="E253" s="122"/>
      <c r="F253" s="123"/>
      <c r="G253" s="122" t="s">
        <v>100</v>
      </c>
      <c r="H253" s="114" t="s">
        <v>101</v>
      </c>
      <c r="I253" s="125"/>
      <c r="J253" s="122"/>
      <c r="K253" s="122" t="n">
        <f aca="false">ROUNDUP(SUM(I253+J253)*1.2,0)</f>
        <v>0</v>
      </c>
      <c r="L253" s="122"/>
      <c r="M253" s="122"/>
      <c r="N253" s="122" t="n">
        <f aca="false">(L253+M253)*2</f>
        <v>0</v>
      </c>
      <c r="O253" s="124" t="n">
        <f aca="false">K253+N253</f>
        <v>0</v>
      </c>
      <c r="P253" s="126" t="n">
        <v>1461.49</v>
      </c>
      <c r="Q253" s="127"/>
      <c r="R253" s="127"/>
      <c r="S253" s="122"/>
      <c r="T253" s="122"/>
      <c r="U253" s="122"/>
      <c r="V253" s="122"/>
      <c r="W253" s="125"/>
      <c r="X253" s="125"/>
      <c r="Y253" s="122"/>
      <c r="Z253" s="122"/>
      <c r="AA253" s="122"/>
    </row>
    <row r="254" customFormat="false" ht="15" hidden="true" customHeight="true" outlineLevel="0" collapsed="false">
      <c r="B254" s="112" t="s">
        <v>1139</v>
      </c>
      <c r="C254" s="112" t="s">
        <v>1513</v>
      </c>
      <c r="D254" s="112"/>
      <c r="E254" s="113"/>
      <c r="F254" s="113" t="s">
        <v>1516</v>
      </c>
      <c r="G254" s="112"/>
      <c r="H254" s="117"/>
      <c r="I254" s="115" t="n">
        <v>1</v>
      </c>
      <c r="J254" s="112" t="n">
        <v>0</v>
      </c>
      <c r="K254" s="112" t="n">
        <f aca="false">ROUNDUP(SUM(I254+J254)*1.2,0)</f>
        <v>2</v>
      </c>
      <c r="L254" s="112"/>
      <c r="M254" s="112"/>
      <c r="N254" s="112" t="n">
        <f aca="false">(L254+M254)*2</f>
        <v>0</v>
      </c>
      <c r="O254" s="117" t="n">
        <f aca="false">K254+N254</f>
        <v>2</v>
      </c>
      <c r="P254" s="118" t="n">
        <f aca="false">P255</f>
        <v>17.2</v>
      </c>
      <c r="Q254" s="119" t="n">
        <f aca="false">(I254+L254+M254)*30</f>
        <v>30</v>
      </c>
      <c r="R254" s="119" t="n">
        <f aca="false">(I254+L254+M254)*45</f>
        <v>45</v>
      </c>
      <c r="S254" s="120" t="str">
        <f aca="false">IF(AND(P254&gt;=Q254,P254&lt;=R254),"Adequado",IF(P254&lt;Q254,"Apertado",IF(P254&gt;R254,"Folgado","0")))</f>
        <v>Apertado</v>
      </c>
      <c r="T254" s="112"/>
      <c r="U254" s="112"/>
      <c r="V254" s="112"/>
      <c r="W254" s="115" t="n">
        <f aca="false">I254+L254+M254</f>
        <v>1</v>
      </c>
      <c r="X254" s="115" t="str">
        <f aca="false">IF(E254&lt;&gt;"",(IF(F254="SL","6",IF(F254="SP","2",IF(F254="F","14",IF(F254="C","2","0")))))*2,IF(F254="SL","6",IF(F254="SP","2",IF(F254="F","14",IF(F254="C","2","0")))))</f>
        <v>14</v>
      </c>
      <c r="Y254" s="116" t="str">
        <f aca="false">IF(S254="Folgado","2",IF(S254="Adequado","4",IF(S254="Apertado","6","0")))</f>
        <v>6</v>
      </c>
      <c r="Z254" s="112" t="n">
        <f aca="false">IF(AND(U254&lt;&gt;"",F254="SL",F254="F"),(W254+X254+Y254)*1.5,(W254+X254+Y254))</f>
        <v>21</v>
      </c>
      <c r="AA254" s="112"/>
    </row>
    <row r="255" customFormat="false" ht="15" hidden="true" customHeight="true" outlineLevel="0" collapsed="false">
      <c r="B255" s="122" t="s">
        <v>1139</v>
      </c>
      <c r="C255" s="122" t="s">
        <v>978</v>
      </c>
      <c r="D255" s="122" t="s">
        <v>115</v>
      </c>
      <c r="E255" s="122"/>
      <c r="F255" s="123"/>
      <c r="G255" s="122" t="s">
        <v>1140</v>
      </c>
      <c r="H255" s="124" t="s">
        <v>1141</v>
      </c>
      <c r="I255" s="125"/>
      <c r="J255" s="122"/>
      <c r="K255" s="122" t="n">
        <f aca="false">ROUNDUP(SUM(I255+J255)*1.2,0)</f>
        <v>0</v>
      </c>
      <c r="L255" s="122"/>
      <c r="M255" s="122"/>
      <c r="N255" s="122" t="n">
        <f aca="false">(L255+M255)*2</f>
        <v>0</v>
      </c>
      <c r="O255" s="124" t="n">
        <f aca="false">K255+N255</f>
        <v>0</v>
      </c>
      <c r="P255" s="126" t="n">
        <v>17.2</v>
      </c>
      <c r="Q255" s="127"/>
      <c r="R255" s="127"/>
      <c r="S255" s="122"/>
      <c r="T255" s="122"/>
      <c r="U255" s="122"/>
      <c r="V255" s="122"/>
      <c r="W255" s="125"/>
      <c r="X255" s="125"/>
      <c r="Y255" s="122"/>
      <c r="Z255" s="122"/>
      <c r="AA255" s="122"/>
    </row>
    <row r="256" customFormat="false" ht="15" hidden="true" customHeight="true" outlineLevel="0" collapsed="false">
      <c r="B256" s="112" t="s">
        <v>485</v>
      </c>
      <c r="C256" s="112" t="s">
        <v>1513</v>
      </c>
      <c r="D256" s="112"/>
      <c r="E256" s="113"/>
      <c r="F256" s="113" t="s">
        <v>1514</v>
      </c>
      <c r="G256" s="112"/>
      <c r="H256" s="117"/>
      <c r="I256" s="115" t="n">
        <v>2</v>
      </c>
      <c r="J256" s="112" t="n">
        <v>0</v>
      </c>
      <c r="K256" s="112" t="n">
        <f aca="false">ROUNDUP(SUM(I256+J256)*1.2,0)</f>
        <v>3</v>
      </c>
      <c r="L256" s="112"/>
      <c r="M256" s="112"/>
      <c r="N256" s="112" t="n">
        <f aca="false">(L256+M256)*2</f>
        <v>0</v>
      </c>
      <c r="O256" s="117" t="n">
        <f aca="false">K256+N256</f>
        <v>3</v>
      </c>
      <c r="P256" s="118" t="n">
        <f aca="false">P257</f>
        <v>144.74</v>
      </c>
      <c r="Q256" s="119" t="n">
        <f aca="false">(I256+L256+M256)*30</f>
        <v>60</v>
      </c>
      <c r="R256" s="119" t="n">
        <f aca="false">(I256+L256+M256)*45</f>
        <v>90</v>
      </c>
      <c r="S256" s="120" t="str">
        <f aca="false">IF(AND(P256&gt;=Q256,P256&lt;=R256),"Adequado",IF(P256&lt;Q256,"Apertado",IF(P256&gt;R256,"Folgado","0")))</f>
        <v>Folgado</v>
      </c>
      <c r="T256" s="112"/>
      <c r="U256" s="128" t="n">
        <v>45292</v>
      </c>
      <c r="V256" s="112"/>
      <c r="W256" s="115" t="n">
        <f aca="false">I256+L256+M256</f>
        <v>2</v>
      </c>
      <c r="X256" s="115" t="str">
        <f aca="false">IF(E256&lt;&gt;"",(IF(F256="SL","6",IF(F256="SP","2",IF(F256="F","14",IF(F256="C","2","0")))))*2,IF(F256="SL","6",IF(F256="SP","2",IF(F256="F","14",IF(F256="C","2","0")))))</f>
        <v>6</v>
      </c>
      <c r="Y256" s="116" t="str">
        <f aca="false">IF(S256="Folgado","2",IF(S256="Adequado","4",IF(S256="Apertado","6","0")))</f>
        <v>2</v>
      </c>
      <c r="Z256" s="112" t="n">
        <f aca="false">IF(AND(U256&lt;&gt;"",F256="SL",F256="F"),(W256+X256+Y256)*1.5,(W256+X256+Y256))</f>
        <v>10</v>
      </c>
      <c r="AA256" s="112"/>
    </row>
    <row r="257" customFormat="false" ht="15" hidden="true" customHeight="true" outlineLevel="0" collapsed="false">
      <c r="B257" s="122" t="s">
        <v>485</v>
      </c>
      <c r="C257" s="122" t="s">
        <v>225</v>
      </c>
      <c r="D257" s="122" t="s">
        <v>70</v>
      </c>
      <c r="E257" s="122"/>
      <c r="F257" s="123"/>
      <c r="G257" s="122" t="s">
        <v>486</v>
      </c>
      <c r="H257" s="124" t="s">
        <v>487</v>
      </c>
      <c r="I257" s="125"/>
      <c r="J257" s="122"/>
      <c r="K257" s="122" t="n">
        <f aca="false">ROUNDUP(SUM(I257+J257)*1.2,0)</f>
        <v>0</v>
      </c>
      <c r="L257" s="122"/>
      <c r="M257" s="122"/>
      <c r="N257" s="122" t="n">
        <f aca="false">(L257+M257)*2</f>
        <v>0</v>
      </c>
      <c r="O257" s="124" t="n">
        <f aca="false">K257+N257</f>
        <v>0</v>
      </c>
      <c r="P257" s="126" t="n">
        <v>144.74</v>
      </c>
      <c r="Q257" s="127"/>
      <c r="R257" s="127"/>
      <c r="S257" s="122"/>
      <c r="T257" s="122"/>
      <c r="U257" s="122"/>
      <c r="V257" s="122"/>
      <c r="W257" s="125"/>
      <c r="X257" s="125"/>
      <c r="Y257" s="122"/>
      <c r="Z257" s="122"/>
      <c r="AA257" s="122"/>
    </row>
    <row r="258" customFormat="false" ht="15" hidden="true" customHeight="true" outlineLevel="0" collapsed="false">
      <c r="B258" s="112" t="s">
        <v>1142</v>
      </c>
      <c r="C258" s="112" t="s">
        <v>1513</v>
      </c>
      <c r="D258" s="112"/>
      <c r="E258" s="113"/>
      <c r="F258" s="113" t="s">
        <v>1516</v>
      </c>
      <c r="G258" s="112"/>
      <c r="H258" s="117"/>
      <c r="I258" s="115" t="n">
        <v>1</v>
      </c>
      <c r="J258" s="112" t="n">
        <v>0</v>
      </c>
      <c r="K258" s="112" t="n">
        <f aca="false">ROUNDUP(SUM(I258+J258)*1.2,0)</f>
        <v>2</v>
      </c>
      <c r="L258" s="112"/>
      <c r="M258" s="112"/>
      <c r="N258" s="112" t="n">
        <f aca="false">(L258+M258)*2</f>
        <v>0</v>
      </c>
      <c r="O258" s="117" t="n">
        <f aca="false">K258+N258</f>
        <v>2</v>
      </c>
      <c r="P258" s="118" t="n">
        <f aca="false">P259</f>
        <v>22.44</v>
      </c>
      <c r="Q258" s="119" t="n">
        <f aca="false">(I258+L258+M258)*30</f>
        <v>30</v>
      </c>
      <c r="R258" s="119" t="n">
        <f aca="false">(I258+L258+M258)*45</f>
        <v>45</v>
      </c>
      <c r="S258" s="120" t="str">
        <f aca="false">IF(AND(P258&gt;=Q258,P258&lt;=R258),"Adequado",IF(P258&lt;Q258,"Apertado",IF(P258&gt;R258,"Folgado","0")))</f>
        <v>Apertado</v>
      </c>
      <c r="T258" s="112"/>
      <c r="U258" s="112"/>
      <c r="V258" s="112"/>
      <c r="W258" s="115" t="n">
        <f aca="false">I258+L258+M258</f>
        <v>1</v>
      </c>
      <c r="X258" s="115" t="str">
        <f aca="false">IF(E258&lt;&gt;"",(IF(F258="SL","6",IF(F258="SP","2",IF(F258="F","14",IF(F258="C","2","0")))))*2,IF(F258="SL","6",IF(F258="SP","2",IF(F258="F","14",IF(F258="C","2","0")))))</f>
        <v>14</v>
      </c>
      <c r="Y258" s="116" t="str">
        <f aca="false">IF(S258="Folgado","2",IF(S258="Adequado","4",IF(S258="Apertado","6","0")))</f>
        <v>6</v>
      </c>
      <c r="Z258" s="112" t="n">
        <f aca="false">IF(AND(U258&lt;&gt;"",F258="SL",F258="F"),(W258+X258+Y258)*1.5,(W258+X258+Y258))</f>
        <v>21</v>
      </c>
      <c r="AA258" s="112"/>
    </row>
    <row r="259" customFormat="false" ht="15" hidden="true" customHeight="true" outlineLevel="0" collapsed="false">
      <c r="B259" s="122" t="s">
        <v>1142</v>
      </c>
      <c r="C259" s="122" t="s">
        <v>978</v>
      </c>
      <c r="D259" s="122" t="s">
        <v>70</v>
      </c>
      <c r="E259" s="122"/>
      <c r="F259" s="123"/>
      <c r="G259" s="122" t="s">
        <v>1143</v>
      </c>
      <c r="H259" s="124" t="s">
        <v>1144</v>
      </c>
      <c r="I259" s="125"/>
      <c r="J259" s="122"/>
      <c r="K259" s="122" t="n">
        <f aca="false">ROUNDUP(SUM(I259+J259)*1.2,0)</f>
        <v>0</v>
      </c>
      <c r="L259" s="122"/>
      <c r="M259" s="122"/>
      <c r="N259" s="122" t="n">
        <f aca="false">(L259+M259)*2</f>
        <v>0</v>
      </c>
      <c r="O259" s="124" t="n">
        <f aca="false">K259+N259</f>
        <v>0</v>
      </c>
      <c r="P259" s="126" t="n">
        <v>22.44</v>
      </c>
      <c r="Q259" s="127"/>
      <c r="R259" s="127"/>
      <c r="S259" s="122"/>
      <c r="T259" s="122"/>
      <c r="U259" s="122"/>
      <c r="V259" s="122"/>
      <c r="W259" s="125"/>
      <c r="X259" s="125"/>
      <c r="Y259" s="122"/>
      <c r="Z259" s="122"/>
      <c r="AA259" s="122"/>
    </row>
    <row r="260" customFormat="false" ht="15" hidden="true" customHeight="true" outlineLevel="0" collapsed="false">
      <c r="B260" s="171" t="s">
        <v>1472</v>
      </c>
      <c r="C260" s="116" t="s">
        <v>1526</v>
      </c>
      <c r="D260" s="116"/>
      <c r="E260" s="138"/>
      <c r="F260" s="138" t="s">
        <v>1518</v>
      </c>
      <c r="G260" s="116"/>
      <c r="H260" s="114"/>
      <c r="I260" s="139" t="n">
        <v>1</v>
      </c>
      <c r="J260" s="116" t="n">
        <v>0</v>
      </c>
      <c r="K260" s="116"/>
      <c r="L260" s="116"/>
      <c r="M260" s="116"/>
      <c r="N260" s="116"/>
      <c r="O260" s="121"/>
      <c r="P260" s="139"/>
      <c r="Q260" s="119" t="n">
        <f aca="false">(I260+L260+M260)*30</f>
        <v>30</v>
      </c>
      <c r="R260" s="119" t="n">
        <f aca="false">(I260+L260+M260)*45</f>
        <v>45</v>
      </c>
      <c r="S260" s="116" t="str">
        <f aca="false">IF(AND(P260&gt;=Q260,P260&lt;=R260),"Adequado",IF(P260&lt;Q260,"Apertado",IF(P260&gt;R260,"Folgado","0")))</f>
        <v>Apertado</v>
      </c>
      <c r="T260" s="116"/>
      <c r="U260" s="116"/>
      <c r="V260" s="116"/>
      <c r="W260" s="115" t="n">
        <f aca="false">I260+L260+M260</f>
        <v>1</v>
      </c>
      <c r="X260" s="115" t="str">
        <f aca="false">IF(E260&lt;&gt;"",(IF(F260="SL","6",IF(F260="SP","2",IF(F260="F","14",IF(F260="C","2","0")))))*2,IF(F260="SL","6",IF(F260="SP","2",IF(F260="F","14",IF(F260="C","2","0")))))</f>
        <v>2</v>
      </c>
      <c r="Y260" s="116" t="str">
        <f aca="false">IF(S260="Folgado","2",IF(S260="Adequado","4",IF(S260="Apertado","6","0")))</f>
        <v>6</v>
      </c>
      <c r="Z260" s="112" t="n">
        <f aca="false">IF(AND(U260&lt;&gt;"",F260="SL",F260="F"),(W260+X260+Y260)*1.5,(W260+X260+Y260))</f>
        <v>9</v>
      </c>
      <c r="AA260" s="172"/>
    </row>
    <row r="261" customFormat="false" ht="15" hidden="true" customHeight="true" outlineLevel="0" collapsed="false">
      <c r="B261" s="146" t="s">
        <v>1472</v>
      </c>
      <c r="C261" s="122" t="s">
        <v>1451</v>
      </c>
      <c r="D261" s="122"/>
      <c r="E261" s="122"/>
      <c r="F261" s="122"/>
      <c r="G261" s="122" t="s">
        <v>1473</v>
      </c>
      <c r="H261" s="124"/>
      <c r="I261" s="125"/>
      <c r="J261" s="122"/>
      <c r="K261" s="122"/>
      <c r="L261" s="122"/>
      <c r="M261" s="122"/>
      <c r="N261" s="122"/>
      <c r="O261" s="122"/>
      <c r="P261" s="125"/>
      <c r="Q261" s="122"/>
      <c r="R261" s="122"/>
      <c r="S261" s="122"/>
      <c r="T261" s="122"/>
      <c r="U261" s="122"/>
      <c r="V261" s="122"/>
      <c r="W261" s="125"/>
      <c r="X261" s="125"/>
      <c r="Y261" s="122"/>
      <c r="Z261" s="122"/>
      <c r="AA261" s="147"/>
    </row>
    <row r="262" customFormat="false" ht="15" hidden="true" customHeight="true" outlineLevel="0" collapsed="false">
      <c r="B262" s="112" t="s">
        <v>1145</v>
      </c>
      <c r="C262" s="112" t="s">
        <v>1513</v>
      </c>
      <c r="D262" s="112"/>
      <c r="E262" s="113"/>
      <c r="F262" s="113" t="s">
        <v>1516</v>
      </c>
      <c r="G262" s="112"/>
      <c r="H262" s="117"/>
      <c r="I262" s="115" t="n">
        <v>1</v>
      </c>
      <c r="J262" s="112" t="n">
        <v>0</v>
      </c>
      <c r="K262" s="112" t="n">
        <f aca="false">ROUNDUP(SUM(I262+J262)*1.2,0)</f>
        <v>2</v>
      </c>
      <c r="L262" s="112"/>
      <c r="M262" s="112"/>
      <c r="N262" s="112" t="n">
        <f aca="false">(L262+M262)*2</f>
        <v>0</v>
      </c>
      <c r="O262" s="117" t="n">
        <f aca="false">K262+N262</f>
        <v>2</v>
      </c>
      <c r="P262" s="118" t="n">
        <f aca="false">P263</f>
        <v>10.3</v>
      </c>
      <c r="Q262" s="119" t="n">
        <f aca="false">(I262+L262+M262)*30</f>
        <v>30</v>
      </c>
      <c r="R262" s="119" t="n">
        <f aca="false">(I262+L262+M262)*45</f>
        <v>45</v>
      </c>
      <c r="S262" s="120" t="str">
        <f aca="false">IF(AND(P262&gt;=Q262,P262&lt;=R262),"Adequado",IF(P262&lt;Q262,"Apertado",IF(P262&gt;R262,"Folgado","0")))</f>
        <v>Apertado</v>
      </c>
      <c r="T262" s="112"/>
      <c r="U262" s="128" t="n">
        <v>45413</v>
      </c>
      <c r="V262" s="112"/>
      <c r="W262" s="115" t="n">
        <f aca="false">I262+L262+M262</f>
        <v>1</v>
      </c>
      <c r="X262" s="115" t="str">
        <f aca="false">IF(E262&lt;&gt;"",(IF(F262="SL","6",IF(F262="SP","2",IF(F262="F","14",IF(F262="C","2","0")))))*2,IF(F262="SL","6",IF(F262="SP","2",IF(F262="F","14",IF(F262="C","2","0")))))</f>
        <v>14</v>
      </c>
      <c r="Y262" s="116" t="str">
        <f aca="false">IF(S262="Folgado","2",IF(S262="Adequado","4",IF(S262="Apertado","6","0")))</f>
        <v>6</v>
      </c>
      <c r="Z262" s="112" t="n">
        <f aca="false">IF(AND(U262&lt;&gt;"",F262="SL",F262="F"),(W262+X262+Y262)*1.5,(W262+X262+Y262))</f>
        <v>21</v>
      </c>
      <c r="AA262" s="112"/>
    </row>
    <row r="263" customFormat="false" ht="15" hidden="true" customHeight="true" outlineLevel="0" collapsed="false">
      <c r="B263" s="122" t="s">
        <v>1145</v>
      </c>
      <c r="C263" s="122" t="s">
        <v>978</v>
      </c>
      <c r="D263" s="122" t="s">
        <v>10</v>
      </c>
      <c r="E263" s="122"/>
      <c r="F263" s="123"/>
      <c r="G263" s="122" t="s">
        <v>1146</v>
      </c>
      <c r="H263" s="124" t="s">
        <v>1147</v>
      </c>
      <c r="I263" s="125"/>
      <c r="J263" s="122"/>
      <c r="K263" s="122" t="n">
        <f aca="false">ROUNDUP(SUM(I263+J263)*1.2,0)</f>
        <v>0</v>
      </c>
      <c r="L263" s="122"/>
      <c r="M263" s="122"/>
      <c r="N263" s="122" t="n">
        <f aca="false">(L263+M263)*2</f>
        <v>0</v>
      </c>
      <c r="O263" s="124" t="n">
        <f aca="false">K263+N263</f>
        <v>0</v>
      </c>
      <c r="P263" s="126" t="n">
        <v>10.3</v>
      </c>
      <c r="Q263" s="127"/>
      <c r="R263" s="127"/>
      <c r="S263" s="122"/>
      <c r="T263" s="122"/>
      <c r="U263" s="122"/>
      <c r="V263" s="122"/>
      <c r="W263" s="125"/>
      <c r="X263" s="125"/>
      <c r="Y263" s="122"/>
      <c r="Z263" s="122"/>
      <c r="AA263" s="122"/>
    </row>
    <row r="264" customFormat="false" ht="15" hidden="true" customHeight="true" outlineLevel="0" collapsed="false">
      <c r="B264" s="116" t="s">
        <v>489</v>
      </c>
      <c r="C264" s="116" t="s">
        <v>1526</v>
      </c>
      <c r="D264" s="116"/>
      <c r="E264" s="138" t="s">
        <v>1539</v>
      </c>
      <c r="F264" s="138" t="s">
        <v>1514</v>
      </c>
      <c r="G264" s="116"/>
      <c r="H264" s="114"/>
      <c r="I264" s="139" t="n">
        <v>3</v>
      </c>
      <c r="J264" s="116" t="n">
        <v>1</v>
      </c>
      <c r="K264" s="116" t="n">
        <f aca="false">ROUNDUP(SUM(I264+J264)*1.2,0)</f>
        <v>5</v>
      </c>
      <c r="L264" s="116"/>
      <c r="M264" s="116"/>
      <c r="N264" s="116" t="n">
        <f aca="false">(L264+M264)*2</f>
        <v>0</v>
      </c>
      <c r="O264" s="114" t="n">
        <f aca="false">K264+N264</f>
        <v>5</v>
      </c>
      <c r="P264" s="140" t="n">
        <f aca="false">P265+P266</f>
        <v>135.62</v>
      </c>
      <c r="Q264" s="119" t="n">
        <f aca="false">(I264+L264+M264)*30</f>
        <v>90</v>
      </c>
      <c r="R264" s="119" t="n">
        <f aca="false">(I264+L264+M264)*45</f>
        <v>135</v>
      </c>
      <c r="S264" s="116" t="str">
        <f aca="false">IF(AND(P264&gt;=Q264,P264&lt;=R264),"Adequado",IF(P264&lt;Q264,"Apertado",IF(P264&gt;R264,"Folgado","0")))</f>
        <v>Folgado</v>
      </c>
      <c r="T264" s="116"/>
      <c r="U264" s="116"/>
      <c r="V264" s="116"/>
      <c r="W264" s="115" t="n">
        <f aca="false">I264+L264+M264</f>
        <v>3</v>
      </c>
      <c r="X264" s="115" t="n">
        <f aca="false">IF(E264&lt;&gt;"",(IF(F264="SL","6",IF(F264="SP","2",IF(F264="F","14",IF(F264="C","2","0")))))*2,IF(F264="SL","6",IF(F264="SP","2",IF(F264="F","14",IF(F264="C","2","0")))))</f>
        <v>12</v>
      </c>
      <c r="Y264" s="116" t="str">
        <f aca="false">IF(S264="Folgado","2",IF(S264="Adequado","4",IF(S264="Apertado","6","0")))</f>
        <v>2</v>
      </c>
      <c r="Z264" s="112" t="n">
        <f aca="false">IF(AND(U264&lt;&gt;"",F264="SL",F264="F"),(W264+X264+Y264)*1.5,(W264+X264+Y264))</f>
        <v>17</v>
      </c>
      <c r="AA264" s="116"/>
    </row>
    <row r="265" customFormat="false" ht="15" hidden="true" customHeight="true" outlineLevel="0" collapsed="false">
      <c r="B265" s="116" t="s">
        <v>489</v>
      </c>
      <c r="C265" s="116" t="s">
        <v>225</v>
      </c>
      <c r="D265" s="116" t="s">
        <v>14</v>
      </c>
      <c r="E265" s="116"/>
      <c r="F265" s="138"/>
      <c r="G265" s="116" t="s">
        <v>490</v>
      </c>
      <c r="H265" s="114" t="s">
        <v>491</v>
      </c>
      <c r="I265" s="139"/>
      <c r="J265" s="116"/>
      <c r="K265" s="116" t="n">
        <f aca="false">ROUNDUP(SUM(I265+J265)*1.2,0)</f>
        <v>0</v>
      </c>
      <c r="L265" s="116"/>
      <c r="M265" s="116"/>
      <c r="N265" s="116" t="n">
        <f aca="false">(L265+M265)*2</f>
        <v>0</v>
      </c>
      <c r="O265" s="114" t="n">
        <f aca="false">K265+N265</f>
        <v>0</v>
      </c>
      <c r="P265" s="140" t="n">
        <v>98.49</v>
      </c>
      <c r="Q265" s="141"/>
      <c r="R265" s="141"/>
      <c r="S265" s="116"/>
      <c r="T265" s="116"/>
      <c r="U265" s="116"/>
      <c r="V265" s="116"/>
      <c r="W265" s="139"/>
      <c r="X265" s="139"/>
      <c r="Y265" s="116"/>
      <c r="Z265" s="116"/>
      <c r="AA265" s="116"/>
    </row>
    <row r="266" customFormat="false" ht="25.5" hidden="true" customHeight="true" outlineLevel="0" collapsed="false">
      <c r="B266" s="122" t="s">
        <v>489</v>
      </c>
      <c r="C266" s="122" t="s">
        <v>978</v>
      </c>
      <c r="D266" s="122" t="s">
        <v>14</v>
      </c>
      <c r="E266" s="122"/>
      <c r="F266" s="123"/>
      <c r="G266" s="122" t="s">
        <v>1148</v>
      </c>
      <c r="H266" s="124" t="s">
        <v>491</v>
      </c>
      <c r="I266" s="125"/>
      <c r="J266" s="122"/>
      <c r="K266" s="122" t="n">
        <f aca="false">ROUNDUP(SUM(I266+J266)*1.2,0)</f>
        <v>0</v>
      </c>
      <c r="L266" s="122"/>
      <c r="M266" s="122"/>
      <c r="N266" s="122" t="n">
        <f aca="false">(L266+M266)*2</f>
        <v>0</v>
      </c>
      <c r="O266" s="124" t="n">
        <f aca="false">K266+N266</f>
        <v>0</v>
      </c>
      <c r="P266" s="126" t="n">
        <v>37.13</v>
      </c>
      <c r="Q266" s="127"/>
      <c r="R266" s="127"/>
      <c r="S266" s="122"/>
      <c r="T266" s="122"/>
      <c r="U266" s="122"/>
      <c r="V266" s="122"/>
      <c r="W266" s="125"/>
      <c r="X266" s="125"/>
      <c r="Y266" s="122"/>
      <c r="Z266" s="122"/>
      <c r="AA266" s="122"/>
    </row>
    <row r="267" customFormat="false" ht="15" hidden="true" customHeight="true" outlineLevel="0" collapsed="false">
      <c r="B267" s="112" t="s">
        <v>493</v>
      </c>
      <c r="C267" s="112" t="s">
        <v>1513</v>
      </c>
      <c r="D267" s="112"/>
      <c r="E267" s="113"/>
      <c r="F267" s="113" t="s">
        <v>1514</v>
      </c>
      <c r="G267" s="112"/>
      <c r="H267" s="117"/>
      <c r="I267" s="115" t="n">
        <v>1</v>
      </c>
      <c r="J267" s="112" t="n">
        <v>1</v>
      </c>
      <c r="K267" s="112" t="n">
        <f aca="false">ROUNDUP(SUM(I267+J267)*1.2,0)</f>
        <v>3</v>
      </c>
      <c r="L267" s="112"/>
      <c r="M267" s="112"/>
      <c r="N267" s="112" t="n">
        <f aca="false">(L267+M267)*2</f>
        <v>0</v>
      </c>
      <c r="O267" s="117" t="n">
        <f aca="false">K267+N267</f>
        <v>3</v>
      </c>
      <c r="P267" s="118" t="n">
        <f aca="false">P268</f>
        <v>47.33</v>
      </c>
      <c r="Q267" s="119" t="n">
        <f aca="false">(I267+L267+M267)*30</f>
        <v>30</v>
      </c>
      <c r="R267" s="119" t="n">
        <f aca="false">(I267+L267+M267)*45</f>
        <v>45</v>
      </c>
      <c r="S267" s="120" t="str">
        <f aca="false">IF(AND(P267&gt;=Q267,P267&lt;=R267),"Adequado",IF(P267&lt;Q267,"Apertado",IF(P267&gt;R267,"Folgado","0")))</f>
        <v>Folgado</v>
      </c>
      <c r="T267" s="112"/>
      <c r="U267" s="112"/>
      <c r="V267" s="112"/>
      <c r="W267" s="115" t="n">
        <f aca="false">I267+L267+M267</f>
        <v>1</v>
      </c>
      <c r="X267" s="115" t="str">
        <f aca="false">IF(E267&lt;&gt;"",(IF(F267="SL","6",IF(F267="SP","2",IF(F267="F","14",IF(F267="C","2","0")))))*2,IF(F267="SL","6",IF(F267="SP","2",IF(F267="F","14",IF(F267="C","2","0")))))</f>
        <v>6</v>
      </c>
      <c r="Y267" s="116" t="str">
        <f aca="false">IF(S267="Folgado","2",IF(S267="Adequado","4",IF(S267="Apertado","6","0")))</f>
        <v>2</v>
      </c>
      <c r="Z267" s="112" t="n">
        <f aca="false">IF(AND(U267&lt;&gt;"",F267="SL",F267="F"),(W267+X267+Y267)*1.5,(W267+X267+Y267))</f>
        <v>9</v>
      </c>
      <c r="AA267" s="112"/>
    </row>
    <row r="268" customFormat="false" ht="15" hidden="true" customHeight="true" outlineLevel="0" collapsed="false">
      <c r="B268" s="122" t="s">
        <v>493</v>
      </c>
      <c r="C268" s="122" t="s">
        <v>225</v>
      </c>
      <c r="D268" s="122" t="s">
        <v>471</v>
      </c>
      <c r="E268" s="122"/>
      <c r="F268" s="123"/>
      <c r="G268" s="122" t="s">
        <v>494</v>
      </c>
      <c r="H268" s="124" t="s">
        <v>495</v>
      </c>
      <c r="I268" s="125"/>
      <c r="J268" s="122"/>
      <c r="K268" s="122" t="n">
        <f aca="false">ROUNDUP(SUM(I268+J268)*1.2,0)</f>
        <v>0</v>
      </c>
      <c r="L268" s="122"/>
      <c r="M268" s="122"/>
      <c r="N268" s="122" t="n">
        <f aca="false">(L268+M268)*2</f>
        <v>0</v>
      </c>
      <c r="O268" s="124" t="n">
        <f aca="false">K268+N268</f>
        <v>0</v>
      </c>
      <c r="P268" s="126" t="n">
        <v>47.33</v>
      </c>
      <c r="Q268" s="127"/>
      <c r="R268" s="127"/>
      <c r="S268" s="122"/>
      <c r="T268" s="122"/>
      <c r="U268" s="122"/>
      <c r="V268" s="122"/>
      <c r="W268" s="125"/>
      <c r="X268" s="125"/>
      <c r="Y268" s="122"/>
      <c r="Z268" s="122"/>
      <c r="AA268" s="122"/>
    </row>
    <row r="269" customFormat="false" ht="15" hidden="true" customHeight="true" outlineLevel="0" collapsed="false">
      <c r="B269" s="112" t="s">
        <v>102</v>
      </c>
      <c r="C269" s="112" t="s">
        <v>1513</v>
      </c>
      <c r="D269" s="112"/>
      <c r="E269" s="113"/>
      <c r="F269" s="113" t="s">
        <v>1515</v>
      </c>
      <c r="G269" s="112"/>
      <c r="H269" s="117"/>
      <c r="I269" s="115" t="n">
        <v>1</v>
      </c>
      <c r="J269" s="112" t="n">
        <v>0</v>
      </c>
      <c r="K269" s="112" t="n">
        <f aca="false">ROUNDUP(SUM(I269+J269)*1.2,0)</f>
        <v>2</v>
      </c>
      <c r="L269" s="112"/>
      <c r="M269" s="112"/>
      <c r="N269" s="112" t="n">
        <f aca="false">(L269+M269)*2</f>
        <v>0</v>
      </c>
      <c r="O269" s="117" t="n">
        <f aca="false">K269+N269</f>
        <v>2</v>
      </c>
      <c r="P269" s="118" t="n">
        <f aca="false">P270</f>
        <v>49.42</v>
      </c>
      <c r="Q269" s="119" t="n">
        <f aca="false">(I269+L269+M269)*30</f>
        <v>30</v>
      </c>
      <c r="R269" s="119" t="n">
        <f aca="false">(I269+L269+M269)*45</f>
        <v>45</v>
      </c>
      <c r="S269" s="120" t="str">
        <f aca="false">IF(AND(P269&gt;=Q269,P269&lt;=R269),"Adequado",IF(P269&lt;Q269,"Apertado",IF(P269&gt;R269,"Folgado","0")))</f>
        <v>Folgado</v>
      </c>
      <c r="T269" s="112"/>
      <c r="U269" s="128" t="n">
        <v>45931</v>
      </c>
      <c r="V269" s="112" t="s">
        <v>1522</v>
      </c>
      <c r="W269" s="115" t="n">
        <f aca="false">I269+L269+M269</f>
        <v>1</v>
      </c>
      <c r="X269" s="115" t="str">
        <f aca="false">IF(E269&lt;&gt;"",(IF(F269="SL","6",IF(F269="SP","2",IF(F269="F","14",IF(F269="C","2","0")))))*2,IF(F269="SL","6",IF(F269="SP","2",IF(F269="F","14",IF(F269="C","2","0")))))</f>
        <v>2</v>
      </c>
      <c r="Y269" s="116" t="str">
        <f aca="false">IF(S269="Folgado","2",IF(S269="Adequado","4",IF(S269="Apertado","6","0")))</f>
        <v>2</v>
      </c>
      <c r="Z269" s="112" t="n">
        <f aca="false">IF(AND(U269&lt;&gt;"",F269="SL",F269="F"),(W269+X269+Y269)*1.5,(W269+X269+Y269))</f>
        <v>5</v>
      </c>
      <c r="AA269" s="112"/>
    </row>
    <row r="270" customFormat="false" ht="15" hidden="true" customHeight="true" outlineLevel="0" collapsed="false">
      <c r="B270" s="122" t="s">
        <v>102</v>
      </c>
      <c r="C270" s="122" t="s">
        <v>9</v>
      </c>
      <c r="D270" s="122" t="s">
        <v>14</v>
      </c>
      <c r="E270" s="122"/>
      <c r="F270" s="123"/>
      <c r="G270" s="122" t="s">
        <v>103</v>
      </c>
      <c r="H270" s="124" t="s">
        <v>1540</v>
      </c>
      <c r="I270" s="125"/>
      <c r="J270" s="122"/>
      <c r="K270" s="122" t="n">
        <f aca="false">ROUNDUP(SUM(I270+J270)*1.2,0)</f>
        <v>0</v>
      </c>
      <c r="L270" s="122"/>
      <c r="M270" s="122"/>
      <c r="N270" s="122" t="n">
        <f aca="false">(L270+M270)*2</f>
        <v>0</v>
      </c>
      <c r="O270" s="124" t="n">
        <f aca="false">K270+N270</f>
        <v>0</v>
      </c>
      <c r="P270" s="126" t="n">
        <v>49.42</v>
      </c>
      <c r="Q270" s="127"/>
      <c r="R270" s="127"/>
      <c r="S270" s="122"/>
      <c r="T270" s="122"/>
      <c r="U270" s="122"/>
      <c r="V270" s="122"/>
      <c r="W270" s="125"/>
      <c r="X270" s="125"/>
      <c r="Y270" s="122"/>
      <c r="Z270" s="122"/>
      <c r="AA270" s="122"/>
    </row>
    <row r="271" customFormat="false" ht="15" hidden="true" customHeight="true" outlineLevel="0" collapsed="false">
      <c r="B271" s="112" t="s">
        <v>497</v>
      </c>
      <c r="C271" s="112" t="s">
        <v>1513</v>
      </c>
      <c r="D271" s="112"/>
      <c r="E271" s="113"/>
      <c r="F271" s="113" t="s">
        <v>1514</v>
      </c>
      <c r="G271" s="112"/>
      <c r="H271" s="117"/>
      <c r="I271" s="115" t="n">
        <v>6</v>
      </c>
      <c r="J271" s="112" t="n">
        <v>2</v>
      </c>
      <c r="K271" s="112" t="n">
        <f aca="false">ROUNDUP(SUM(I271+J271)*1.2,0)</f>
        <v>10</v>
      </c>
      <c r="L271" s="112"/>
      <c r="M271" s="112"/>
      <c r="N271" s="112" t="n">
        <f aca="false">(L271+M271)*2</f>
        <v>0</v>
      </c>
      <c r="O271" s="117" t="n">
        <f aca="false">K271+N271</f>
        <v>10</v>
      </c>
      <c r="P271" s="118" t="n">
        <f aca="false">P272</f>
        <v>337.3</v>
      </c>
      <c r="Q271" s="119" t="n">
        <f aca="false">(I271+L271+M271)*30</f>
        <v>180</v>
      </c>
      <c r="R271" s="119" t="n">
        <f aca="false">(I271+L271+M271)*45</f>
        <v>270</v>
      </c>
      <c r="S271" s="120" t="str">
        <f aca="false">IF(AND(P271&gt;=Q271,P271&lt;=R271),"Adequado",IF(P271&lt;Q271,"Apertado",IF(P271&gt;R271,"Folgado","0")))</f>
        <v>Folgado</v>
      </c>
      <c r="T271" s="112"/>
      <c r="U271" s="128" t="n">
        <v>45505</v>
      </c>
      <c r="V271" s="154"/>
      <c r="W271" s="115" t="n">
        <f aca="false">I271+L271+M271</f>
        <v>6</v>
      </c>
      <c r="X271" s="115" t="str">
        <f aca="false">IF(E271&lt;&gt;"",(IF(F271="SL","6",IF(F271="SP","2",IF(F271="F","14",IF(F271="C","2","0")))))*2,IF(F271="SL","6",IF(F271="SP","2",IF(F271="F","14",IF(F271="C","2","0")))))</f>
        <v>6</v>
      </c>
      <c r="Y271" s="116" t="str">
        <f aca="false">IF(S271="Folgado","2",IF(S271="Adequado","4",IF(S271="Apertado","6","0")))</f>
        <v>2</v>
      </c>
      <c r="Z271" s="112" t="n">
        <f aca="false">IF(AND(U271&lt;&gt;"",F271="SL",F271="F"),(W271+X271+Y271)*1.5,(W271+X271+Y271))</f>
        <v>14</v>
      </c>
      <c r="AA271" s="112" t="s">
        <v>1525</v>
      </c>
    </row>
    <row r="272" customFormat="false" ht="15" hidden="true" customHeight="true" outlineLevel="0" collapsed="false">
      <c r="B272" s="116" t="s">
        <v>497</v>
      </c>
      <c r="C272" s="116" t="s">
        <v>225</v>
      </c>
      <c r="D272" s="116" t="s">
        <v>70</v>
      </c>
      <c r="E272" s="116"/>
      <c r="F272" s="138"/>
      <c r="G272" s="116" t="s">
        <v>498</v>
      </c>
      <c r="H272" s="114" t="s">
        <v>499</v>
      </c>
      <c r="I272" s="139"/>
      <c r="J272" s="116"/>
      <c r="K272" s="116" t="n">
        <f aca="false">ROUNDUP(SUM(I272+J272)*1.2,0)</f>
        <v>0</v>
      </c>
      <c r="L272" s="116"/>
      <c r="M272" s="116"/>
      <c r="N272" s="116" t="n">
        <f aca="false">(L272+M272)*2</f>
        <v>0</v>
      </c>
      <c r="O272" s="114" t="n">
        <f aca="false">K272+N272</f>
        <v>0</v>
      </c>
      <c r="P272" s="140" t="n">
        <v>337.3</v>
      </c>
      <c r="Q272" s="141"/>
      <c r="R272" s="141"/>
      <c r="S272" s="116"/>
      <c r="T272" s="116"/>
      <c r="U272" s="116"/>
      <c r="V272" s="116"/>
      <c r="W272" s="139"/>
      <c r="X272" s="139"/>
      <c r="Y272" s="116"/>
      <c r="Z272" s="116"/>
      <c r="AA272" s="116"/>
    </row>
    <row r="273" customFormat="false" ht="15" hidden="true" customHeight="true" outlineLevel="0" collapsed="false">
      <c r="B273" s="116" t="s">
        <v>497</v>
      </c>
      <c r="C273" s="116" t="s">
        <v>225</v>
      </c>
      <c r="D273" s="116" t="s">
        <v>70</v>
      </c>
      <c r="E273" s="116"/>
      <c r="F273" s="138"/>
      <c r="G273" s="116" t="s">
        <v>502</v>
      </c>
      <c r="H273" s="114" t="s">
        <v>499</v>
      </c>
      <c r="I273" s="139"/>
      <c r="J273" s="116"/>
      <c r="K273" s="116" t="n">
        <f aca="false">ROUNDUP(SUM(I273+J273)*1.2,0)</f>
        <v>0</v>
      </c>
      <c r="L273" s="116"/>
      <c r="M273" s="116"/>
      <c r="N273" s="116" t="n">
        <f aca="false">(L273+M273)*2</f>
        <v>0</v>
      </c>
      <c r="O273" s="114" t="n">
        <f aca="false">K273+N273</f>
        <v>0</v>
      </c>
      <c r="P273" s="140"/>
      <c r="Q273" s="141"/>
      <c r="R273" s="141"/>
      <c r="S273" s="116"/>
      <c r="T273" s="116"/>
      <c r="U273" s="116"/>
      <c r="V273" s="116"/>
      <c r="W273" s="139"/>
      <c r="X273" s="139"/>
      <c r="Y273" s="116"/>
      <c r="Z273" s="116"/>
      <c r="AA273" s="116"/>
    </row>
    <row r="274" customFormat="false" ht="27.75" hidden="true" customHeight="true" outlineLevel="0" collapsed="false">
      <c r="B274" s="122" t="s">
        <v>497</v>
      </c>
      <c r="C274" s="122" t="s">
        <v>1521</v>
      </c>
      <c r="D274" s="122" t="s">
        <v>70</v>
      </c>
      <c r="E274" s="122"/>
      <c r="F274" s="123"/>
      <c r="G274" s="122" t="s">
        <v>1149</v>
      </c>
      <c r="H274" s="124" t="s">
        <v>1150</v>
      </c>
      <c r="I274" s="125"/>
      <c r="J274" s="122"/>
      <c r="K274" s="122" t="n">
        <f aca="false">ROUNDUP(SUM(I274+J274)*1.2,0)</f>
        <v>0</v>
      </c>
      <c r="L274" s="122"/>
      <c r="M274" s="122"/>
      <c r="N274" s="122" t="n">
        <f aca="false">(L274+M274)*2</f>
        <v>0</v>
      </c>
      <c r="O274" s="124" t="n">
        <f aca="false">K274+N274</f>
        <v>0</v>
      </c>
      <c r="P274" s="126" t="n">
        <v>20</v>
      </c>
      <c r="Q274" s="127"/>
      <c r="R274" s="127"/>
      <c r="S274" s="122"/>
      <c r="T274" s="122"/>
      <c r="U274" s="122"/>
      <c r="V274" s="122"/>
      <c r="W274" s="125"/>
      <c r="X274" s="125"/>
      <c r="Y274" s="122"/>
      <c r="Z274" s="122"/>
      <c r="AA274" s="122"/>
    </row>
    <row r="275" customFormat="false" ht="15" hidden="true" customHeight="true" outlineLevel="0" collapsed="false">
      <c r="B275" s="112" t="s">
        <v>1541</v>
      </c>
      <c r="C275" s="112" t="s">
        <v>1513</v>
      </c>
      <c r="D275" s="112"/>
      <c r="E275" s="113"/>
      <c r="F275" s="113" t="s">
        <v>1515</v>
      </c>
      <c r="G275" s="112"/>
      <c r="H275" s="117"/>
      <c r="I275" s="115" t="n">
        <v>4</v>
      </c>
      <c r="J275" s="112" t="n">
        <v>0</v>
      </c>
      <c r="K275" s="112" t="n">
        <f aca="false">ROUNDUP(SUM(I275+J275)*1.2,0)</f>
        <v>5</v>
      </c>
      <c r="L275" s="112"/>
      <c r="M275" s="112"/>
      <c r="N275" s="112" t="n">
        <f aca="false">(L275+M275)*2</f>
        <v>0</v>
      </c>
      <c r="O275" s="117" t="n">
        <f aca="false">K275+N275</f>
        <v>5</v>
      </c>
      <c r="P275" s="118" t="n">
        <f aca="false">P276</f>
        <v>125.5</v>
      </c>
      <c r="Q275" s="119" t="n">
        <f aca="false">(I275+L275+M275)*30</f>
        <v>120</v>
      </c>
      <c r="R275" s="119" t="n">
        <f aca="false">(I275+L275+M275)*45</f>
        <v>180</v>
      </c>
      <c r="S275" s="120" t="str">
        <f aca="false">IF(AND(P275&gt;=Q275,P275&lt;=R275),"Adequado",IF(P275&lt;Q275,"Apertado",IF(P275&gt;R275,"Folgado","0")))</f>
        <v>Adequado</v>
      </c>
      <c r="T275" s="112"/>
      <c r="U275" s="112"/>
      <c r="V275" s="112"/>
      <c r="W275" s="115" t="n">
        <f aca="false">I275+L275+M275</f>
        <v>4</v>
      </c>
      <c r="X275" s="115" t="str">
        <f aca="false">IF(E275&lt;&gt;"",(IF(F275="SL","6",IF(F275="SP","2",IF(F275="F","14",IF(F275="C","2","0")))))*2,IF(F275="SL","6",IF(F275="SP","2",IF(F275="F","14",IF(F275="C","2","0")))))</f>
        <v>2</v>
      </c>
      <c r="Y275" s="116" t="str">
        <f aca="false">IF(S275="Folgado","2",IF(S275="Adequado","4",IF(S275="Apertado","6","0")))</f>
        <v>4</v>
      </c>
      <c r="Z275" s="112" t="n">
        <f aca="false">IF(AND(U275&lt;&gt;"",F275="SL",F275="F"),(W275+X275+Y275)*1.5,(W275+X275+Y275))</f>
        <v>10</v>
      </c>
      <c r="AA275" s="112"/>
    </row>
    <row r="276" customFormat="false" ht="15" hidden="true" customHeight="true" outlineLevel="0" collapsed="false">
      <c r="B276" s="131" t="s">
        <v>1541</v>
      </c>
      <c r="C276" s="122" t="s">
        <v>9</v>
      </c>
      <c r="D276" s="122" t="s">
        <v>33</v>
      </c>
      <c r="E276" s="122"/>
      <c r="F276" s="123"/>
      <c r="G276" s="122" t="s">
        <v>106</v>
      </c>
      <c r="H276" s="124" t="s">
        <v>107</v>
      </c>
      <c r="I276" s="125"/>
      <c r="J276" s="122"/>
      <c r="K276" s="122" t="n">
        <f aca="false">ROUNDUP(SUM(I276+J276)*1.2,0)</f>
        <v>0</v>
      </c>
      <c r="L276" s="122"/>
      <c r="M276" s="122"/>
      <c r="N276" s="122" t="n">
        <f aca="false">(L276+M276)*2</f>
        <v>0</v>
      </c>
      <c r="O276" s="124" t="n">
        <f aca="false">K276+N276</f>
        <v>0</v>
      </c>
      <c r="P276" s="126" t="n">
        <v>125.5</v>
      </c>
      <c r="Q276" s="127"/>
      <c r="R276" s="127"/>
      <c r="S276" s="120"/>
      <c r="T276" s="122"/>
      <c r="U276" s="122"/>
      <c r="V276" s="122"/>
      <c r="W276" s="125"/>
      <c r="X276" s="125"/>
      <c r="Y276" s="122"/>
      <c r="Z276" s="122"/>
      <c r="AA276" s="131"/>
    </row>
    <row r="277" customFormat="false" ht="15" hidden="true" customHeight="true" outlineLevel="0" collapsed="false">
      <c r="B277" s="112" t="s">
        <v>1151</v>
      </c>
      <c r="C277" s="112" t="s">
        <v>1513</v>
      </c>
      <c r="D277" s="112"/>
      <c r="E277" s="113"/>
      <c r="F277" s="113" t="s">
        <v>1516</v>
      </c>
      <c r="G277" s="112"/>
      <c r="H277" s="117"/>
      <c r="I277" s="115" t="n">
        <v>1</v>
      </c>
      <c r="J277" s="112" t="n">
        <v>0</v>
      </c>
      <c r="K277" s="112" t="n">
        <f aca="false">ROUNDUP(SUM(I277+J277)*1.2,0)</f>
        <v>2</v>
      </c>
      <c r="L277" s="112"/>
      <c r="M277" s="112"/>
      <c r="N277" s="112" t="n">
        <f aca="false">(L277+M277)*2</f>
        <v>0</v>
      </c>
      <c r="O277" s="117" t="n">
        <f aca="false">K277+N277</f>
        <v>2</v>
      </c>
      <c r="P277" s="118" t="n">
        <f aca="false">P278</f>
        <v>17.06</v>
      </c>
      <c r="Q277" s="119" t="n">
        <f aca="false">(I277+L277+M277)*30</f>
        <v>30</v>
      </c>
      <c r="R277" s="119" t="n">
        <f aca="false">(I277+L277+M277)*45</f>
        <v>45</v>
      </c>
      <c r="S277" s="120" t="str">
        <f aca="false">IF(AND(P277&gt;=Q277,P277&lt;=R277),"Adequado",IF(P277&lt;Q277,"Apertado",IF(P277&gt;R277,"Folgado","0")))</f>
        <v>Apertado</v>
      </c>
      <c r="T277" s="112"/>
      <c r="U277" s="112"/>
      <c r="V277" s="112"/>
      <c r="W277" s="115" t="n">
        <f aca="false">I277+L277+M277</f>
        <v>1</v>
      </c>
      <c r="X277" s="115" t="str">
        <f aca="false">IF(E277&lt;&gt;"",(IF(F277="SL","6",IF(F277="SP","2",IF(F277="F","14",IF(F277="C","2","0")))))*2,IF(F277="SL","6",IF(F277="SP","2",IF(F277="F","14",IF(F277="C","2","0")))))</f>
        <v>14</v>
      </c>
      <c r="Y277" s="116" t="str">
        <f aca="false">IF(S277="Folgado","2",IF(S277="Adequado","4",IF(S277="Apertado","6","0")))</f>
        <v>6</v>
      </c>
      <c r="Z277" s="112" t="n">
        <f aca="false">IF(AND(U277&lt;&gt;"",F277="SL",F277="F"),(W277+X277+Y277)*1.5,(W277+X277+Y277))</f>
        <v>21</v>
      </c>
      <c r="AA277" s="112"/>
    </row>
    <row r="278" customFormat="false" ht="15" hidden="true" customHeight="true" outlineLevel="0" collapsed="false">
      <c r="B278" s="122" t="s">
        <v>1151</v>
      </c>
      <c r="C278" s="122" t="s">
        <v>978</v>
      </c>
      <c r="D278" s="122" t="s">
        <v>70</v>
      </c>
      <c r="E278" s="122"/>
      <c r="F278" s="123"/>
      <c r="G278" s="122" t="s">
        <v>1152</v>
      </c>
      <c r="H278" s="124" t="s">
        <v>1153</v>
      </c>
      <c r="I278" s="125"/>
      <c r="J278" s="122"/>
      <c r="K278" s="122" t="n">
        <f aca="false">ROUNDUP(SUM(I278+J278)*1.2,0)</f>
        <v>0</v>
      </c>
      <c r="L278" s="122"/>
      <c r="M278" s="122"/>
      <c r="N278" s="122" t="n">
        <f aca="false">(L278+M278)*2</f>
        <v>0</v>
      </c>
      <c r="O278" s="124" t="n">
        <f aca="false">K278+N278</f>
        <v>0</v>
      </c>
      <c r="P278" s="126" t="n">
        <v>17.06</v>
      </c>
      <c r="Q278" s="127"/>
      <c r="R278" s="127"/>
      <c r="S278" s="122"/>
      <c r="T278" s="122"/>
      <c r="U278" s="122"/>
      <c r="V278" s="122"/>
      <c r="W278" s="125"/>
      <c r="X278" s="125"/>
      <c r="Y278" s="122"/>
      <c r="Z278" s="122"/>
      <c r="AA278" s="122"/>
    </row>
    <row r="279" customFormat="false" ht="15" hidden="true" customHeight="true" outlineLevel="0" collapsed="false">
      <c r="B279" s="112" t="s">
        <v>506</v>
      </c>
      <c r="C279" s="112" t="s">
        <v>1513</v>
      </c>
      <c r="D279" s="112"/>
      <c r="E279" s="113"/>
      <c r="F279" s="113" t="s">
        <v>1514</v>
      </c>
      <c r="G279" s="112"/>
      <c r="H279" s="117"/>
      <c r="I279" s="115" t="n">
        <v>2</v>
      </c>
      <c r="J279" s="112" t="n">
        <v>0</v>
      </c>
      <c r="K279" s="112" t="n">
        <f aca="false">ROUNDUP(SUM(I279+J279)*1.2,0)</f>
        <v>3</v>
      </c>
      <c r="L279" s="112"/>
      <c r="M279" s="112"/>
      <c r="N279" s="112" t="n">
        <f aca="false">(L279+M279)*2</f>
        <v>0</v>
      </c>
      <c r="O279" s="117" t="n">
        <f aca="false">K279+N279</f>
        <v>3</v>
      </c>
      <c r="P279" s="118" t="n">
        <f aca="false">P280</f>
        <v>97.65</v>
      </c>
      <c r="Q279" s="119" t="n">
        <f aca="false">(I279+L279+M279)*30</f>
        <v>60</v>
      </c>
      <c r="R279" s="119" t="n">
        <f aca="false">(I279+L279+M279)*45</f>
        <v>90</v>
      </c>
      <c r="S279" s="120" t="str">
        <f aca="false">IF(AND(P279&gt;=Q279,P279&lt;=R279),"Adequado",IF(P279&lt;Q279,"Apertado",IF(P279&gt;R279,"Folgado","0")))</f>
        <v>Folgado</v>
      </c>
      <c r="T279" s="112"/>
      <c r="U279" s="112"/>
      <c r="V279" s="112"/>
      <c r="W279" s="115" t="n">
        <f aca="false">I279+L279+M279</f>
        <v>2</v>
      </c>
      <c r="X279" s="115" t="str">
        <f aca="false">IF(E279&lt;&gt;"",(IF(F279="SL","6",IF(F279="SP","2",IF(F279="F","14",IF(F279="C","2","0")))))*2,IF(F279="SL","6",IF(F279="SP","2",IF(F279="F","14",IF(F279="C","2","0")))))</f>
        <v>6</v>
      </c>
      <c r="Y279" s="116" t="str">
        <f aca="false">IF(S279="Folgado","2",IF(S279="Adequado","4",IF(S279="Apertado","6","0")))</f>
        <v>2</v>
      </c>
      <c r="Z279" s="112" t="n">
        <f aca="false">IF(AND(U279&lt;&gt;"",F279="SL",F279="F"),(W279+X279+Y279)*1.5,(W279+X279+Y279))</f>
        <v>10</v>
      </c>
      <c r="AA279" s="112"/>
    </row>
    <row r="280" customFormat="false" ht="15" hidden="true" customHeight="true" outlineLevel="0" collapsed="false">
      <c r="B280" s="122" t="s">
        <v>506</v>
      </c>
      <c r="C280" s="122" t="s">
        <v>225</v>
      </c>
      <c r="D280" s="122" t="s">
        <v>10</v>
      </c>
      <c r="E280" s="122"/>
      <c r="F280" s="123"/>
      <c r="G280" s="122" t="s">
        <v>507</v>
      </c>
      <c r="H280" s="124" t="s">
        <v>508</v>
      </c>
      <c r="I280" s="125"/>
      <c r="J280" s="122"/>
      <c r="K280" s="122" t="n">
        <f aca="false">ROUNDUP(SUM(I280+J280)*1.2,0)</f>
        <v>0</v>
      </c>
      <c r="L280" s="122"/>
      <c r="M280" s="122"/>
      <c r="N280" s="122" t="n">
        <f aca="false">(L280+M280)*2</f>
        <v>0</v>
      </c>
      <c r="O280" s="124" t="n">
        <f aca="false">K280+N280</f>
        <v>0</v>
      </c>
      <c r="P280" s="126" t="n">
        <v>97.65</v>
      </c>
      <c r="Q280" s="127"/>
      <c r="R280" s="127"/>
      <c r="S280" s="122"/>
      <c r="T280" s="122"/>
      <c r="U280" s="122"/>
      <c r="V280" s="122"/>
      <c r="W280" s="125"/>
      <c r="X280" s="125"/>
      <c r="Y280" s="122"/>
      <c r="Z280" s="122"/>
      <c r="AA280" s="122"/>
    </row>
    <row r="281" customFormat="false" ht="15" hidden="true" customHeight="true" outlineLevel="0" collapsed="false">
      <c r="B281" s="116" t="s">
        <v>511</v>
      </c>
      <c r="C281" s="116" t="s">
        <v>1513</v>
      </c>
      <c r="D281" s="116"/>
      <c r="E281" s="138"/>
      <c r="F281" s="138" t="s">
        <v>1514</v>
      </c>
      <c r="G281" s="116"/>
      <c r="H281" s="114"/>
      <c r="I281" s="139" t="n">
        <v>2</v>
      </c>
      <c r="J281" s="116" t="n">
        <v>0</v>
      </c>
      <c r="K281" s="116" t="n">
        <f aca="false">ROUNDUP(SUM(I281+J281)*1.2,0)</f>
        <v>3</v>
      </c>
      <c r="L281" s="116"/>
      <c r="M281" s="116"/>
      <c r="N281" s="116" t="n">
        <f aca="false">(L281+M281)*2</f>
        <v>0</v>
      </c>
      <c r="O281" s="114" t="n">
        <f aca="false">K281+N281</f>
        <v>3</v>
      </c>
      <c r="P281" s="140" t="n">
        <f aca="false">P282</f>
        <v>69.36</v>
      </c>
      <c r="Q281" s="119" t="n">
        <f aca="false">(I281+L281+M281)*30</f>
        <v>60</v>
      </c>
      <c r="R281" s="119" t="n">
        <f aca="false">(I281+L281+M281)*45</f>
        <v>90</v>
      </c>
      <c r="S281" s="116" t="str">
        <f aca="false">IF(AND(P281&gt;=Q281,P281&lt;=R281),"Adequado",IF(P281&lt;Q281,"Apertado",IF(P281&gt;R281,"Folgado","0")))</f>
        <v>Adequado</v>
      </c>
      <c r="T281" s="116"/>
      <c r="U281" s="116"/>
      <c r="V281" s="116"/>
      <c r="W281" s="115" t="n">
        <f aca="false">I281+L281+M281</f>
        <v>2</v>
      </c>
      <c r="X281" s="115" t="str">
        <f aca="false">IF(E281&lt;&gt;"",(IF(F281="SL","6",IF(F281="SP","2",IF(F281="F","14",IF(F281="C","2","0")))))*2,IF(F281="SL","6",IF(F281="SP","2",IF(F281="F","14",IF(F281="C","2","0")))))</f>
        <v>6</v>
      </c>
      <c r="Y281" s="116" t="str">
        <f aca="false">IF(S281="Folgado","2",IF(S281="Adequado","4",IF(S281="Apertado","6","0")))</f>
        <v>4</v>
      </c>
      <c r="Z281" s="112" t="n">
        <f aca="false">IF(AND(U281&lt;&gt;"",F281="SL",F281="F"),(W281+X281+Y281)*1.5,(W281+X281+Y281))</f>
        <v>12</v>
      </c>
      <c r="AA281" s="116"/>
    </row>
    <row r="282" customFormat="false" ht="15" hidden="true" customHeight="true" outlineLevel="0" collapsed="false">
      <c r="B282" s="116" t="s">
        <v>511</v>
      </c>
      <c r="C282" s="116" t="s">
        <v>225</v>
      </c>
      <c r="D282" s="116" t="s">
        <v>10</v>
      </c>
      <c r="E282" s="116"/>
      <c r="F282" s="138"/>
      <c r="G282" s="116" t="s">
        <v>512</v>
      </c>
      <c r="H282" s="114" t="s">
        <v>513</v>
      </c>
      <c r="I282" s="139"/>
      <c r="J282" s="116"/>
      <c r="K282" s="116" t="n">
        <f aca="false">ROUNDUP(SUM(I282+J282)*1.2,0)</f>
        <v>0</v>
      </c>
      <c r="L282" s="116"/>
      <c r="M282" s="116"/>
      <c r="N282" s="116" t="n">
        <f aca="false">(L282+M282)*2</f>
        <v>0</v>
      </c>
      <c r="O282" s="114" t="n">
        <f aca="false">K282+N282</f>
        <v>0</v>
      </c>
      <c r="P282" s="140" t="n">
        <v>69.36</v>
      </c>
      <c r="Q282" s="141"/>
      <c r="R282" s="141"/>
      <c r="S282" s="116"/>
      <c r="T282" s="116"/>
      <c r="U282" s="116"/>
      <c r="V282" s="116"/>
      <c r="W282" s="139"/>
      <c r="X282" s="139"/>
      <c r="Y282" s="116"/>
      <c r="Z282" s="116"/>
      <c r="AA282" s="116"/>
    </row>
    <row r="283" customFormat="false" ht="26.25" hidden="true" customHeight="true" outlineLevel="0" collapsed="false">
      <c r="B283" s="122" t="s">
        <v>511</v>
      </c>
      <c r="C283" s="122" t="s">
        <v>1521</v>
      </c>
      <c r="D283" s="122" t="s">
        <v>10</v>
      </c>
      <c r="E283" s="122"/>
      <c r="F283" s="123"/>
      <c r="G283" s="122" t="s">
        <v>1154</v>
      </c>
      <c r="H283" s="124" t="s">
        <v>513</v>
      </c>
      <c r="I283" s="125"/>
      <c r="J283" s="122"/>
      <c r="K283" s="122" t="n">
        <f aca="false">ROUNDUP(SUM(I283+J283)*1.2,0)</f>
        <v>0</v>
      </c>
      <c r="L283" s="122"/>
      <c r="M283" s="122"/>
      <c r="N283" s="122" t="n">
        <f aca="false">(L283+M283)*2</f>
        <v>0</v>
      </c>
      <c r="O283" s="124" t="n">
        <f aca="false">K283+N283</f>
        <v>0</v>
      </c>
      <c r="P283" s="126"/>
      <c r="Q283" s="127"/>
      <c r="R283" s="127"/>
      <c r="S283" s="122"/>
      <c r="T283" s="122"/>
      <c r="U283" s="122"/>
      <c r="V283" s="122"/>
      <c r="W283" s="125"/>
      <c r="X283" s="125"/>
      <c r="Y283" s="122"/>
      <c r="Z283" s="122"/>
      <c r="AA283" s="122"/>
    </row>
    <row r="284" customFormat="false" ht="15" hidden="true" customHeight="true" outlineLevel="0" collapsed="false">
      <c r="B284" s="112" t="s">
        <v>108</v>
      </c>
      <c r="C284" s="112" t="s">
        <v>1513</v>
      </c>
      <c r="D284" s="112"/>
      <c r="E284" s="113" t="s">
        <v>1542</v>
      </c>
      <c r="F284" s="113" t="s">
        <v>1515</v>
      </c>
      <c r="G284" s="112"/>
      <c r="H284" s="117"/>
      <c r="I284" s="115" t="n">
        <v>11</v>
      </c>
      <c r="J284" s="112" t="n">
        <v>7</v>
      </c>
      <c r="K284" s="112" t="n">
        <f aca="false">ROUNDUP(SUM(I284+J284)*1.2,0)</f>
        <v>22</v>
      </c>
      <c r="L284" s="112" t="n">
        <v>3</v>
      </c>
      <c r="M284" s="112" t="n">
        <v>1</v>
      </c>
      <c r="N284" s="112" t="n">
        <f aca="false">(L284+M284)*2</f>
        <v>8</v>
      </c>
      <c r="O284" s="117" t="n">
        <f aca="false">K284+N284</f>
        <v>30</v>
      </c>
      <c r="P284" s="118" t="n">
        <f aca="false">SUM(P285:P288)</f>
        <v>728.22</v>
      </c>
      <c r="Q284" s="119" t="n">
        <f aca="false">(I284+L284+M284)*30</f>
        <v>450</v>
      </c>
      <c r="R284" s="119" t="n">
        <f aca="false">(I284+L284+M284)*45</f>
        <v>675</v>
      </c>
      <c r="S284" s="120" t="str">
        <f aca="false">IF(AND(P284&gt;=Q284,P284&lt;=R284),"Adequado",IF(P284&lt;Q284,"Apertado",IF(P284&gt;R284,"Folgado","0")))</f>
        <v>Folgado</v>
      </c>
      <c r="T284" s="112"/>
      <c r="U284" s="128" t="n">
        <v>45962</v>
      </c>
      <c r="V284" s="112" t="s">
        <v>1522</v>
      </c>
      <c r="W284" s="115" t="n">
        <f aca="false">I284+L284+M284</f>
        <v>15</v>
      </c>
      <c r="X284" s="115" t="n">
        <f aca="false">IF(E284&lt;&gt;"",(IF(F284="SL","6",IF(F284="SP","2",IF(F284="F","14",IF(F284="C","2","0")))))*2,IF(F284="SL","6",IF(F284="SP","2",IF(F284="F","14",IF(F284="C","2","0")))))</f>
        <v>4</v>
      </c>
      <c r="Y284" s="116" t="str">
        <f aca="false">IF(S284="Folgado","2",IF(S284="Adequado","4",IF(S284="Apertado","6","0")))</f>
        <v>2</v>
      </c>
      <c r="Z284" s="112" t="n">
        <f aca="false">IF(AND(U284&lt;&gt;"",F284="SL",F284="F"),(W284+X284+Y284)*1.5,(W284+X284+Y284))</f>
        <v>21</v>
      </c>
      <c r="AA284" s="112" t="s">
        <v>1525</v>
      </c>
    </row>
    <row r="285" customFormat="false" ht="15" hidden="true" customHeight="true" outlineLevel="0" collapsed="false">
      <c r="B285" s="116" t="s">
        <v>108</v>
      </c>
      <c r="C285" s="116" t="s">
        <v>9</v>
      </c>
      <c r="D285" s="116" t="s">
        <v>10</v>
      </c>
      <c r="E285" s="116"/>
      <c r="F285" s="138"/>
      <c r="G285" s="116" t="s">
        <v>109</v>
      </c>
      <c r="H285" s="114" t="s">
        <v>110</v>
      </c>
      <c r="I285" s="139"/>
      <c r="J285" s="116"/>
      <c r="K285" s="116" t="n">
        <f aca="false">ROUNDUP(SUM(I285+J285)*1.2,0)</f>
        <v>0</v>
      </c>
      <c r="L285" s="116"/>
      <c r="M285" s="116"/>
      <c r="N285" s="116" t="n">
        <f aca="false">(L285+M285)*2</f>
        <v>0</v>
      </c>
      <c r="O285" s="114" t="n">
        <f aca="false">K285+N285</f>
        <v>0</v>
      </c>
      <c r="P285" s="140" t="n">
        <v>152.07</v>
      </c>
      <c r="Q285" s="141"/>
      <c r="R285" s="141"/>
      <c r="S285" s="116"/>
      <c r="T285" s="116"/>
      <c r="U285" s="116"/>
      <c r="V285" s="116"/>
      <c r="W285" s="139"/>
      <c r="X285" s="139"/>
      <c r="Y285" s="116"/>
      <c r="Z285" s="116"/>
      <c r="AA285" s="116"/>
    </row>
    <row r="286" customFormat="false" ht="26.25" hidden="true" customHeight="true" outlineLevel="0" collapsed="false">
      <c r="B286" s="116" t="s">
        <v>108</v>
      </c>
      <c r="C286" s="116" t="s">
        <v>225</v>
      </c>
      <c r="D286" s="116" t="s">
        <v>10</v>
      </c>
      <c r="E286" s="116"/>
      <c r="F286" s="138"/>
      <c r="G286" s="116" t="s">
        <v>516</v>
      </c>
      <c r="H286" s="114" t="s">
        <v>517</v>
      </c>
      <c r="I286" s="139"/>
      <c r="J286" s="116"/>
      <c r="K286" s="116" t="n">
        <f aca="false">ROUNDUP(SUM(I286+J286)*1.2,0)</f>
        <v>0</v>
      </c>
      <c r="L286" s="116"/>
      <c r="M286" s="116"/>
      <c r="N286" s="116" t="n">
        <f aca="false">(L286+M286)*2</f>
        <v>0</v>
      </c>
      <c r="O286" s="114" t="n">
        <f aca="false">K286+N286</f>
        <v>0</v>
      </c>
      <c r="P286" s="140" t="n">
        <v>214.33</v>
      </c>
      <c r="Q286" s="141"/>
      <c r="R286" s="141"/>
      <c r="S286" s="116"/>
      <c r="T286" s="116"/>
      <c r="U286" s="116"/>
      <c r="V286" s="116"/>
      <c r="W286" s="139"/>
      <c r="X286" s="139"/>
      <c r="Y286" s="116"/>
      <c r="Z286" s="116"/>
      <c r="AA286" s="116"/>
    </row>
    <row r="287" customFormat="false" ht="15" hidden="true" customHeight="true" outlineLevel="0" collapsed="false">
      <c r="B287" s="116" t="s">
        <v>108</v>
      </c>
      <c r="C287" s="116" t="s">
        <v>225</v>
      </c>
      <c r="D287" s="116" t="s">
        <v>10</v>
      </c>
      <c r="E287" s="116"/>
      <c r="F287" s="138"/>
      <c r="G287" s="116" t="s">
        <v>519</v>
      </c>
      <c r="H287" s="114" t="s">
        <v>110</v>
      </c>
      <c r="I287" s="139"/>
      <c r="J287" s="116"/>
      <c r="K287" s="116" t="n">
        <f aca="false">ROUNDUP(SUM(I287+J287)*1.2,0)</f>
        <v>0</v>
      </c>
      <c r="L287" s="116"/>
      <c r="M287" s="116"/>
      <c r="N287" s="116" t="n">
        <f aca="false">(L287+M287)*2</f>
        <v>0</v>
      </c>
      <c r="O287" s="114" t="n">
        <f aca="false">K287+N287</f>
        <v>0</v>
      </c>
      <c r="P287" s="140" t="n">
        <v>305.22</v>
      </c>
      <c r="Q287" s="141"/>
      <c r="R287" s="141"/>
      <c r="S287" s="116"/>
      <c r="T287" s="116"/>
      <c r="U287" s="116"/>
      <c r="V287" s="116"/>
      <c r="W287" s="139"/>
      <c r="X287" s="139"/>
      <c r="Y287" s="116"/>
      <c r="Z287" s="116"/>
      <c r="AA287" s="116"/>
    </row>
    <row r="288" customFormat="false" ht="28.5" hidden="true" customHeight="true" outlineLevel="0" collapsed="false">
      <c r="B288" s="122" t="s">
        <v>108</v>
      </c>
      <c r="C288" s="122" t="s">
        <v>978</v>
      </c>
      <c r="D288" s="122" t="s">
        <v>10</v>
      </c>
      <c r="E288" s="122"/>
      <c r="F288" s="123"/>
      <c r="G288" s="122" t="s">
        <v>1155</v>
      </c>
      <c r="H288" s="124" t="s">
        <v>1156</v>
      </c>
      <c r="I288" s="125"/>
      <c r="J288" s="122"/>
      <c r="K288" s="122" t="n">
        <f aca="false">ROUNDUP(SUM(I288+J288)*1.2,0)</f>
        <v>0</v>
      </c>
      <c r="L288" s="122"/>
      <c r="M288" s="122"/>
      <c r="N288" s="122" t="n">
        <f aca="false">(L288+M288)*2</f>
        <v>0</v>
      </c>
      <c r="O288" s="124" t="n">
        <f aca="false">K288+N288</f>
        <v>0</v>
      </c>
      <c r="P288" s="126" t="n">
        <v>56.6</v>
      </c>
      <c r="Q288" s="127"/>
      <c r="R288" s="127"/>
      <c r="S288" s="122"/>
      <c r="T288" s="122"/>
      <c r="U288" s="122"/>
      <c r="V288" s="122"/>
      <c r="W288" s="125"/>
      <c r="X288" s="125"/>
      <c r="Y288" s="122"/>
      <c r="Z288" s="122"/>
      <c r="AA288" s="122"/>
    </row>
    <row r="289" customFormat="false" ht="15" hidden="true" customHeight="true" outlineLevel="0" collapsed="false">
      <c r="B289" s="112" t="s">
        <v>1157</v>
      </c>
      <c r="C289" s="112" t="s">
        <v>1513</v>
      </c>
      <c r="D289" s="112"/>
      <c r="E289" s="113" t="s">
        <v>1543</v>
      </c>
      <c r="F289" s="113" t="s">
        <v>1518</v>
      </c>
      <c r="G289" s="112"/>
      <c r="H289" s="117"/>
      <c r="I289" s="115" t="n">
        <v>6</v>
      </c>
      <c r="J289" s="112" t="n">
        <v>0</v>
      </c>
      <c r="K289" s="112" t="n">
        <f aca="false">ROUNDUP(SUM(I289+J289)*1.2,0)</f>
        <v>8</v>
      </c>
      <c r="L289" s="112"/>
      <c r="M289" s="112"/>
      <c r="N289" s="112" t="n">
        <f aca="false">(L289+M289)*2</f>
        <v>0</v>
      </c>
      <c r="O289" s="117" t="n">
        <f aca="false">K289+N289</f>
        <v>8</v>
      </c>
      <c r="P289" s="118" t="n">
        <f aca="false">P290+P291</f>
        <v>191.96</v>
      </c>
      <c r="Q289" s="119" t="n">
        <f aca="false">(I289+L289+M289)*30</f>
        <v>180</v>
      </c>
      <c r="R289" s="119" t="n">
        <f aca="false">(I289+L289+M289)*45</f>
        <v>270</v>
      </c>
      <c r="S289" s="120" t="str">
        <f aca="false">IF(AND(P289&gt;=Q289,P289&lt;=R289),"Adequado",IF(P289&lt;Q289,"Apertado",IF(P289&gt;R289,"Folgado","0")))</f>
        <v>Adequado</v>
      </c>
      <c r="T289" s="112"/>
      <c r="U289" s="112"/>
      <c r="V289" s="112"/>
      <c r="W289" s="115" t="n">
        <f aca="false">I289+L289+M289</f>
        <v>6</v>
      </c>
      <c r="X289" s="115" t="n">
        <f aca="false">IF(E289&lt;&gt;"",(IF(F289="SL","6",IF(F289="SP","2",IF(F289="F","14",IF(F289="C","2","0")))))*2,IF(F289="SL","6",IF(F289="SP","2",IF(F289="F","14",IF(F289="C","2","0")))))</f>
        <v>4</v>
      </c>
      <c r="Y289" s="116" t="str">
        <f aca="false">IF(S289="Folgado","2",IF(S289="Adequado","4",IF(S289="Apertado","6","0")))</f>
        <v>4</v>
      </c>
      <c r="Z289" s="112" t="n">
        <f aca="false">IF(AND(U289&lt;&gt;"",F289="SL",F289="F"),(W289+X289+Y289)*1.5,(W289+X289+Y289))</f>
        <v>14</v>
      </c>
      <c r="AA289" s="112" t="s">
        <v>1524</v>
      </c>
    </row>
    <row r="290" customFormat="false" ht="15" hidden="true" customHeight="true" outlineLevel="0" collapsed="false">
      <c r="B290" s="116" t="s">
        <v>1157</v>
      </c>
      <c r="C290" s="116" t="s">
        <v>978</v>
      </c>
      <c r="D290" s="116" t="s">
        <v>70</v>
      </c>
      <c r="E290" s="116"/>
      <c r="F290" s="138"/>
      <c r="G290" s="116" t="s">
        <v>1158</v>
      </c>
      <c r="H290" s="114" t="s">
        <v>1159</v>
      </c>
      <c r="I290" s="139"/>
      <c r="J290" s="116"/>
      <c r="K290" s="116" t="n">
        <f aca="false">ROUNDUP(SUM(I290+J290)*1.2,0)</f>
        <v>0</v>
      </c>
      <c r="L290" s="116"/>
      <c r="M290" s="116"/>
      <c r="N290" s="116" t="n">
        <f aca="false">(L290+M290)*2</f>
        <v>0</v>
      </c>
      <c r="O290" s="114" t="n">
        <f aca="false">K290+N290</f>
        <v>0</v>
      </c>
      <c r="P290" s="140" t="n">
        <v>53.4</v>
      </c>
      <c r="Q290" s="141"/>
      <c r="R290" s="141"/>
      <c r="S290" s="116"/>
      <c r="T290" s="116"/>
      <c r="U290" s="116"/>
      <c r="V290" s="116"/>
      <c r="W290" s="139"/>
      <c r="X290" s="139"/>
      <c r="Y290" s="116"/>
      <c r="Z290" s="116"/>
      <c r="AA290" s="116"/>
    </row>
    <row r="291" customFormat="false" ht="15" hidden="true" customHeight="true" outlineLevel="0" collapsed="false">
      <c r="B291" s="122" t="s">
        <v>1157</v>
      </c>
      <c r="C291" s="122" t="s">
        <v>1451</v>
      </c>
      <c r="D291" s="122" t="s">
        <v>70</v>
      </c>
      <c r="E291" s="122"/>
      <c r="F291" s="123"/>
      <c r="G291" s="122" t="s">
        <v>1544</v>
      </c>
      <c r="H291" s="124"/>
      <c r="I291" s="125"/>
      <c r="J291" s="122"/>
      <c r="K291" s="122" t="n">
        <f aca="false">ROUNDUP(SUM(I291+J291)*1.2,0)</f>
        <v>0</v>
      </c>
      <c r="L291" s="122"/>
      <c r="M291" s="122"/>
      <c r="N291" s="122" t="n">
        <f aca="false">(L291+M291)*2</f>
        <v>0</v>
      </c>
      <c r="O291" s="124" t="n">
        <f aca="false">K291+N291</f>
        <v>0</v>
      </c>
      <c r="P291" s="126" t="n">
        <v>138.56</v>
      </c>
      <c r="Q291" s="127"/>
      <c r="R291" s="127"/>
      <c r="S291" s="122"/>
      <c r="T291" s="122"/>
      <c r="U291" s="122"/>
      <c r="V291" s="122"/>
      <c r="W291" s="125"/>
      <c r="X291" s="125"/>
      <c r="Y291" s="122"/>
      <c r="Z291" s="122"/>
      <c r="AA291" s="122"/>
    </row>
    <row r="292" customFormat="false" ht="15" hidden="true" customHeight="true" outlineLevel="0" collapsed="false">
      <c r="B292" s="112" t="s">
        <v>521</v>
      </c>
      <c r="C292" s="112" t="s">
        <v>1513</v>
      </c>
      <c r="D292" s="112"/>
      <c r="E292" s="113"/>
      <c r="F292" s="113" t="s">
        <v>1514</v>
      </c>
      <c r="G292" s="112"/>
      <c r="H292" s="117"/>
      <c r="I292" s="115" t="n">
        <v>2</v>
      </c>
      <c r="J292" s="112" t="n">
        <v>0</v>
      </c>
      <c r="K292" s="112" t="n">
        <f aca="false">ROUNDUP(SUM(I292+J292)*1.2,0)</f>
        <v>3</v>
      </c>
      <c r="L292" s="112"/>
      <c r="M292" s="112"/>
      <c r="N292" s="112" t="n">
        <f aca="false">(L292+M292)*2</f>
        <v>0</v>
      </c>
      <c r="O292" s="117" t="n">
        <f aca="false">K292+N292</f>
        <v>3</v>
      </c>
      <c r="P292" s="118" t="n">
        <f aca="false">P293</f>
        <v>72.38</v>
      </c>
      <c r="Q292" s="119" t="n">
        <f aca="false">(I292+L292+M292)*30</f>
        <v>60</v>
      </c>
      <c r="R292" s="119" t="n">
        <f aca="false">(I292+L292+M292)*45</f>
        <v>90</v>
      </c>
      <c r="S292" s="120" t="str">
        <f aca="false">IF(AND(P292&gt;=Q292,P292&lt;=R292),"Adequado",IF(P292&lt;Q292,"Apertado",IF(P292&gt;R292,"Folgado","0")))</f>
        <v>Adequado</v>
      </c>
      <c r="T292" s="112"/>
      <c r="U292" s="128" t="n">
        <v>46082</v>
      </c>
      <c r="V292" s="112"/>
      <c r="W292" s="115" t="n">
        <f aca="false">I292+L292+M292</f>
        <v>2</v>
      </c>
      <c r="X292" s="115" t="str">
        <f aca="false">IF(E292&lt;&gt;"",(IF(F292="SL","6",IF(F292="SP","2",IF(F292="F","14",IF(F292="C","2","0")))))*2,IF(F292="SL","6",IF(F292="SP","2",IF(F292="F","14",IF(F292="C","2","0")))))</f>
        <v>6</v>
      </c>
      <c r="Y292" s="116" t="str">
        <f aca="false">IF(S292="Folgado","2",IF(S292="Adequado","4",IF(S292="Apertado","6","0")))</f>
        <v>4</v>
      </c>
      <c r="Z292" s="112" t="n">
        <f aca="false">IF(AND(U292&lt;&gt;"",F292="SL",F292="F"),(W292+X292+Y292)*1.5,(W292+X292+Y292))</f>
        <v>12</v>
      </c>
      <c r="AA292" s="112"/>
    </row>
    <row r="293" customFormat="false" ht="15" hidden="true" customHeight="true" outlineLevel="0" collapsed="false">
      <c r="B293" s="122" t="s">
        <v>521</v>
      </c>
      <c r="C293" s="122" t="s">
        <v>225</v>
      </c>
      <c r="D293" s="122" t="s">
        <v>70</v>
      </c>
      <c r="E293" s="122"/>
      <c r="F293" s="123"/>
      <c r="G293" s="122" t="s">
        <v>522</v>
      </c>
      <c r="H293" s="124" t="s">
        <v>523</v>
      </c>
      <c r="I293" s="125"/>
      <c r="J293" s="122"/>
      <c r="K293" s="122" t="n">
        <f aca="false">ROUNDUP(SUM(I293+J293)*1.2,0)</f>
        <v>0</v>
      </c>
      <c r="L293" s="122"/>
      <c r="M293" s="122"/>
      <c r="N293" s="122" t="n">
        <f aca="false">(L293+M293)*2</f>
        <v>0</v>
      </c>
      <c r="O293" s="124" t="n">
        <f aca="false">K293+N293</f>
        <v>0</v>
      </c>
      <c r="P293" s="126" t="n">
        <v>72.38</v>
      </c>
      <c r="Q293" s="127"/>
      <c r="R293" s="127"/>
      <c r="S293" s="122"/>
      <c r="T293" s="122"/>
      <c r="U293" s="122"/>
      <c r="V293" s="122"/>
      <c r="W293" s="125"/>
      <c r="X293" s="125"/>
      <c r="Y293" s="122"/>
      <c r="Z293" s="122"/>
      <c r="AA293" s="122"/>
    </row>
    <row r="294" customFormat="false" ht="15" hidden="true" customHeight="true" outlineLevel="0" collapsed="false">
      <c r="B294" s="112" t="s">
        <v>525</v>
      </c>
      <c r="C294" s="112" t="s">
        <v>1513</v>
      </c>
      <c r="D294" s="112"/>
      <c r="E294" s="113"/>
      <c r="F294" s="113" t="s">
        <v>1514</v>
      </c>
      <c r="G294" s="112"/>
      <c r="H294" s="117"/>
      <c r="I294" s="115" t="n">
        <v>1</v>
      </c>
      <c r="J294" s="112" t="n">
        <v>0</v>
      </c>
      <c r="K294" s="112" t="n">
        <f aca="false">ROUNDUP(SUM(I294+J294)*1.2,0)</f>
        <v>2</v>
      </c>
      <c r="L294" s="112"/>
      <c r="M294" s="112"/>
      <c r="N294" s="112" t="n">
        <f aca="false">(L294+M294)*2</f>
        <v>0</v>
      </c>
      <c r="O294" s="117" t="n">
        <f aca="false">K294+N294</f>
        <v>2</v>
      </c>
      <c r="P294" s="118" t="n">
        <f aca="false">P295</f>
        <v>31.48</v>
      </c>
      <c r="Q294" s="119" t="n">
        <f aca="false">(I294+L294+M294)*30</f>
        <v>30</v>
      </c>
      <c r="R294" s="119" t="n">
        <f aca="false">(I294+L294+M294)*45</f>
        <v>45</v>
      </c>
      <c r="S294" s="120" t="str">
        <f aca="false">IF(AND(P294&gt;=Q294,P294&lt;=R294),"Adequado",IF(P294&lt;Q294,"Apertado",IF(P294&gt;R294,"Folgado","0")))</f>
        <v>Adequado</v>
      </c>
      <c r="T294" s="112"/>
      <c r="U294" s="112"/>
      <c r="V294" s="112"/>
      <c r="W294" s="115" t="n">
        <f aca="false">I294+L294+M294</f>
        <v>1</v>
      </c>
      <c r="X294" s="115" t="str">
        <f aca="false">IF(E294&lt;&gt;"",(IF(F294="SL","6",IF(F294="SP","2",IF(F294="F","14",IF(F294="C","2","0")))))*2,IF(F294="SL","6",IF(F294="SP","2",IF(F294="F","14",IF(F294="C","2","0")))))</f>
        <v>6</v>
      </c>
      <c r="Y294" s="116" t="str">
        <f aca="false">IF(S294="Folgado","2",IF(S294="Adequado","4",IF(S294="Apertado","6","0")))</f>
        <v>4</v>
      </c>
      <c r="Z294" s="112" t="n">
        <f aca="false">IF(AND(U294&lt;&gt;"",F294="SL",F294="F"),(W294+X294+Y294)*1.5,(W294+X294+Y294))</f>
        <v>11</v>
      </c>
      <c r="AA294" s="112"/>
    </row>
    <row r="295" customFormat="false" ht="15" hidden="true" customHeight="true" outlineLevel="0" collapsed="false">
      <c r="B295" s="122" t="s">
        <v>525</v>
      </c>
      <c r="C295" s="122" t="s">
        <v>225</v>
      </c>
      <c r="D295" s="122" t="s">
        <v>70</v>
      </c>
      <c r="E295" s="122"/>
      <c r="F295" s="123"/>
      <c r="G295" s="122" t="s">
        <v>526</v>
      </c>
      <c r="H295" s="124" t="s">
        <v>527</v>
      </c>
      <c r="I295" s="125"/>
      <c r="J295" s="122"/>
      <c r="K295" s="122" t="n">
        <f aca="false">ROUNDUP(SUM(I295+J295)*1.2,0)</f>
        <v>0</v>
      </c>
      <c r="L295" s="122"/>
      <c r="M295" s="122"/>
      <c r="N295" s="122" t="n">
        <f aca="false">(L295+M295)*2</f>
        <v>0</v>
      </c>
      <c r="O295" s="124" t="n">
        <f aca="false">K295+N295</f>
        <v>0</v>
      </c>
      <c r="P295" s="126" t="n">
        <v>31.48</v>
      </c>
      <c r="Q295" s="127"/>
      <c r="R295" s="127"/>
      <c r="S295" s="122"/>
      <c r="T295" s="122"/>
      <c r="U295" s="122"/>
      <c r="V295" s="122"/>
      <c r="W295" s="125"/>
      <c r="X295" s="125"/>
      <c r="Y295" s="122"/>
      <c r="Z295" s="122"/>
      <c r="AA295" s="122"/>
    </row>
    <row r="296" customFormat="false" ht="15" hidden="true" customHeight="true" outlineLevel="0" collapsed="false">
      <c r="B296" s="116" t="s">
        <v>111</v>
      </c>
      <c r="C296" s="116" t="s">
        <v>1513</v>
      </c>
      <c r="D296" s="116"/>
      <c r="E296" s="138"/>
      <c r="F296" s="138" t="s">
        <v>1515</v>
      </c>
      <c r="G296" s="116"/>
      <c r="H296" s="114"/>
      <c r="I296" s="139" t="n">
        <v>5</v>
      </c>
      <c r="J296" s="116" t="n">
        <v>3</v>
      </c>
      <c r="K296" s="116" t="n">
        <f aca="false">ROUNDUP(SUM(I296+J296)*1.2,0)</f>
        <v>10</v>
      </c>
      <c r="L296" s="116"/>
      <c r="M296" s="116"/>
      <c r="N296" s="116" t="n">
        <f aca="false">(L296+M296)*2</f>
        <v>0</v>
      </c>
      <c r="O296" s="114" t="n">
        <f aca="false">K296+N296</f>
        <v>10</v>
      </c>
      <c r="P296" s="140" t="n">
        <f aca="false">P297</f>
        <v>157.42</v>
      </c>
      <c r="Q296" s="119" t="n">
        <f aca="false">(I296+L296+M296)*30</f>
        <v>150</v>
      </c>
      <c r="R296" s="119" t="n">
        <f aca="false">(I296+L296+M296)*45</f>
        <v>225</v>
      </c>
      <c r="S296" s="116" t="str">
        <f aca="false">IF(AND(P296&gt;=Q296,P296&lt;=R296),"Adequado",IF(P296&lt;Q296,"Apertado",IF(P296&gt;R296,"Folgado","0")))</f>
        <v>Adequado</v>
      </c>
      <c r="T296" s="116"/>
      <c r="U296" s="150" t="n">
        <v>45047</v>
      </c>
      <c r="V296" s="116"/>
      <c r="W296" s="115" t="n">
        <f aca="false">I296+L296+M296</f>
        <v>5</v>
      </c>
      <c r="X296" s="115" t="str">
        <f aca="false">IF(E296&lt;&gt;"",(IF(F296="SL","6",IF(F296="SP","2",IF(F296="F","14",IF(F296="C","2","0")))))*2,IF(F296="SL","6",IF(F296="SP","2",IF(F296="F","14",IF(F296="C","2","0")))))</f>
        <v>2</v>
      </c>
      <c r="Y296" s="116" t="str">
        <f aca="false">IF(S296="Folgado","2",IF(S296="Adequado","4",IF(S296="Apertado","6","0")))</f>
        <v>4</v>
      </c>
      <c r="Z296" s="112" t="n">
        <f aca="false">IF(AND(U296&lt;&gt;"",F296="SL",F296="F"),(W296+X296+Y296)*1.5,(W296+X296+Y296))</f>
        <v>11</v>
      </c>
      <c r="AA296" s="116" t="s">
        <v>1545</v>
      </c>
    </row>
    <row r="297" customFormat="false" ht="15" hidden="true" customHeight="true" outlineLevel="0" collapsed="false">
      <c r="B297" s="116" t="s">
        <v>111</v>
      </c>
      <c r="C297" s="116" t="s">
        <v>9</v>
      </c>
      <c r="D297" s="116" t="s">
        <v>14</v>
      </c>
      <c r="E297" s="116"/>
      <c r="F297" s="138"/>
      <c r="G297" s="116" t="s">
        <v>112</v>
      </c>
      <c r="H297" s="114" t="s">
        <v>113</v>
      </c>
      <c r="I297" s="139"/>
      <c r="J297" s="116"/>
      <c r="K297" s="116" t="n">
        <f aca="false">ROUNDUP(SUM(I297+J297)*1.2,0)</f>
        <v>0</v>
      </c>
      <c r="L297" s="116"/>
      <c r="M297" s="116"/>
      <c r="N297" s="116" t="n">
        <f aca="false">(L297+M297)*2</f>
        <v>0</v>
      </c>
      <c r="O297" s="114" t="n">
        <f aca="false">K297+N297</f>
        <v>0</v>
      </c>
      <c r="P297" s="140" t="n">
        <v>157.42</v>
      </c>
      <c r="Q297" s="141"/>
      <c r="R297" s="141"/>
      <c r="S297" s="116"/>
      <c r="T297" s="116"/>
      <c r="U297" s="116"/>
      <c r="V297" s="116"/>
      <c r="W297" s="139"/>
      <c r="X297" s="139"/>
      <c r="Y297" s="116"/>
      <c r="Z297" s="116"/>
      <c r="AA297" s="116"/>
    </row>
    <row r="298" customFormat="false" ht="28.5" hidden="true" customHeight="true" outlineLevel="0" collapsed="false">
      <c r="B298" s="122" t="s">
        <v>111</v>
      </c>
      <c r="C298" s="122" t="s">
        <v>1521</v>
      </c>
      <c r="D298" s="122" t="s">
        <v>14</v>
      </c>
      <c r="E298" s="122"/>
      <c r="F298" s="123"/>
      <c r="G298" s="122" t="s">
        <v>1160</v>
      </c>
      <c r="H298" s="124" t="s">
        <v>1161</v>
      </c>
      <c r="I298" s="125"/>
      <c r="J298" s="122"/>
      <c r="K298" s="122" t="n">
        <f aca="false">ROUNDUP(SUM(I298+J298)*1.2,0)</f>
        <v>0</v>
      </c>
      <c r="L298" s="122"/>
      <c r="M298" s="122"/>
      <c r="N298" s="122" t="n">
        <f aca="false">(L298+M298)*2</f>
        <v>0</v>
      </c>
      <c r="O298" s="124" t="n">
        <f aca="false">K298+N298</f>
        <v>0</v>
      </c>
      <c r="P298" s="126" t="n">
        <v>13.98</v>
      </c>
      <c r="Q298" s="127"/>
      <c r="R298" s="127"/>
      <c r="S298" s="122"/>
      <c r="T298" s="122"/>
      <c r="U298" s="122"/>
      <c r="V298" s="122"/>
      <c r="W298" s="125"/>
      <c r="X298" s="125"/>
      <c r="Y298" s="122"/>
      <c r="Z298" s="122"/>
      <c r="AA298" s="122"/>
    </row>
    <row r="299" customFormat="false" ht="15" hidden="true" customHeight="true" outlineLevel="0" collapsed="false">
      <c r="B299" s="112" t="s">
        <v>529</v>
      </c>
      <c r="C299" s="112" t="s">
        <v>1513</v>
      </c>
      <c r="D299" s="112"/>
      <c r="E299" s="113"/>
      <c r="F299" s="113" t="s">
        <v>1514</v>
      </c>
      <c r="G299" s="112"/>
      <c r="H299" s="117"/>
      <c r="I299" s="115" t="n">
        <v>1</v>
      </c>
      <c r="J299" s="112" t="n">
        <v>1</v>
      </c>
      <c r="K299" s="112" t="n">
        <f aca="false">ROUNDUP(SUM(I299+J299)*1.2,0)</f>
        <v>3</v>
      </c>
      <c r="L299" s="112"/>
      <c r="M299" s="112"/>
      <c r="N299" s="112" t="n">
        <f aca="false">(L299+M299)*2</f>
        <v>0</v>
      </c>
      <c r="O299" s="117" t="n">
        <f aca="false">K299+N299</f>
        <v>3</v>
      </c>
      <c r="P299" s="118" t="n">
        <f aca="false">P300</f>
        <v>48.39</v>
      </c>
      <c r="Q299" s="119" t="n">
        <f aca="false">(I299+L299+M299)*30</f>
        <v>30</v>
      </c>
      <c r="R299" s="119" t="n">
        <f aca="false">(I299+L299+M299)*45</f>
        <v>45</v>
      </c>
      <c r="S299" s="120" t="str">
        <f aca="false">IF(AND(P299&gt;=Q299,P299&lt;=R299),"Adequado",IF(P299&lt;Q299,"Apertado",IF(P299&gt;R299,"Folgado","0")))</f>
        <v>Folgado</v>
      </c>
      <c r="T299" s="112"/>
      <c r="U299" s="128" t="n">
        <v>47331</v>
      </c>
      <c r="V299" s="112"/>
      <c r="W299" s="115" t="n">
        <f aca="false">I299+L299+M299</f>
        <v>1</v>
      </c>
      <c r="X299" s="115" t="str">
        <f aca="false">IF(E299&lt;&gt;"",(IF(F299="SL","6",IF(F299="SP","2",IF(F299="F","14",IF(F299="C","2","0")))))*2,IF(F299="SL","6",IF(F299="SP","2",IF(F299="F","14",IF(F299="C","2","0")))))</f>
        <v>6</v>
      </c>
      <c r="Y299" s="116" t="str">
        <f aca="false">IF(S299="Folgado","2",IF(S299="Adequado","4",IF(S299="Apertado","6","0")))</f>
        <v>2</v>
      </c>
      <c r="Z299" s="112" t="n">
        <f aca="false">IF(AND(U299&lt;&gt;"",F299="SL",F299="F"),(W299+X299+Y299)*1.5,(W299+X299+Y299))</f>
        <v>9</v>
      </c>
      <c r="AA299" s="112"/>
    </row>
    <row r="300" customFormat="false" ht="15" hidden="true" customHeight="true" outlineLevel="0" collapsed="false">
      <c r="B300" s="122" t="s">
        <v>529</v>
      </c>
      <c r="C300" s="122" t="s">
        <v>225</v>
      </c>
      <c r="D300" s="122" t="s">
        <v>18</v>
      </c>
      <c r="E300" s="122"/>
      <c r="F300" s="123"/>
      <c r="G300" s="122" t="s">
        <v>530</v>
      </c>
      <c r="H300" s="124" t="s">
        <v>531</v>
      </c>
      <c r="I300" s="125"/>
      <c r="J300" s="122"/>
      <c r="K300" s="122" t="n">
        <f aca="false">ROUNDUP(SUM(I300+J300)*1.2,0)</f>
        <v>0</v>
      </c>
      <c r="L300" s="122"/>
      <c r="M300" s="122"/>
      <c r="N300" s="122" t="n">
        <f aca="false">(L300+M300)*2</f>
        <v>0</v>
      </c>
      <c r="O300" s="124" t="n">
        <f aca="false">K300+N300</f>
        <v>0</v>
      </c>
      <c r="P300" s="126" t="n">
        <v>48.39</v>
      </c>
      <c r="Q300" s="127"/>
      <c r="R300" s="127"/>
      <c r="S300" s="122"/>
      <c r="T300" s="122"/>
      <c r="U300" s="122"/>
      <c r="V300" s="122"/>
      <c r="W300" s="125"/>
      <c r="X300" s="125"/>
      <c r="Y300" s="122"/>
      <c r="Z300" s="122"/>
      <c r="AA300" s="122"/>
    </row>
    <row r="301" customFormat="false" ht="15" hidden="true" customHeight="true" outlineLevel="0" collapsed="false">
      <c r="B301" s="112" t="s">
        <v>533</v>
      </c>
      <c r="C301" s="112" t="s">
        <v>1513</v>
      </c>
      <c r="D301" s="112"/>
      <c r="E301" s="113"/>
      <c r="F301" s="113" t="s">
        <v>1514</v>
      </c>
      <c r="G301" s="112"/>
      <c r="H301" s="117"/>
      <c r="I301" s="115" t="n">
        <v>2</v>
      </c>
      <c r="J301" s="112" t="n">
        <v>0</v>
      </c>
      <c r="K301" s="112" t="n">
        <f aca="false">ROUNDUP(SUM(I301+J301)*1.2,0)</f>
        <v>3</v>
      </c>
      <c r="L301" s="112"/>
      <c r="M301" s="112"/>
      <c r="N301" s="112" t="n">
        <f aca="false">(L301+M301)*2</f>
        <v>0</v>
      </c>
      <c r="O301" s="117" t="n">
        <f aca="false">K301+N301</f>
        <v>3</v>
      </c>
      <c r="P301" s="118" t="n">
        <f aca="false">P302</f>
        <v>67.25</v>
      </c>
      <c r="Q301" s="119" t="n">
        <f aca="false">(I301+L301+M301)*30</f>
        <v>60</v>
      </c>
      <c r="R301" s="119" t="n">
        <f aca="false">(I301+L301+M301)*45</f>
        <v>90</v>
      </c>
      <c r="S301" s="120" t="str">
        <f aca="false">IF(AND(P301&gt;=Q301,P301&lt;=R301),"Adequado",IF(P301&lt;Q301,"Apertado",IF(P301&gt;R301,"Folgado","0")))</f>
        <v>Adequado</v>
      </c>
      <c r="T301" s="112"/>
      <c r="U301" s="112"/>
      <c r="V301" s="112"/>
      <c r="W301" s="115" t="n">
        <f aca="false">I301+L301+M301</f>
        <v>2</v>
      </c>
      <c r="X301" s="115" t="str">
        <f aca="false">IF(E301&lt;&gt;"",(IF(F301="SL","6",IF(F301="SP","2",IF(F301="F","14",IF(F301="C","2","0")))))*2,IF(F301="SL","6",IF(F301="SP","2",IF(F301="F","14",IF(F301="C","2","0")))))</f>
        <v>6</v>
      </c>
      <c r="Y301" s="116" t="str">
        <f aca="false">IF(S301="Folgado","2",IF(S301="Adequado","4",IF(S301="Apertado","6","0")))</f>
        <v>4</v>
      </c>
      <c r="Z301" s="112" t="n">
        <f aca="false">IF(AND(U301&lt;&gt;"",F301="SL",F301="F"),(W301+X301+Y301)*1.5,(W301+X301+Y301))</f>
        <v>12</v>
      </c>
      <c r="AA301" s="112"/>
    </row>
    <row r="302" customFormat="false" ht="15" hidden="true" customHeight="true" outlineLevel="0" collapsed="false">
      <c r="B302" s="122" t="s">
        <v>533</v>
      </c>
      <c r="C302" s="122" t="s">
        <v>225</v>
      </c>
      <c r="D302" s="122" t="s">
        <v>18</v>
      </c>
      <c r="E302" s="122"/>
      <c r="F302" s="123"/>
      <c r="G302" s="122" t="s">
        <v>534</v>
      </c>
      <c r="H302" s="124" t="s">
        <v>535</v>
      </c>
      <c r="I302" s="125"/>
      <c r="J302" s="122"/>
      <c r="K302" s="122" t="n">
        <f aca="false">ROUNDUP(SUM(I302+J302)*1.2,0)</f>
        <v>0</v>
      </c>
      <c r="L302" s="122"/>
      <c r="M302" s="122"/>
      <c r="N302" s="122" t="n">
        <f aca="false">(L302+M302)*2</f>
        <v>0</v>
      </c>
      <c r="O302" s="124" t="n">
        <f aca="false">K302+N302</f>
        <v>0</v>
      </c>
      <c r="P302" s="126" t="n">
        <v>67.25</v>
      </c>
      <c r="Q302" s="127"/>
      <c r="R302" s="127"/>
      <c r="S302" s="122"/>
      <c r="T302" s="122"/>
      <c r="U302" s="122"/>
      <c r="V302" s="122"/>
      <c r="W302" s="125"/>
      <c r="X302" s="125"/>
      <c r="Y302" s="122"/>
      <c r="Z302" s="122"/>
      <c r="AA302" s="122"/>
    </row>
    <row r="303" customFormat="false" ht="15" hidden="true" customHeight="true" outlineLevel="0" collapsed="false">
      <c r="B303" s="112" t="s">
        <v>1162</v>
      </c>
      <c r="C303" s="112" t="s">
        <v>1513</v>
      </c>
      <c r="D303" s="112"/>
      <c r="E303" s="113"/>
      <c r="F303" s="113" t="s">
        <v>1516</v>
      </c>
      <c r="G303" s="112"/>
      <c r="H303" s="117"/>
      <c r="I303" s="115" t="n">
        <v>1</v>
      </c>
      <c r="J303" s="112" t="n">
        <v>0</v>
      </c>
      <c r="K303" s="112" t="n">
        <f aca="false">ROUNDUP(SUM(I303+J303)*1.2,0)</f>
        <v>2</v>
      </c>
      <c r="L303" s="112"/>
      <c r="M303" s="112"/>
      <c r="N303" s="112" t="n">
        <f aca="false">(L303+M303)*2</f>
        <v>0</v>
      </c>
      <c r="O303" s="117" t="n">
        <f aca="false">K303+N303</f>
        <v>2</v>
      </c>
      <c r="P303" s="118" t="n">
        <f aca="false">P304</f>
        <v>20.93</v>
      </c>
      <c r="Q303" s="119" t="n">
        <f aca="false">(I303+L303+M303)*30</f>
        <v>30</v>
      </c>
      <c r="R303" s="119" t="n">
        <f aca="false">(I303+L303+M303)*45</f>
        <v>45</v>
      </c>
      <c r="S303" s="120" t="str">
        <f aca="false">IF(AND(P303&gt;=Q303,P303&lt;=R303),"Adequado",IF(P303&lt;Q303,"Apertado",IF(P303&gt;R303,"Folgado","0")))</f>
        <v>Apertado</v>
      </c>
      <c r="T303" s="112"/>
      <c r="U303" s="112"/>
      <c r="V303" s="112"/>
      <c r="W303" s="115" t="n">
        <f aca="false">I303+L303+M303</f>
        <v>1</v>
      </c>
      <c r="X303" s="115" t="str">
        <f aca="false">IF(E303&lt;&gt;"",(IF(F303="SL","6",IF(F303="SP","2",IF(F303="F","14",IF(F303="C","2","0")))))*2,IF(F303="SL","6",IF(F303="SP","2",IF(F303="F","14",IF(F303="C","2","0")))))</f>
        <v>14</v>
      </c>
      <c r="Y303" s="116" t="str">
        <f aca="false">IF(S303="Folgado","2",IF(S303="Adequado","4",IF(S303="Apertado","6","0")))</f>
        <v>6</v>
      </c>
      <c r="Z303" s="112" t="n">
        <f aca="false">IF(AND(U303&lt;&gt;"",F303="SL",F303="F"),(W303+X303+Y303)*1.5,(W303+X303+Y303))</f>
        <v>21</v>
      </c>
      <c r="AA303" s="112"/>
    </row>
    <row r="304" customFormat="false" ht="15" hidden="true" customHeight="true" outlineLevel="0" collapsed="false">
      <c r="B304" s="122" t="s">
        <v>1162</v>
      </c>
      <c r="C304" s="122" t="s">
        <v>978</v>
      </c>
      <c r="D304" s="122" t="s">
        <v>14</v>
      </c>
      <c r="E304" s="122"/>
      <c r="F304" s="123"/>
      <c r="G304" s="122" t="s">
        <v>1163</v>
      </c>
      <c r="H304" s="124" t="s">
        <v>1164</v>
      </c>
      <c r="I304" s="125"/>
      <c r="J304" s="122"/>
      <c r="K304" s="122" t="n">
        <f aca="false">ROUNDUP(SUM(I304+J304)*1.2,0)</f>
        <v>0</v>
      </c>
      <c r="L304" s="122"/>
      <c r="M304" s="122"/>
      <c r="N304" s="122" t="n">
        <f aca="false">(L304+M304)*2</f>
        <v>0</v>
      </c>
      <c r="O304" s="124" t="n">
        <f aca="false">K304+N304</f>
        <v>0</v>
      </c>
      <c r="P304" s="126" t="n">
        <v>20.93</v>
      </c>
      <c r="Q304" s="127"/>
      <c r="R304" s="127"/>
      <c r="S304" s="122"/>
      <c r="T304" s="122"/>
      <c r="U304" s="122"/>
      <c r="V304" s="122"/>
      <c r="W304" s="125"/>
      <c r="X304" s="125"/>
      <c r="Y304" s="122"/>
      <c r="Z304" s="122"/>
      <c r="AA304" s="122"/>
    </row>
    <row r="305" customFormat="false" ht="15" hidden="true" customHeight="true" outlineLevel="0" collapsed="false">
      <c r="B305" s="116" t="s">
        <v>1165</v>
      </c>
      <c r="C305" s="116" t="s">
        <v>1513</v>
      </c>
      <c r="D305" s="116"/>
      <c r="E305" s="138"/>
      <c r="F305" s="138" t="s">
        <v>1516</v>
      </c>
      <c r="G305" s="116" t="s">
        <v>1546</v>
      </c>
      <c r="H305" s="114"/>
      <c r="I305" s="139" t="n">
        <v>1</v>
      </c>
      <c r="J305" s="116" t="n">
        <v>0</v>
      </c>
      <c r="K305" s="116" t="n">
        <f aca="false">ROUNDUP(SUM(I305+J305)*1.2,0)</f>
        <v>2</v>
      </c>
      <c r="L305" s="116"/>
      <c r="M305" s="116"/>
      <c r="N305" s="116" t="n">
        <f aca="false">(L305+M305)*2</f>
        <v>0</v>
      </c>
      <c r="O305" s="114" t="n">
        <f aca="false">K305+N305</f>
        <v>2</v>
      </c>
      <c r="P305" s="140" t="n">
        <f aca="false">P306</f>
        <v>20.97</v>
      </c>
      <c r="Q305" s="119" t="n">
        <f aca="false">(I305+L305+M305)*30</f>
        <v>30</v>
      </c>
      <c r="R305" s="119" t="n">
        <f aca="false">(I305+L305+M305)*45</f>
        <v>45</v>
      </c>
      <c r="S305" s="116" t="str">
        <f aca="false">IF(AND(P305&gt;=Q305,P305&lt;=R305),"Adequado",IF(P305&lt;Q305,"Apertado",IF(P305&gt;R305,"Folgado","0")))</f>
        <v>Apertado</v>
      </c>
      <c r="T305" s="116"/>
      <c r="U305" s="116"/>
      <c r="V305" s="116"/>
      <c r="W305" s="115" t="n">
        <f aca="false">I305+L305+M305</f>
        <v>1</v>
      </c>
      <c r="X305" s="115" t="str">
        <f aca="false">IF(E305&lt;&gt;"",(IF(F305="SL","6",IF(F305="SP","2",IF(F305="F","14",IF(F305="C","2","0")))))*2,IF(F305="SL","6",IF(F305="SP","2",IF(F305="F","14",IF(F305="C","2","0")))))</f>
        <v>14</v>
      </c>
      <c r="Y305" s="116" t="str">
        <f aca="false">IF(S305="Folgado","2",IF(S305="Adequado","4",IF(S305="Apertado","6","0")))</f>
        <v>6</v>
      </c>
      <c r="Z305" s="112" t="n">
        <f aca="false">IF(AND(U305&lt;&gt;"",F305="SL",F305="F"),(W305+X305+Y305)*1.5,(W305+X305+Y305))</f>
        <v>21</v>
      </c>
      <c r="AA305" s="116"/>
    </row>
    <row r="306" customFormat="false" ht="15" hidden="true" customHeight="true" outlineLevel="0" collapsed="false">
      <c r="B306" s="122" t="s">
        <v>1165</v>
      </c>
      <c r="C306" s="122" t="s">
        <v>978</v>
      </c>
      <c r="D306" s="122" t="s">
        <v>14</v>
      </c>
      <c r="E306" s="122"/>
      <c r="F306" s="123"/>
      <c r="G306" s="122" t="s">
        <v>1166</v>
      </c>
      <c r="H306" s="124" t="s">
        <v>1167</v>
      </c>
      <c r="I306" s="125"/>
      <c r="J306" s="122"/>
      <c r="K306" s="122" t="n">
        <f aca="false">ROUNDUP(SUM(I306+J306)*1.2,0)</f>
        <v>0</v>
      </c>
      <c r="L306" s="122"/>
      <c r="M306" s="122"/>
      <c r="N306" s="122" t="n">
        <f aca="false">(L306+M306)*2</f>
        <v>0</v>
      </c>
      <c r="O306" s="124" t="n">
        <f aca="false">K306+N306</f>
        <v>0</v>
      </c>
      <c r="P306" s="126" t="n">
        <v>20.97</v>
      </c>
      <c r="Q306" s="127"/>
      <c r="R306" s="127"/>
      <c r="S306" s="122"/>
      <c r="T306" s="122"/>
      <c r="U306" s="122"/>
      <c r="V306" s="122"/>
      <c r="W306" s="125"/>
      <c r="X306" s="125"/>
      <c r="Y306" s="122"/>
      <c r="Z306" s="122"/>
      <c r="AA306" s="122"/>
    </row>
    <row r="307" customFormat="false" ht="15" hidden="true" customHeight="true" outlineLevel="0" collapsed="false">
      <c r="B307" s="112" t="s">
        <v>1168</v>
      </c>
      <c r="C307" s="112" t="s">
        <v>1513</v>
      </c>
      <c r="D307" s="112"/>
      <c r="E307" s="113"/>
      <c r="F307" s="113" t="s">
        <v>1516</v>
      </c>
      <c r="G307" s="112"/>
      <c r="H307" s="117"/>
      <c r="I307" s="115" t="n">
        <v>1</v>
      </c>
      <c r="J307" s="112" t="n">
        <v>0</v>
      </c>
      <c r="K307" s="112" t="n">
        <f aca="false">ROUNDUP(SUM(I307+J307)*1.2,0)</f>
        <v>2</v>
      </c>
      <c r="L307" s="112"/>
      <c r="M307" s="112"/>
      <c r="N307" s="112" t="n">
        <f aca="false">(L307+M307)*2</f>
        <v>0</v>
      </c>
      <c r="O307" s="117" t="n">
        <f aca="false">K307+N307</f>
        <v>2</v>
      </c>
      <c r="P307" s="118" t="n">
        <f aca="false">P308</f>
        <v>28.36</v>
      </c>
      <c r="Q307" s="119" t="n">
        <f aca="false">(I307+L307+M307)*30</f>
        <v>30</v>
      </c>
      <c r="R307" s="119" t="n">
        <f aca="false">(I307+L307+M307)*45</f>
        <v>45</v>
      </c>
      <c r="S307" s="120" t="str">
        <f aca="false">IF(AND(P307&gt;=Q307,P307&lt;=R307),"Adequado",IF(P307&lt;Q307,"Apertado",IF(P307&gt;R307,"Folgado","0")))</f>
        <v>Apertado</v>
      </c>
      <c r="T307" s="112"/>
      <c r="U307" s="112"/>
      <c r="V307" s="112"/>
      <c r="W307" s="115" t="n">
        <f aca="false">I307+L307+M307</f>
        <v>1</v>
      </c>
      <c r="X307" s="115" t="str">
        <f aca="false">IF(E307&lt;&gt;"",(IF(F307="SL","6",IF(F307="SP","2",IF(F307="F","14",IF(F307="C","2","0")))))*2,IF(F307="SL","6",IF(F307="SP","2",IF(F307="F","14",IF(F307="C","2","0")))))</f>
        <v>14</v>
      </c>
      <c r="Y307" s="116" t="str">
        <f aca="false">IF(S307="Folgado","2",IF(S307="Adequado","4",IF(S307="Apertado","6","0")))</f>
        <v>6</v>
      </c>
      <c r="Z307" s="112" t="n">
        <f aca="false">IF(AND(U307&lt;&gt;"",F307="SL",F307="F"),(W307+X307+Y307)*1.5,(W307+X307+Y307))</f>
        <v>21</v>
      </c>
      <c r="AA307" s="112"/>
    </row>
    <row r="308" customFormat="false" ht="15" hidden="true" customHeight="true" outlineLevel="0" collapsed="false">
      <c r="B308" s="122" t="s">
        <v>1168</v>
      </c>
      <c r="C308" s="122" t="s">
        <v>978</v>
      </c>
      <c r="D308" s="122" t="s">
        <v>14</v>
      </c>
      <c r="E308" s="122"/>
      <c r="F308" s="123"/>
      <c r="G308" s="122" t="s">
        <v>1169</v>
      </c>
      <c r="H308" s="124" t="s">
        <v>1170</v>
      </c>
      <c r="I308" s="125"/>
      <c r="J308" s="122"/>
      <c r="K308" s="122" t="n">
        <f aca="false">ROUNDUP(SUM(I308+J308)*1.2,0)</f>
        <v>0</v>
      </c>
      <c r="L308" s="122"/>
      <c r="M308" s="122"/>
      <c r="N308" s="122" t="n">
        <f aca="false">(L308+M308)*2</f>
        <v>0</v>
      </c>
      <c r="O308" s="124" t="n">
        <f aca="false">K308+N308</f>
        <v>0</v>
      </c>
      <c r="P308" s="126" t="n">
        <v>28.36</v>
      </c>
      <c r="Q308" s="127"/>
      <c r="R308" s="127"/>
      <c r="S308" s="122"/>
      <c r="T308" s="122"/>
      <c r="U308" s="122"/>
      <c r="V308" s="122"/>
      <c r="W308" s="125"/>
      <c r="X308" s="125"/>
      <c r="Y308" s="122"/>
      <c r="Z308" s="122"/>
      <c r="AA308" s="122"/>
    </row>
    <row r="309" customFormat="false" ht="15" hidden="true" customHeight="true" outlineLevel="0" collapsed="false">
      <c r="B309" s="112" t="s">
        <v>1171</v>
      </c>
      <c r="C309" s="112" t="s">
        <v>1513</v>
      </c>
      <c r="D309" s="112"/>
      <c r="E309" s="113"/>
      <c r="F309" s="113" t="s">
        <v>1516</v>
      </c>
      <c r="G309" s="112"/>
      <c r="H309" s="117"/>
      <c r="I309" s="115" t="n">
        <v>1</v>
      </c>
      <c r="J309" s="112" t="n">
        <v>0</v>
      </c>
      <c r="K309" s="112" t="n">
        <f aca="false">ROUNDUP(SUM(I309+J309)*1.2,0)</f>
        <v>2</v>
      </c>
      <c r="L309" s="112"/>
      <c r="M309" s="112"/>
      <c r="N309" s="112" t="n">
        <f aca="false">(L309+M309)*2</f>
        <v>0</v>
      </c>
      <c r="O309" s="117" t="n">
        <f aca="false">K309+N309</f>
        <v>2</v>
      </c>
      <c r="P309" s="118" t="n">
        <f aca="false">P310</f>
        <v>17.26</v>
      </c>
      <c r="Q309" s="119" t="n">
        <f aca="false">(I309+L309+M309)*30</f>
        <v>30</v>
      </c>
      <c r="R309" s="119" t="n">
        <f aca="false">(I309+L309+M309)*45</f>
        <v>45</v>
      </c>
      <c r="S309" s="120" t="str">
        <f aca="false">IF(AND(P309&gt;=Q309,P309&lt;=R309),"Adequado",IF(P309&lt;Q309,"Apertado",IF(P309&gt;R309,"Folgado","0")))</f>
        <v>Apertado</v>
      </c>
      <c r="T309" s="112"/>
      <c r="U309" s="112"/>
      <c r="V309" s="112"/>
      <c r="W309" s="115" t="n">
        <f aca="false">I309+L309+M309</f>
        <v>1</v>
      </c>
      <c r="X309" s="115" t="str">
        <f aca="false">IF(E309&lt;&gt;"",(IF(F309="SL","6",IF(F309="SP","2",IF(F309="F","14",IF(F309="C","2","0")))))*2,IF(F309="SL","6",IF(F309="SP","2",IF(F309="F","14",IF(F309="C","2","0")))))</f>
        <v>14</v>
      </c>
      <c r="Y309" s="116" t="str">
        <f aca="false">IF(S309="Folgado","2",IF(S309="Adequado","4",IF(S309="Apertado","6","0")))</f>
        <v>6</v>
      </c>
      <c r="Z309" s="112" t="n">
        <f aca="false">IF(AND(U309&lt;&gt;"",F309="SL",F309="F"),(W309+X309+Y309)*1.5,(W309+X309+Y309))</f>
        <v>21</v>
      </c>
      <c r="AA309" s="112"/>
    </row>
    <row r="310" customFormat="false" ht="15" hidden="true" customHeight="true" outlineLevel="0" collapsed="false">
      <c r="B310" s="122" t="s">
        <v>1171</v>
      </c>
      <c r="C310" s="122" t="s">
        <v>978</v>
      </c>
      <c r="D310" s="122" t="s">
        <v>10</v>
      </c>
      <c r="E310" s="122"/>
      <c r="F310" s="123"/>
      <c r="G310" s="122" t="s">
        <v>1172</v>
      </c>
      <c r="H310" s="124" t="s">
        <v>1173</v>
      </c>
      <c r="I310" s="125"/>
      <c r="J310" s="122"/>
      <c r="K310" s="122" t="n">
        <f aca="false">ROUNDUP(SUM(I310+J310)*1.2,0)</f>
        <v>0</v>
      </c>
      <c r="L310" s="122"/>
      <c r="M310" s="122"/>
      <c r="N310" s="122" t="n">
        <f aca="false">(L310+M310)*2</f>
        <v>0</v>
      </c>
      <c r="O310" s="124" t="n">
        <f aca="false">K310+N310</f>
        <v>0</v>
      </c>
      <c r="P310" s="126" t="n">
        <v>17.26</v>
      </c>
      <c r="Q310" s="127"/>
      <c r="R310" s="127"/>
      <c r="S310" s="122"/>
      <c r="T310" s="122"/>
      <c r="U310" s="122"/>
      <c r="V310" s="122"/>
      <c r="W310" s="125"/>
      <c r="X310" s="125"/>
      <c r="Y310" s="122"/>
      <c r="Z310" s="122"/>
      <c r="AA310" s="122"/>
    </row>
    <row r="311" customFormat="false" ht="15" hidden="true" customHeight="true" outlineLevel="0" collapsed="false">
      <c r="B311" s="162" t="s">
        <v>538</v>
      </c>
      <c r="C311" s="162" t="s">
        <v>1513</v>
      </c>
      <c r="D311" s="162"/>
      <c r="E311" s="163" t="s">
        <v>1539</v>
      </c>
      <c r="F311" s="163" t="s">
        <v>1514</v>
      </c>
      <c r="G311" s="162"/>
      <c r="H311" s="164"/>
      <c r="I311" s="165" t="n">
        <v>1</v>
      </c>
      <c r="J311" s="162" t="n">
        <v>0</v>
      </c>
      <c r="K311" s="162"/>
      <c r="L311" s="162"/>
      <c r="M311" s="162"/>
      <c r="N311" s="162"/>
      <c r="O311" s="164"/>
      <c r="P311" s="166" t="n">
        <f aca="false">P312</f>
        <v>44.24</v>
      </c>
      <c r="Q311" s="119" t="n">
        <f aca="false">(I311+L311+M311)*30</f>
        <v>30</v>
      </c>
      <c r="R311" s="119" t="n">
        <f aca="false">(I311+L311+M311)*45</f>
        <v>45</v>
      </c>
      <c r="S311" s="162" t="str">
        <f aca="false">IF(AND(P311&gt;=Q311,P311&lt;=R311),"Adequado",IF(P311&lt;Q311,"Apertado",IF(P311&gt;R311,"Folgado","0")))</f>
        <v>Adequado</v>
      </c>
      <c r="T311" s="162"/>
      <c r="U311" s="162"/>
      <c r="V311" s="162"/>
      <c r="W311" s="115" t="n">
        <f aca="false">I311+L311+M311</f>
        <v>1</v>
      </c>
      <c r="X311" s="115" t="n">
        <f aca="false">IF(E311&lt;&gt;"",(IF(F311="SL","6",IF(F311="SP","2",IF(F311="F","14",IF(F311="C","2","0")))))*2,IF(F311="SL","6",IF(F311="SP","2",IF(F311="F","14",IF(F311="C","2","0")))))</f>
        <v>12</v>
      </c>
      <c r="Y311" s="116" t="str">
        <f aca="false">IF(S311="Folgado","2",IF(S311="Adequado","4",IF(S311="Apertado","6","0")))</f>
        <v>4</v>
      </c>
      <c r="Z311" s="112" t="n">
        <f aca="false">IF(AND(U311&lt;&gt;"",F311="SL",F311="F"),(W311+X311+Y311)*1.5,(W311+X311+Y311))</f>
        <v>17</v>
      </c>
      <c r="AA311" s="162"/>
    </row>
    <row r="312" customFormat="false" ht="15" hidden="true" customHeight="true" outlineLevel="0" collapsed="false">
      <c r="B312" s="116" t="s">
        <v>538</v>
      </c>
      <c r="C312" s="116" t="s">
        <v>225</v>
      </c>
      <c r="D312" s="116" t="s">
        <v>471</v>
      </c>
      <c r="E312" s="116"/>
      <c r="F312" s="138"/>
      <c r="G312" s="116" t="s">
        <v>539</v>
      </c>
      <c r="H312" s="114" t="s">
        <v>540</v>
      </c>
      <c r="I312" s="139"/>
      <c r="J312" s="116"/>
      <c r="K312" s="116" t="n">
        <f aca="false">ROUNDUP(SUM(I312+J312)*1.2,0)</f>
        <v>0</v>
      </c>
      <c r="L312" s="116"/>
      <c r="M312" s="116"/>
      <c r="N312" s="116" t="n">
        <f aca="false">(L312+M312)*2</f>
        <v>0</v>
      </c>
      <c r="O312" s="114" t="n">
        <f aca="false">K312+N312</f>
        <v>0</v>
      </c>
      <c r="P312" s="140" t="n">
        <v>44.24</v>
      </c>
      <c r="Q312" s="141"/>
      <c r="R312" s="141"/>
      <c r="S312" s="116"/>
      <c r="T312" s="116"/>
      <c r="U312" s="116"/>
      <c r="V312" s="116"/>
      <c r="W312" s="139"/>
      <c r="X312" s="139"/>
      <c r="Y312" s="116"/>
      <c r="Z312" s="116"/>
      <c r="AA312" s="116"/>
    </row>
    <row r="313" customFormat="false" ht="15" hidden="true" customHeight="true" outlineLevel="0" collapsed="false">
      <c r="B313" s="146" t="s">
        <v>538</v>
      </c>
      <c r="C313" s="122" t="s">
        <v>978</v>
      </c>
      <c r="D313" s="122" t="s">
        <v>22</v>
      </c>
      <c r="E313" s="122"/>
      <c r="F313" s="123"/>
      <c r="G313" s="122" t="s">
        <v>1174</v>
      </c>
      <c r="H313" s="124" t="s">
        <v>540</v>
      </c>
      <c r="I313" s="125"/>
      <c r="J313" s="122"/>
      <c r="K313" s="122" t="n">
        <f aca="false">ROUNDUP(SUM(I313+J313)*1.2,0)</f>
        <v>0</v>
      </c>
      <c r="L313" s="122"/>
      <c r="M313" s="122"/>
      <c r="N313" s="122" t="n">
        <f aca="false">(L313+M313)*2</f>
        <v>0</v>
      </c>
      <c r="O313" s="124" t="n">
        <f aca="false">K313+N313</f>
        <v>0</v>
      </c>
      <c r="P313" s="126"/>
      <c r="Q313" s="127"/>
      <c r="R313" s="127"/>
      <c r="S313" s="122"/>
      <c r="T313" s="122"/>
      <c r="U313" s="122"/>
      <c r="V313" s="122"/>
      <c r="W313" s="125"/>
      <c r="X313" s="125"/>
      <c r="Y313" s="122"/>
      <c r="Z313" s="122"/>
      <c r="AA313" s="147"/>
    </row>
    <row r="314" customFormat="false" ht="15" hidden="true" customHeight="true" outlineLevel="0" collapsed="false">
      <c r="B314" s="112" t="s">
        <v>542</v>
      </c>
      <c r="C314" s="112" t="s">
        <v>1513</v>
      </c>
      <c r="D314" s="112"/>
      <c r="E314" s="113"/>
      <c r="F314" s="113" t="s">
        <v>1514</v>
      </c>
      <c r="G314" s="112"/>
      <c r="H314" s="117"/>
      <c r="I314" s="115" t="n">
        <v>1</v>
      </c>
      <c r="J314" s="112" t="n">
        <v>1</v>
      </c>
      <c r="K314" s="112" t="n">
        <f aca="false">ROUNDUP(SUM(I314+J314)*1.2,0)</f>
        <v>3</v>
      </c>
      <c r="L314" s="112"/>
      <c r="M314" s="112"/>
      <c r="N314" s="112" t="n">
        <f aca="false">(L314+M314)*2</f>
        <v>0</v>
      </c>
      <c r="O314" s="117" t="n">
        <f aca="false">K314+N314</f>
        <v>3</v>
      </c>
      <c r="P314" s="118" t="n">
        <f aca="false">P315</f>
        <v>57.25</v>
      </c>
      <c r="Q314" s="119" t="n">
        <f aca="false">(I314+L314+M314)*30</f>
        <v>30</v>
      </c>
      <c r="R314" s="119" t="n">
        <f aca="false">(I314+L314+M314)*45</f>
        <v>45</v>
      </c>
      <c r="S314" s="120" t="str">
        <f aca="false">IF(AND(P314&gt;=Q314,P314&lt;=R314),"Adequado",IF(P314&lt;Q314,"Apertado",IF(P314&gt;R314,"Folgado","0")))</f>
        <v>Folgado</v>
      </c>
      <c r="T314" s="112"/>
      <c r="U314" s="112"/>
      <c r="V314" s="112"/>
      <c r="W314" s="115" t="n">
        <f aca="false">I314+L314+M314</f>
        <v>1</v>
      </c>
      <c r="X314" s="115" t="str">
        <f aca="false">IF(E314&lt;&gt;"",(IF(F314="SL","6",IF(F314="SP","2",IF(F314="F","14",IF(F314="C","2","0")))))*2,IF(F314="SL","6",IF(F314="SP","2",IF(F314="F","14",IF(F314="C","2","0")))))</f>
        <v>6</v>
      </c>
      <c r="Y314" s="116" t="str">
        <f aca="false">IF(S314="Folgado","2",IF(S314="Adequado","4",IF(S314="Apertado","6","0")))</f>
        <v>2</v>
      </c>
      <c r="Z314" s="112" t="n">
        <f aca="false">IF(AND(U314&lt;&gt;"",F314="SL",F314="F"),(W314+X314+Y314)*1.5,(W314+X314+Y314))</f>
        <v>9</v>
      </c>
      <c r="AA314" s="112"/>
    </row>
    <row r="315" customFormat="false" ht="15" hidden="true" customHeight="true" outlineLevel="0" collapsed="false">
      <c r="B315" s="122" t="s">
        <v>542</v>
      </c>
      <c r="C315" s="122" t="s">
        <v>225</v>
      </c>
      <c r="D315" s="122" t="s">
        <v>70</v>
      </c>
      <c r="E315" s="122"/>
      <c r="F315" s="123"/>
      <c r="G315" s="122" t="s">
        <v>543</v>
      </c>
      <c r="H315" s="124" t="s">
        <v>544</v>
      </c>
      <c r="I315" s="125"/>
      <c r="J315" s="122"/>
      <c r="K315" s="122" t="n">
        <f aca="false">ROUNDUP(SUM(I315+J315)*1.2,0)</f>
        <v>0</v>
      </c>
      <c r="L315" s="122"/>
      <c r="M315" s="122"/>
      <c r="N315" s="122" t="n">
        <f aca="false">(L315+M315)*2</f>
        <v>0</v>
      </c>
      <c r="O315" s="124" t="n">
        <f aca="false">K315+N315</f>
        <v>0</v>
      </c>
      <c r="P315" s="126" t="n">
        <v>57.25</v>
      </c>
      <c r="Q315" s="127"/>
      <c r="R315" s="127"/>
      <c r="S315" s="122"/>
      <c r="T315" s="122"/>
      <c r="U315" s="122"/>
      <c r="V315" s="122"/>
      <c r="W315" s="125"/>
      <c r="X315" s="125"/>
      <c r="Y315" s="122"/>
      <c r="Z315" s="122"/>
      <c r="AA315" s="122"/>
    </row>
    <row r="316" customFormat="false" ht="15" hidden="true" customHeight="true" outlineLevel="0" collapsed="false">
      <c r="B316" s="112" t="s">
        <v>547</v>
      </c>
      <c r="C316" s="112" t="s">
        <v>1513</v>
      </c>
      <c r="D316" s="112"/>
      <c r="E316" s="113"/>
      <c r="F316" s="113" t="s">
        <v>1514</v>
      </c>
      <c r="G316" s="112"/>
      <c r="H316" s="117"/>
      <c r="I316" s="115" t="n">
        <v>5</v>
      </c>
      <c r="J316" s="112" t="n">
        <v>2</v>
      </c>
      <c r="K316" s="112" t="n">
        <f aca="false">ROUNDUP(SUM(I316+J316)*1.2,0)</f>
        <v>9</v>
      </c>
      <c r="L316" s="112"/>
      <c r="M316" s="112"/>
      <c r="N316" s="112" t="n">
        <f aca="false">(L316+M316)*2</f>
        <v>0</v>
      </c>
      <c r="O316" s="117" t="n">
        <f aca="false">K316+N316</f>
        <v>9</v>
      </c>
      <c r="P316" s="118" t="n">
        <f aca="false">P317</f>
        <v>326.94</v>
      </c>
      <c r="Q316" s="119" t="n">
        <f aca="false">(I316+L316+M316)*30</f>
        <v>150</v>
      </c>
      <c r="R316" s="119" t="n">
        <f aca="false">(I316+L316+M316)*45</f>
        <v>225</v>
      </c>
      <c r="S316" s="120" t="str">
        <f aca="false">IF(AND(P316&gt;=Q316,P316&lt;=R316),"Adequado",IF(P316&lt;Q316,"Apertado",IF(P316&gt;R316,"Folgado","0")))</f>
        <v>Folgado</v>
      </c>
      <c r="T316" s="112"/>
      <c r="U316" s="128" t="n">
        <v>45170</v>
      </c>
      <c r="V316" s="112" t="s">
        <v>1522</v>
      </c>
      <c r="W316" s="115" t="n">
        <f aca="false">I316+L316+M316</f>
        <v>5</v>
      </c>
      <c r="X316" s="115" t="str">
        <f aca="false">IF(E316&lt;&gt;"",(IF(F316="SL","6",IF(F316="SP","2",IF(F316="F","14",IF(F316="C","2","0")))))*2,IF(F316="SL","6",IF(F316="SP","2",IF(F316="F","14",IF(F316="C","2","0")))))</f>
        <v>6</v>
      </c>
      <c r="Y316" s="116" t="str">
        <f aca="false">IF(S316="Folgado","2",IF(S316="Adequado","4",IF(S316="Apertado","6","0")))</f>
        <v>2</v>
      </c>
      <c r="Z316" s="112" t="n">
        <f aca="false">IF(AND(U316&lt;&gt;"",F316="SL",F316="F"),(W316+X316+Y316)*1.5,(W316+X316+Y316))</f>
        <v>13</v>
      </c>
      <c r="AA316" s="112" t="s">
        <v>1524</v>
      </c>
    </row>
    <row r="317" customFormat="false" ht="15" hidden="true" customHeight="true" outlineLevel="0" collapsed="false">
      <c r="B317" s="122" t="s">
        <v>547</v>
      </c>
      <c r="C317" s="122" t="s">
        <v>225</v>
      </c>
      <c r="D317" s="122" t="s">
        <v>70</v>
      </c>
      <c r="E317" s="122"/>
      <c r="F317" s="123"/>
      <c r="G317" s="122" t="s">
        <v>548</v>
      </c>
      <c r="H317" s="124" t="s">
        <v>549</v>
      </c>
      <c r="I317" s="125"/>
      <c r="J317" s="122"/>
      <c r="K317" s="122" t="n">
        <f aca="false">ROUNDUP(SUM(I317+J317)*1.2,0)</f>
        <v>0</v>
      </c>
      <c r="L317" s="122"/>
      <c r="M317" s="122"/>
      <c r="N317" s="122" t="n">
        <f aca="false">(L317+M317)*2</f>
        <v>0</v>
      </c>
      <c r="O317" s="124" t="n">
        <f aca="false">K317+N317</f>
        <v>0</v>
      </c>
      <c r="P317" s="126" t="n">
        <v>326.94</v>
      </c>
      <c r="Q317" s="127"/>
      <c r="R317" s="127"/>
      <c r="S317" s="122"/>
      <c r="T317" s="122"/>
      <c r="U317" s="122"/>
      <c r="V317" s="122"/>
      <c r="W317" s="125"/>
      <c r="X317" s="125"/>
      <c r="Y317" s="122"/>
      <c r="Z317" s="122"/>
      <c r="AA317" s="122"/>
    </row>
    <row r="318" customFormat="false" ht="15" hidden="true" customHeight="true" outlineLevel="0" collapsed="false">
      <c r="B318" s="116" t="s">
        <v>551</v>
      </c>
      <c r="C318" s="116" t="s">
        <v>1513</v>
      </c>
      <c r="D318" s="116"/>
      <c r="E318" s="138" t="s">
        <v>1539</v>
      </c>
      <c r="F318" s="138" t="s">
        <v>1514</v>
      </c>
      <c r="G318" s="116"/>
      <c r="H318" s="114"/>
      <c r="I318" s="139" t="n">
        <v>6</v>
      </c>
      <c r="J318" s="116" t="n">
        <v>4</v>
      </c>
      <c r="K318" s="116" t="n">
        <f aca="false">ROUNDUP(SUM(I318+J318)*1.2,0)</f>
        <v>12</v>
      </c>
      <c r="L318" s="116"/>
      <c r="M318" s="116"/>
      <c r="N318" s="116" t="n">
        <f aca="false">(L318+M318)*2</f>
        <v>0</v>
      </c>
      <c r="O318" s="114" t="n">
        <f aca="false">K318+N318</f>
        <v>12</v>
      </c>
      <c r="P318" s="140" t="n">
        <f aca="false">P319+P320</f>
        <v>115.52</v>
      </c>
      <c r="Q318" s="119" t="n">
        <f aca="false">(I318+L318+M318)*30</f>
        <v>180</v>
      </c>
      <c r="R318" s="119" t="n">
        <f aca="false">(I318+L318+M318)*45</f>
        <v>270</v>
      </c>
      <c r="S318" s="116" t="str">
        <f aca="false">IF(AND(P318&gt;=Q318,P318&lt;=R318),"Adequado",IF(P318&lt;Q318,"Apertado",IF(P318&gt;R318,"Folgado","0")))</f>
        <v>Apertado</v>
      </c>
      <c r="T318" s="116"/>
      <c r="U318" s="116"/>
      <c r="V318" s="116"/>
      <c r="W318" s="115" t="n">
        <f aca="false">I318+L318+M318</f>
        <v>6</v>
      </c>
      <c r="X318" s="115" t="n">
        <f aca="false">IF(E318&lt;&gt;"",(IF(F318="SL","6",IF(F318="SP","2",IF(F318="F","14",IF(F318="C","2","0")))))*2,IF(F318="SL","6",IF(F318="SP","2",IF(F318="F","14",IF(F318="C","2","0")))))</f>
        <v>12</v>
      </c>
      <c r="Y318" s="116" t="str">
        <f aca="false">IF(S318="Folgado","2",IF(S318="Adequado","4",IF(S318="Apertado","6","0")))</f>
        <v>6</v>
      </c>
      <c r="Z318" s="112" t="n">
        <f aca="false">IF(AND(U318&lt;&gt;"",F318="SL",F318="F"),(W318+X318+Y318)*1.5,(W318+X318+Y318))</f>
        <v>24</v>
      </c>
      <c r="AA318" s="116" t="s">
        <v>1547</v>
      </c>
    </row>
    <row r="319" customFormat="false" ht="15" hidden="true" customHeight="true" outlineLevel="0" collapsed="false">
      <c r="B319" s="116" t="s">
        <v>551</v>
      </c>
      <c r="C319" s="116" t="s">
        <v>225</v>
      </c>
      <c r="D319" s="116" t="s">
        <v>471</v>
      </c>
      <c r="E319" s="116"/>
      <c r="F319" s="138"/>
      <c r="G319" s="116" t="s">
        <v>552</v>
      </c>
      <c r="H319" s="114" t="s">
        <v>553</v>
      </c>
      <c r="I319" s="139"/>
      <c r="J319" s="116"/>
      <c r="K319" s="116" t="n">
        <f aca="false">ROUNDUP(SUM(I319+J319)*1.2,0)</f>
        <v>0</v>
      </c>
      <c r="L319" s="116"/>
      <c r="M319" s="116"/>
      <c r="N319" s="116" t="n">
        <f aca="false">(L319+M319)*2</f>
        <v>0</v>
      </c>
      <c r="O319" s="114" t="n">
        <f aca="false">K319+N319</f>
        <v>0</v>
      </c>
      <c r="P319" s="140" t="n">
        <v>98.32</v>
      </c>
      <c r="Q319" s="141"/>
      <c r="R319" s="141"/>
      <c r="S319" s="116"/>
      <c r="T319" s="116"/>
      <c r="U319" s="116"/>
      <c r="V319" s="116"/>
      <c r="W319" s="139"/>
      <c r="X319" s="139"/>
      <c r="Y319" s="116"/>
      <c r="Z319" s="116"/>
      <c r="AA319" s="116"/>
    </row>
    <row r="320" customFormat="false" ht="15" hidden="true" customHeight="true" outlineLevel="0" collapsed="false">
      <c r="B320" s="122" t="s">
        <v>551</v>
      </c>
      <c r="C320" s="122" t="s">
        <v>978</v>
      </c>
      <c r="D320" s="122" t="s">
        <v>22</v>
      </c>
      <c r="E320" s="122"/>
      <c r="F320" s="123"/>
      <c r="G320" s="122" t="s">
        <v>1175</v>
      </c>
      <c r="H320" s="124" t="s">
        <v>1176</v>
      </c>
      <c r="I320" s="125"/>
      <c r="J320" s="122"/>
      <c r="K320" s="122" t="n">
        <f aca="false">ROUNDUP(SUM(I320+J320)*1.2,0)</f>
        <v>0</v>
      </c>
      <c r="L320" s="122"/>
      <c r="M320" s="122"/>
      <c r="N320" s="122" t="n">
        <f aca="false">(L320+M320)*2</f>
        <v>0</v>
      </c>
      <c r="O320" s="124" t="n">
        <f aca="false">K320+N320</f>
        <v>0</v>
      </c>
      <c r="P320" s="126" t="n">
        <v>17.2</v>
      </c>
      <c r="Q320" s="127"/>
      <c r="R320" s="127"/>
      <c r="S320" s="122"/>
      <c r="T320" s="122"/>
      <c r="U320" s="122"/>
      <c r="V320" s="122"/>
      <c r="W320" s="125"/>
      <c r="X320" s="125"/>
      <c r="Y320" s="122"/>
      <c r="Z320" s="122"/>
      <c r="AA320" s="122"/>
    </row>
    <row r="321" customFormat="false" ht="15" hidden="true" customHeight="true" outlineLevel="0" collapsed="false">
      <c r="B321" s="112" t="s">
        <v>1177</v>
      </c>
      <c r="C321" s="112" t="s">
        <v>1513</v>
      </c>
      <c r="D321" s="112"/>
      <c r="E321" s="113"/>
      <c r="F321" s="113" t="s">
        <v>1516</v>
      </c>
      <c r="G321" s="112"/>
      <c r="H321" s="117"/>
      <c r="I321" s="115" t="n">
        <v>1</v>
      </c>
      <c r="J321" s="112" t="n">
        <v>0</v>
      </c>
      <c r="K321" s="112" t="n">
        <f aca="false">ROUNDUP(SUM(I321+J321)*1.2,0)</f>
        <v>2</v>
      </c>
      <c r="L321" s="112"/>
      <c r="M321" s="112"/>
      <c r="N321" s="112" t="n">
        <f aca="false">(L321+M321)*2</f>
        <v>0</v>
      </c>
      <c r="O321" s="117" t="n">
        <f aca="false">K321+N321</f>
        <v>2</v>
      </c>
      <c r="P321" s="118" t="n">
        <f aca="false">P322</f>
        <v>19.2</v>
      </c>
      <c r="Q321" s="119" t="n">
        <f aca="false">(I321+L321+M321)*30</f>
        <v>30</v>
      </c>
      <c r="R321" s="119" t="n">
        <f aca="false">(I321+L321+M321)*45</f>
        <v>45</v>
      </c>
      <c r="S321" s="120" t="str">
        <f aca="false">IF(AND(P321&gt;=Q321,P321&lt;=R321),"Adequado",IF(P321&lt;Q321,"Apertado",IF(P321&gt;R321,"Folgado","0")))</f>
        <v>Apertado</v>
      </c>
      <c r="T321" s="112"/>
      <c r="U321" s="112"/>
      <c r="V321" s="112"/>
      <c r="W321" s="115" t="n">
        <f aca="false">I321+L321+M321</f>
        <v>1</v>
      </c>
      <c r="X321" s="115" t="str">
        <f aca="false">IF(E321&lt;&gt;"",(IF(F321="SL","6",IF(F321="SP","2",IF(F321="F","14",IF(F321="C","2","0")))))*2,IF(F321="SL","6",IF(F321="SP","2",IF(F321="F","14",IF(F321="C","2","0")))))</f>
        <v>14</v>
      </c>
      <c r="Y321" s="116" t="str">
        <f aca="false">IF(S321="Folgado","2",IF(S321="Adequado","4",IF(S321="Apertado","6","0")))</f>
        <v>6</v>
      </c>
      <c r="Z321" s="112" t="n">
        <f aca="false">IF(AND(U321&lt;&gt;"",F321="SL",F321="F"),(W321+X321+Y321)*1.5,(W321+X321+Y321))</f>
        <v>21</v>
      </c>
      <c r="AA321" s="112"/>
    </row>
    <row r="322" customFormat="false" ht="15" hidden="true" customHeight="true" outlineLevel="0" collapsed="false">
      <c r="B322" s="122" t="s">
        <v>1177</v>
      </c>
      <c r="C322" s="122" t="s">
        <v>978</v>
      </c>
      <c r="D322" s="122" t="s">
        <v>70</v>
      </c>
      <c r="E322" s="122"/>
      <c r="F322" s="123"/>
      <c r="G322" s="122" t="s">
        <v>1178</v>
      </c>
      <c r="H322" s="124" t="s">
        <v>1179</v>
      </c>
      <c r="I322" s="125"/>
      <c r="J322" s="122"/>
      <c r="K322" s="122" t="n">
        <f aca="false">ROUNDUP(SUM(I322+J322)*1.2,0)</f>
        <v>0</v>
      </c>
      <c r="L322" s="122"/>
      <c r="M322" s="122"/>
      <c r="N322" s="122" t="n">
        <f aca="false">(L322+M322)*2</f>
        <v>0</v>
      </c>
      <c r="O322" s="124" t="n">
        <f aca="false">K322+N322</f>
        <v>0</v>
      </c>
      <c r="P322" s="126" t="n">
        <v>19.2</v>
      </c>
      <c r="Q322" s="127"/>
      <c r="R322" s="127"/>
      <c r="S322" s="122"/>
      <c r="T322" s="122"/>
      <c r="U322" s="122"/>
      <c r="V322" s="122"/>
      <c r="W322" s="125"/>
      <c r="X322" s="125"/>
      <c r="Y322" s="122"/>
      <c r="Z322" s="122"/>
      <c r="AA322" s="122"/>
    </row>
    <row r="323" customFormat="false" ht="15" hidden="true" customHeight="true" outlineLevel="0" collapsed="false">
      <c r="B323" s="112" t="s">
        <v>555</v>
      </c>
      <c r="C323" s="112" t="s">
        <v>1513</v>
      </c>
      <c r="D323" s="112"/>
      <c r="E323" s="113"/>
      <c r="F323" s="113" t="s">
        <v>1514</v>
      </c>
      <c r="G323" s="112"/>
      <c r="H323" s="117"/>
      <c r="I323" s="115" t="n">
        <v>3</v>
      </c>
      <c r="J323" s="112" t="n">
        <v>1</v>
      </c>
      <c r="K323" s="112" t="n">
        <f aca="false">ROUNDUP(SUM(I323+J323)*1.2,0)</f>
        <v>5</v>
      </c>
      <c r="L323" s="112"/>
      <c r="M323" s="112"/>
      <c r="N323" s="112" t="n">
        <f aca="false">(L323+M323)*2</f>
        <v>0</v>
      </c>
      <c r="O323" s="117" t="n">
        <f aca="false">K323+N323</f>
        <v>5</v>
      </c>
      <c r="P323" s="118" t="n">
        <f aca="false">P324</f>
        <v>106.53</v>
      </c>
      <c r="Q323" s="119" t="n">
        <f aca="false">(I323+L323+M323)*30</f>
        <v>90</v>
      </c>
      <c r="R323" s="119" t="n">
        <f aca="false">(I323+L323+M323)*45</f>
        <v>135</v>
      </c>
      <c r="S323" s="120" t="str">
        <f aca="false">IF(AND(P323&gt;=Q323,P323&lt;=R323),"Adequado",IF(P323&lt;Q323,"Apertado",IF(P323&gt;R323,"Folgado","0")))</f>
        <v>Adequado</v>
      </c>
      <c r="T323" s="112"/>
      <c r="U323" s="112"/>
      <c r="V323" s="112"/>
      <c r="W323" s="115" t="n">
        <f aca="false">I323+L323+M323</f>
        <v>3</v>
      </c>
      <c r="X323" s="115" t="str">
        <f aca="false">IF(E323&lt;&gt;"",(IF(F323="SL","6",IF(F323="SP","2",IF(F323="F","14",IF(F323="C","2","0")))))*2,IF(F323="SL","6",IF(F323="SP","2",IF(F323="F","14",IF(F323="C","2","0")))))</f>
        <v>6</v>
      </c>
      <c r="Y323" s="116" t="str">
        <f aca="false">IF(S323="Folgado","2",IF(S323="Adequado","4",IF(S323="Apertado","6","0")))</f>
        <v>4</v>
      </c>
      <c r="Z323" s="112" t="n">
        <f aca="false">IF(AND(U323&lt;&gt;"",F323="SL",F323="F"),(W323+X323+Y323)*1.5,(W323+X323+Y323))</f>
        <v>13</v>
      </c>
      <c r="AA323" s="112"/>
    </row>
    <row r="324" customFormat="false" ht="15" hidden="true" customHeight="true" outlineLevel="0" collapsed="false">
      <c r="B324" s="122" t="s">
        <v>555</v>
      </c>
      <c r="C324" s="122" t="s">
        <v>225</v>
      </c>
      <c r="D324" s="122" t="s">
        <v>471</v>
      </c>
      <c r="E324" s="122"/>
      <c r="F324" s="123"/>
      <c r="G324" s="122" t="s">
        <v>556</v>
      </c>
      <c r="H324" s="124" t="s">
        <v>557</v>
      </c>
      <c r="I324" s="125"/>
      <c r="J324" s="122"/>
      <c r="K324" s="122" t="n">
        <f aca="false">ROUNDUP(SUM(I324+J324)*1.2,0)</f>
        <v>0</v>
      </c>
      <c r="L324" s="122"/>
      <c r="M324" s="122"/>
      <c r="N324" s="122" t="n">
        <f aca="false">(L324+M324)*2</f>
        <v>0</v>
      </c>
      <c r="O324" s="124" t="n">
        <f aca="false">K324+N324</f>
        <v>0</v>
      </c>
      <c r="P324" s="126" t="n">
        <v>106.53</v>
      </c>
      <c r="Q324" s="127"/>
      <c r="R324" s="127"/>
      <c r="S324" s="122"/>
      <c r="T324" s="122"/>
      <c r="U324" s="122"/>
      <c r="V324" s="122"/>
      <c r="W324" s="125"/>
      <c r="X324" s="125"/>
      <c r="Y324" s="122"/>
      <c r="Z324" s="122"/>
      <c r="AA324" s="122"/>
    </row>
    <row r="325" customFormat="false" ht="15" hidden="true" customHeight="true" outlineLevel="0" collapsed="false">
      <c r="B325" s="116" t="s">
        <v>559</v>
      </c>
      <c r="C325" s="116" t="s">
        <v>1513</v>
      </c>
      <c r="D325" s="116"/>
      <c r="E325" s="138" t="s">
        <v>1539</v>
      </c>
      <c r="F325" s="138" t="s">
        <v>1514</v>
      </c>
      <c r="G325" s="116"/>
      <c r="H325" s="114"/>
      <c r="I325" s="139" t="n">
        <v>1</v>
      </c>
      <c r="J325" s="116" t="n">
        <v>0</v>
      </c>
      <c r="K325" s="116" t="n">
        <f aca="false">ROUNDUP(SUM(I325+J325)*1.2,0)</f>
        <v>2</v>
      </c>
      <c r="L325" s="116"/>
      <c r="M325" s="116"/>
      <c r="N325" s="116" t="n">
        <f aca="false">(L325+M325)*2</f>
        <v>0</v>
      </c>
      <c r="O325" s="114" t="n">
        <f aca="false">K325+N325</f>
        <v>2</v>
      </c>
      <c r="P325" s="140" t="n">
        <f aca="false">P326+P327</f>
        <v>114.92</v>
      </c>
      <c r="Q325" s="119" t="n">
        <f aca="false">(I325+L325+M325)*30</f>
        <v>30</v>
      </c>
      <c r="R325" s="119" t="n">
        <f aca="false">(I325+L325+M325)*45</f>
        <v>45</v>
      </c>
      <c r="S325" s="116" t="str">
        <f aca="false">IF(AND(P325&gt;=Q325,P325&lt;=R325),"Adequado",IF(P325&lt;Q325,"Apertado",IF(P325&gt;R325,"Folgado","0")))</f>
        <v>Folgado</v>
      </c>
      <c r="T325" s="116"/>
      <c r="U325" s="116"/>
      <c r="V325" s="116"/>
      <c r="W325" s="115" t="n">
        <f aca="false">I325+L325+M325</f>
        <v>1</v>
      </c>
      <c r="X325" s="115" t="n">
        <f aca="false">IF(E325&lt;&gt;"",(IF(F325="SL","6",IF(F325="SP","2",IF(F325="F","14",IF(F325="C","2","0")))))*2,IF(F325="SL","6",IF(F325="SP","2",IF(F325="F","14",IF(F325="C","2","0")))))</f>
        <v>12</v>
      </c>
      <c r="Y325" s="116" t="str">
        <f aca="false">IF(S325="Folgado","2",IF(S325="Adequado","4",IF(S325="Apertado","6","0")))</f>
        <v>2</v>
      </c>
      <c r="Z325" s="112" t="n">
        <f aca="false">IF(AND(U325&lt;&gt;"",F325="SL",F325="F"),(W325+X325+Y325)*1.5,(W325+X325+Y325))</f>
        <v>15</v>
      </c>
      <c r="AA325" s="116"/>
    </row>
    <row r="326" customFormat="false" ht="15" hidden="true" customHeight="true" outlineLevel="0" collapsed="false">
      <c r="B326" s="116" t="s">
        <v>559</v>
      </c>
      <c r="C326" s="116" t="s">
        <v>225</v>
      </c>
      <c r="D326" s="116" t="s">
        <v>70</v>
      </c>
      <c r="E326" s="116"/>
      <c r="F326" s="138"/>
      <c r="G326" s="116" t="s">
        <v>560</v>
      </c>
      <c r="H326" s="114" t="s">
        <v>561</v>
      </c>
      <c r="I326" s="139"/>
      <c r="J326" s="116"/>
      <c r="K326" s="116" t="n">
        <f aca="false">ROUNDUP(SUM(I326+J326)*1.2,0)</f>
        <v>0</v>
      </c>
      <c r="L326" s="116"/>
      <c r="M326" s="116"/>
      <c r="N326" s="116" t="n">
        <f aca="false">(L326+M326)*2</f>
        <v>0</v>
      </c>
      <c r="O326" s="114" t="n">
        <f aca="false">K326+N326</f>
        <v>0</v>
      </c>
      <c r="P326" s="140" t="n">
        <v>57.62</v>
      </c>
      <c r="Q326" s="141"/>
      <c r="R326" s="141"/>
      <c r="S326" s="116"/>
      <c r="T326" s="116"/>
      <c r="U326" s="116"/>
      <c r="V326" s="116"/>
      <c r="W326" s="139"/>
      <c r="X326" s="139"/>
      <c r="Y326" s="116"/>
      <c r="Z326" s="116"/>
      <c r="AA326" s="116"/>
    </row>
    <row r="327" customFormat="false" ht="15" hidden="true" customHeight="true" outlineLevel="0" collapsed="false">
      <c r="B327" s="122" t="s">
        <v>559</v>
      </c>
      <c r="C327" s="122" t="s">
        <v>978</v>
      </c>
      <c r="D327" s="122" t="s">
        <v>33</v>
      </c>
      <c r="E327" s="122"/>
      <c r="F327" s="123"/>
      <c r="G327" s="122" t="s">
        <v>1180</v>
      </c>
      <c r="H327" s="124" t="s">
        <v>561</v>
      </c>
      <c r="I327" s="125"/>
      <c r="J327" s="122"/>
      <c r="K327" s="122" t="n">
        <f aca="false">ROUNDUP(SUM(I327+J327)*1.2,0)</f>
        <v>0</v>
      </c>
      <c r="L327" s="122"/>
      <c r="M327" s="122"/>
      <c r="N327" s="122" t="n">
        <f aca="false">(L327+M327)*2</f>
        <v>0</v>
      </c>
      <c r="O327" s="124" t="n">
        <f aca="false">K327+N327</f>
        <v>0</v>
      </c>
      <c r="P327" s="126" t="n">
        <v>57.3</v>
      </c>
      <c r="Q327" s="127"/>
      <c r="R327" s="127"/>
      <c r="S327" s="122"/>
      <c r="T327" s="122"/>
      <c r="U327" s="122"/>
      <c r="V327" s="122"/>
      <c r="W327" s="125"/>
      <c r="X327" s="125"/>
      <c r="Y327" s="122"/>
      <c r="Z327" s="122"/>
      <c r="AA327" s="122"/>
    </row>
    <row r="328" customFormat="false" ht="15" hidden="true" customHeight="true" outlineLevel="0" collapsed="false">
      <c r="B328" s="112" t="s">
        <v>563</v>
      </c>
      <c r="C328" s="112" t="s">
        <v>1513</v>
      </c>
      <c r="D328" s="112"/>
      <c r="E328" s="113"/>
      <c r="F328" s="113" t="s">
        <v>1514</v>
      </c>
      <c r="G328" s="112"/>
      <c r="H328" s="117"/>
      <c r="I328" s="115" t="n">
        <v>1</v>
      </c>
      <c r="J328" s="112" t="n">
        <v>0</v>
      </c>
      <c r="K328" s="112" t="n">
        <f aca="false">ROUNDUP(SUM(I328+J328)*1.2,0)</f>
        <v>2</v>
      </c>
      <c r="L328" s="112"/>
      <c r="M328" s="112"/>
      <c r="N328" s="112" t="n">
        <f aca="false">(L328+M328)*2</f>
        <v>0</v>
      </c>
      <c r="O328" s="117" t="n">
        <f aca="false">K328+N328</f>
        <v>2</v>
      </c>
      <c r="P328" s="118" t="n">
        <f aca="false">P329</f>
        <v>33.25</v>
      </c>
      <c r="Q328" s="119" t="n">
        <f aca="false">(I328+L328+M328)*30</f>
        <v>30</v>
      </c>
      <c r="R328" s="119" t="n">
        <f aca="false">(I328+L328+M328)*45</f>
        <v>45</v>
      </c>
      <c r="S328" s="120" t="str">
        <f aca="false">IF(AND(P328&gt;=Q328,P328&lt;=R328),"Adequado",IF(P328&lt;Q328,"Apertado",IF(P328&gt;R328,"Folgado","0")))</f>
        <v>Adequado</v>
      </c>
      <c r="T328" s="112"/>
      <c r="U328" s="112"/>
      <c r="V328" s="112"/>
      <c r="W328" s="115" t="n">
        <f aca="false">I328+L328+M328</f>
        <v>1</v>
      </c>
      <c r="X328" s="115" t="str">
        <f aca="false">IF(E328&lt;&gt;"",(IF(F328="SL","6",IF(F328="SP","2",IF(F328="F","14",IF(F328="C","2","0")))))*2,IF(F328="SL","6",IF(F328="SP","2",IF(F328="F","14",IF(F328="C","2","0")))))</f>
        <v>6</v>
      </c>
      <c r="Y328" s="116" t="str">
        <f aca="false">IF(S328="Folgado","2",IF(S328="Adequado","4",IF(S328="Apertado","6","0")))</f>
        <v>4</v>
      </c>
      <c r="Z328" s="112" t="n">
        <f aca="false">IF(AND(U328&lt;&gt;"",F328="SL",F328="F"),(W328+X328+Y328)*1.5,(W328+X328+Y328))</f>
        <v>11</v>
      </c>
      <c r="AA328" s="112"/>
    </row>
    <row r="329" customFormat="false" ht="15" hidden="true" customHeight="true" outlineLevel="0" collapsed="false">
      <c r="B329" s="122" t="s">
        <v>563</v>
      </c>
      <c r="C329" s="122" t="s">
        <v>225</v>
      </c>
      <c r="D329" s="122" t="s">
        <v>18</v>
      </c>
      <c r="E329" s="122"/>
      <c r="F329" s="123"/>
      <c r="G329" s="122" t="s">
        <v>564</v>
      </c>
      <c r="H329" s="124" t="s">
        <v>565</v>
      </c>
      <c r="I329" s="125"/>
      <c r="J329" s="122"/>
      <c r="K329" s="122" t="n">
        <f aca="false">ROUNDUP(SUM(I329+J329)*1.2,0)</f>
        <v>0</v>
      </c>
      <c r="L329" s="122"/>
      <c r="M329" s="122"/>
      <c r="N329" s="122" t="n">
        <f aca="false">(L329+M329)*2</f>
        <v>0</v>
      </c>
      <c r="O329" s="124" t="n">
        <f aca="false">K329+N329</f>
        <v>0</v>
      </c>
      <c r="P329" s="126" t="n">
        <v>33.25</v>
      </c>
      <c r="Q329" s="127"/>
      <c r="R329" s="127"/>
      <c r="S329" s="122"/>
      <c r="T329" s="122"/>
      <c r="U329" s="122"/>
      <c r="V329" s="122"/>
      <c r="W329" s="125"/>
      <c r="X329" s="125"/>
      <c r="Y329" s="122"/>
      <c r="Z329" s="122"/>
      <c r="AA329" s="122"/>
    </row>
    <row r="330" customFormat="false" ht="15" hidden="true" customHeight="true" outlineLevel="0" collapsed="false">
      <c r="B330" s="112" t="s">
        <v>1181</v>
      </c>
      <c r="C330" s="112" t="s">
        <v>1513</v>
      </c>
      <c r="D330" s="112"/>
      <c r="E330" s="113"/>
      <c r="F330" s="113" t="s">
        <v>1516</v>
      </c>
      <c r="G330" s="112"/>
      <c r="H330" s="117"/>
      <c r="I330" s="115" t="n">
        <v>1</v>
      </c>
      <c r="J330" s="112" t="n">
        <v>0</v>
      </c>
      <c r="K330" s="112" t="n">
        <f aca="false">ROUNDUP(SUM(I330+J330)*1.2,0)</f>
        <v>2</v>
      </c>
      <c r="L330" s="112"/>
      <c r="M330" s="112"/>
      <c r="N330" s="112" t="n">
        <f aca="false">(L330+M330)*2</f>
        <v>0</v>
      </c>
      <c r="O330" s="117" t="n">
        <f aca="false">K330+N330</f>
        <v>2</v>
      </c>
      <c r="P330" s="118" t="n">
        <f aca="false">P331</f>
        <v>32.49</v>
      </c>
      <c r="Q330" s="119" t="n">
        <f aca="false">(I330+L330+M330)*30</f>
        <v>30</v>
      </c>
      <c r="R330" s="119" t="n">
        <f aca="false">(I330+L330+M330)*45</f>
        <v>45</v>
      </c>
      <c r="S330" s="120" t="str">
        <f aca="false">IF(AND(P330&gt;=Q330,P330&lt;=R330),"Adequado",IF(P330&lt;Q330,"Apertado",IF(P330&gt;R330,"Folgado","0")))</f>
        <v>Adequado</v>
      </c>
      <c r="T330" s="112"/>
      <c r="U330" s="112"/>
      <c r="V330" s="112"/>
      <c r="W330" s="115" t="n">
        <f aca="false">I330+L330+M330</f>
        <v>1</v>
      </c>
      <c r="X330" s="115" t="str">
        <f aca="false">IF(E330&lt;&gt;"",(IF(F330="SL","6",IF(F330="SP","2",IF(F330="F","14",IF(F330="C","2","0")))))*2,IF(F330="SL","6",IF(F330="SP","2",IF(F330="F","14",IF(F330="C","2","0")))))</f>
        <v>14</v>
      </c>
      <c r="Y330" s="116" t="str">
        <f aca="false">IF(S330="Folgado","2",IF(S330="Adequado","4",IF(S330="Apertado","6","0")))</f>
        <v>4</v>
      </c>
      <c r="Z330" s="112" t="n">
        <f aca="false">IF(AND(U330&lt;&gt;"",F330="SL",F330="F"),(W330+X330+Y330)*1.5,(W330+X330+Y330))</f>
        <v>19</v>
      </c>
      <c r="AA330" s="112"/>
    </row>
    <row r="331" customFormat="false" ht="15" hidden="true" customHeight="true" outlineLevel="0" collapsed="false">
      <c r="B331" s="122" t="s">
        <v>1181</v>
      </c>
      <c r="C331" s="122" t="s">
        <v>978</v>
      </c>
      <c r="D331" s="122" t="s">
        <v>14</v>
      </c>
      <c r="E331" s="122"/>
      <c r="F331" s="123"/>
      <c r="G331" s="122" t="s">
        <v>1182</v>
      </c>
      <c r="H331" s="124" t="s">
        <v>1183</v>
      </c>
      <c r="I331" s="125"/>
      <c r="J331" s="122"/>
      <c r="K331" s="122" t="n">
        <f aca="false">ROUNDUP(SUM(I331+J331)*1.2,0)</f>
        <v>0</v>
      </c>
      <c r="L331" s="122"/>
      <c r="M331" s="122"/>
      <c r="N331" s="122" t="n">
        <f aca="false">(L331+M331)*2</f>
        <v>0</v>
      </c>
      <c r="O331" s="124" t="n">
        <f aca="false">K331+N331</f>
        <v>0</v>
      </c>
      <c r="P331" s="126" t="n">
        <v>32.49</v>
      </c>
      <c r="Q331" s="127"/>
      <c r="R331" s="127"/>
      <c r="S331" s="122"/>
      <c r="T331" s="122"/>
      <c r="U331" s="122"/>
      <c r="V331" s="122"/>
      <c r="W331" s="125"/>
      <c r="X331" s="125"/>
      <c r="Y331" s="122"/>
      <c r="Z331" s="122"/>
      <c r="AA331" s="122"/>
    </row>
    <row r="332" customFormat="false" ht="15" hidden="true" customHeight="true" outlineLevel="0" collapsed="false">
      <c r="B332" s="112" t="s">
        <v>1184</v>
      </c>
      <c r="C332" s="112" t="s">
        <v>1513</v>
      </c>
      <c r="D332" s="112"/>
      <c r="E332" s="113"/>
      <c r="F332" s="113" t="s">
        <v>1516</v>
      </c>
      <c r="G332" s="112"/>
      <c r="H332" s="117"/>
      <c r="I332" s="115" t="n">
        <v>1</v>
      </c>
      <c r="J332" s="112" t="n">
        <v>1</v>
      </c>
      <c r="K332" s="112" t="n">
        <f aca="false">ROUNDUP(SUM(I332+J332)*1.2,0)</f>
        <v>3</v>
      </c>
      <c r="L332" s="112"/>
      <c r="M332" s="112"/>
      <c r="N332" s="112" t="n">
        <f aca="false">(L332+M332)*2</f>
        <v>0</v>
      </c>
      <c r="O332" s="117" t="n">
        <f aca="false">K332+N332</f>
        <v>3</v>
      </c>
      <c r="P332" s="118" t="n">
        <f aca="false">P333</f>
        <v>28.81</v>
      </c>
      <c r="Q332" s="119" t="n">
        <f aca="false">(I332+L332+M332)*30</f>
        <v>30</v>
      </c>
      <c r="R332" s="119" t="n">
        <f aca="false">(I332+L332+M332)*45</f>
        <v>45</v>
      </c>
      <c r="S332" s="120" t="str">
        <f aca="false">IF(AND(P332&gt;=Q332,P332&lt;=R332),"Adequado",IF(P332&lt;Q332,"Apertado",IF(P332&gt;R332,"Folgado","0")))</f>
        <v>Apertado</v>
      </c>
      <c r="T332" s="112"/>
      <c r="U332" s="112"/>
      <c r="V332" s="112"/>
      <c r="W332" s="115" t="n">
        <f aca="false">I332+L332+M332</f>
        <v>1</v>
      </c>
      <c r="X332" s="115" t="str">
        <f aca="false">IF(E332&lt;&gt;"",(IF(F332="SL","6",IF(F332="SP","2",IF(F332="F","14",IF(F332="C","2","0")))))*2,IF(F332="SL","6",IF(F332="SP","2",IF(F332="F","14",IF(F332="C","2","0")))))</f>
        <v>14</v>
      </c>
      <c r="Y332" s="116" t="str">
        <f aca="false">IF(S332="Folgado","2",IF(S332="Adequado","4",IF(S332="Apertado","6","0")))</f>
        <v>6</v>
      </c>
      <c r="Z332" s="112" t="n">
        <f aca="false">IF(AND(U332&lt;&gt;"",F332="SL",F332="F"),(W332+X332+Y332)*1.5,(W332+X332+Y332))</f>
        <v>21</v>
      </c>
      <c r="AA332" s="112"/>
    </row>
    <row r="333" customFormat="false" ht="15" hidden="true" customHeight="true" outlineLevel="0" collapsed="false">
      <c r="B333" s="122" t="s">
        <v>1184</v>
      </c>
      <c r="C333" s="122" t="s">
        <v>978</v>
      </c>
      <c r="D333" s="122" t="s">
        <v>14</v>
      </c>
      <c r="E333" s="122"/>
      <c r="F333" s="123"/>
      <c r="G333" s="122" t="s">
        <v>1185</v>
      </c>
      <c r="H333" s="124" t="s">
        <v>1186</v>
      </c>
      <c r="I333" s="125"/>
      <c r="J333" s="122"/>
      <c r="K333" s="122" t="n">
        <f aca="false">ROUNDUP(SUM(I333+J333)*1.2,0)</f>
        <v>0</v>
      </c>
      <c r="L333" s="122"/>
      <c r="M333" s="122"/>
      <c r="N333" s="122" t="n">
        <f aca="false">(L333+M333)*2</f>
        <v>0</v>
      </c>
      <c r="O333" s="124" t="n">
        <f aca="false">K333+N333</f>
        <v>0</v>
      </c>
      <c r="P333" s="126" t="n">
        <v>28.81</v>
      </c>
      <c r="Q333" s="127"/>
      <c r="R333" s="127"/>
      <c r="S333" s="122"/>
      <c r="T333" s="122"/>
      <c r="U333" s="122"/>
      <c r="V333" s="122"/>
      <c r="W333" s="125"/>
      <c r="X333" s="125"/>
      <c r="Y333" s="122"/>
      <c r="Z333" s="122"/>
      <c r="AA333" s="122"/>
    </row>
    <row r="334" customFormat="false" ht="15" hidden="true" customHeight="true" outlineLevel="0" collapsed="false">
      <c r="B334" s="112" t="s">
        <v>1187</v>
      </c>
      <c r="C334" s="112" t="s">
        <v>1513</v>
      </c>
      <c r="D334" s="112"/>
      <c r="E334" s="113"/>
      <c r="F334" s="113" t="s">
        <v>1516</v>
      </c>
      <c r="G334" s="112"/>
      <c r="H334" s="117"/>
      <c r="I334" s="115" t="n">
        <v>1</v>
      </c>
      <c r="J334" s="112" t="n">
        <v>0</v>
      </c>
      <c r="K334" s="112" t="n">
        <f aca="false">ROUNDUP(SUM(I334+J334)*1.2,0)</f>
        <v>2</v>
      </c>
      <c r="L334" s="112"/>
      <c r="M334" s="112"/>
      <c r="N334" s="112" t="n">
        <f aca="false">(L334+M334)*2</f>
        <v>0</v>
      </c>
      <c r="O334" s="117" t="n">
        <f aca="false">K334+N334</f>
        <v>2</v>
      </c>
      <c r="P334" s="118" t="n">
        <f aca="false">P335</f>
        <v>14.98</v>
      </c>
      <c r="Q334" s="119" t="n">
        <f aca="false">(I334+L334+M334)*30</f>
        <v>30</v>
      </c>
      <c r="R334" s="119" t="n">
        <f aca="false">(I334+L334+M334)*45</f>
        <v>45</v>
      </c>
      <c r="S334" s="120" t="str">
        <f aca="false">IF(AND(P334&gt;=Q334,P334&lt;=R334),"Adequado",IF(P334&lt;Q334,"Apertado",IF(P334&gt;R334,"Folgado","0")))</f>
        <v>Apertado</v>
      </c>
      <c r="T334" s="112"/>
      <c r="U334" s="112"/>
      <c r="V334" s="112"/>
      <c r="W334" s="115" t="n">
        <f aca="false">I334+L334+M334</f>
        <v>1</v>
      </c>
      <c r="X334" s="115" t="str">
        <f aca="false">IF(E334&lt;&gt;"",(IF(F334="SL","6",IF(F334="SP","2",IF(F334="F","14",IF(F334="C","2","0")))))*2,IF(F334="SL","6",IF(F334="SP","2",IF(F334="F","14",IF(F334="C","2","0")))))</f>
        <v>14</v>
      </c>
      <c r="Y334" s="116" t="str">
        <f aca="false">IF(S334="Folgado","2",IF(S334="Adequado","4",IF(S334="Apertado","6","0")))</f>
        <v>6</v>
      </c>
      <c r="Z334" s="112" t="n">
        <f aca="false">IF(AND(U334&lt;&gt;"",F334="SL",F334="F"),(W334+X334+Y334)*1.5,(W334+X334+Y334))</f>
        <v>21</v>
      </c>
      <c r="AA334" s="112"/>
    </row>
    <row r="335" customFormat="false" ht="15" hidden="true" customHeight="true" outlineLevel="0" collapsed="false">
      <c r="B335" s="122" t="s">
        <v>1187</v>
      </c>
      <c r="C335" s="122" t="s">
        <v>978</v>
      </c>
      <c r="D335" s="122" t="s">
        <v>115</v>
      </c>
      <c r="E335" s="122"/>
      <c r="F335" s="123"/>
      <c r="G335" s="122" t="s">
        <v>1188</v>
      </c>
      <c r="H335" s="124" t="s">
        <v>1189</v>
      </c>
      <c r="I335" s="125"/>
      <c r="J335" s="122"/>
      <c r="K335" s="122" t="n">
        <f aca="false">ROUNDUP(SUM(I335+J335)*1.2,0)</f>
        <v>0</v>
      </c>
      <c r="L335" s="122"/>
      <c r="M335" s="122"/>
      <c r="N335" s="122" t="n">
        <f aca="false">(L335+M335)*2</f>
        <v>0</v>
      </c>
      <c r="O335" s="124" t="n">
        <f aca="false">K335+N335</f>
        <v>0</v>
      </c>
      <c r="P335" s="126" t="n">
        <v>14.98</v>
      </c>
      <c r="Q335" s="127"/>
      <c r="R335" s="127"/>
      <c r="S335" s="122"/>
      <c r="T335" s="122"/>
      <c r="U335" s="122"/>
      <c r="V335" s="122"/>
      <c r="W335" s="125"/>
      <c r="X335" s="125"/>
      <c r="Y335" s="122"/>
      <c r="Z335" s="122"/>
      <c r="AA335" s="122"/>
    </row>
    <row r="336" customFormat="false" ht="15" hidden="true" customHeight="true" outlineLevel="0" collapsed="false">
      <c r="B336" s="112" t="s">
        <v>1190</v>
      </c>
      <c r="C336" s="112" t="s">
        <v>1513</v>
      </c>
      <c r="D336" s="112"/>
      <c r="E336" s="113"/>
      <c r="F336" s="113" t="s">
        <v>1516</v>
      </c>
      <c r="G336" s="112"/>
      <c r="H336" s="117"/>
      <c r="I336" s="115" t="n">
        <v>3</v>
      </c>
      <c r="J336" s="112" t="n">
        <v>1</v>
      </c>
      <c r="K336" s="112" t="n">
        <f aca="false">ROUNDUP(SUM(I336+J336)*1.2,0)</f>
        <v>5</v>
      </c>
      <c r="L336" s="112"/>
      <c r="M336" s="112"/>
      <c r="N336" s="112" t="n">
        <f aca="false">(L336+M336)*2</f>
        <v>0</v>
      </c>
      <c r="O336" s="117" t="n">
        <f aca="false">K336+N336</f>
        <v>5</v>
      </c>
      <c r="P336" s="118" t="n">
        <v>21.9</v>
      </c>
      <c r="Q336" s="119" t="n">
        <f aca="false">(I336+L336+M336)*30</f>
        <v>90</v>
      </c>
      <c r="R336" s="119" t="n">
        <f aca="false">(I336+L336+M336)*45</f>
        <v>135</v>
      </c>
      <c r="S336" s="120" t="str">
        <f aca="false">IF(AND(P336&gt;=Q336,P336&lt;=R336),"Adequado",IF(P336&lt;Q336,"Apertado",IF(P336&gt;R336,"Folgado","0")))</f>
        <v>Apertado</v>
      </c>
      <c r="T336" s="112"/>
      <c r="U336" s="112"/>
      <c r="V336" s="112"/>
      <c r="W336" s="115" t="n">
        <f aca="false">I336+L336+M336</f>
        <v>3</v>
      </c>
      <c r="X336" s="115" t="str">
        <f aca="false">IF(E336&lt;&gt;"",(IF(F336="SL","6",IF(F336="SP","2",IF(F336="F","14",IF(F336="C","2","0")))))*2,IF(F336="SL","6",IF(F336="SP","2",IF(F336="F","14",IF(F336="C","2","0")))))</f>
        <v>14</v>
      </c>
      <c r="Y336" s="116" t="str">
        <f aca="false">IF(S336="Folgado","2",IF(S336="Adequado","4",IF(S336="Apertado","6","0")))</f>
        <v>6</v>
      </c>
      <c r="Z336" s="112" t="n">
        <f aca="false">IF(AND(U336&lt;&gt;"",F336="SL",F336="F"),(W336+X336+Y336)*1.5,(W336+X336+Y336))</f>
        <v>23</v>
      </c>
      <c r="AA336" s="112"/>
    </row>
    <row r="337" customFormat="false" ht="15" hidden="true" customHeight="true" outlineLevel="0" collapsed="false">
      <c r="B337" s="122" t="s">
        <v>1190</v>
      </c>
      <c r="C337" s="122" t="s">
        <v>978</v>
      </c>
      <c r="D337" s="122" t="s">
        <v>115</v>
      </c>
      <c r="E337" s="122"/>
      <c r="F337" s="123"/>
      <c r="G337" s="122" t="s">
        <v>1191</v>
      </c>
      <c r="H337" s="124" t="s">
        <v>1192</v>
      </c>
      <c r="I337" s="125"/>
      <c r="J337" s="122"/>
      <c r="K337" s="122" t="n">
        <f aca="false">ROUNDUP(SUM(I337+J337)*1.2,0)</f>
        <v>0</v>
      </c>
      <c r="L337" s="122"/>
      <c r="M337" s="122"/>
      <c r="N337" s="122" t="n">
        <f aca="false">(L337+M337)*2</f>
        <v>0</v>
      </c>
      <c r="O337" s="124" t="n">
        <f aca="false">K337+N337</f>
        <v>0</v>
      </c>
      <c r="P337" s="126" t="n">
        <v>21.9</v>
      </c>
      <c r="Q337" s="127"/>
      <c r="R337" s="127"/>
      <c r="S337" s="122"/>
      <c r="T337" s="122"/>
      <c r="U337" s="122"/>
      <c r="V337" s="122"/>
      <c r="W337" s="125"/>
      <c r="X337" s="125"/>
      <c r="Y337" s="122"/>
      <c r="Z337" s="122"/>
      <c r="AA337" s="122"/>
    </row>
    <row r="338" customFormat="false" ht="15" hidden="true" customHeight="true" outlineLevel="0" collapsed="false">
      <c r="B338" s="112" t="s">
        <v>114</v>
      </c>
      <c r="C338" s="112" t="s">
        <v>1513</v>
      </c>
      <c r="D338" s="112"/>
      <c r="E338" s="113"/>
      <c r="F338" s="113" t="s">
        <v>1515</v>
      </c>
      <c r="G338" s="112"/>
      <c r="H338" s="117"/>
      <c r="I338" s="115" t="n">
        <v>3</v>
      </c>
      <c r="J338" s="112" t="n">
        <v>1</v>
      </c>
      <c r="K338" s="112" t="n">
        <f aca="false">ROUNDUP(SUM(I338+J338)*1.2,0)</f>
        <v>5</v>
      </c>
      <c r="L338" s="112"/>
      <c r="M338" s="112"/>
      <c r="N338" s="112" t="n">
        <f aca="false">(L338+M338)*2</f>
        <v>0</v>
      </c>
      <c r="O338" s="117" t="n">
        <f aca="false">K338+N338</f>
        <v>5</v>
      </c>
      <c r="P338" s="118" t="n">
        <f aca="false">P339</f>
        <v>109.1</v>
      </c>
      <c r="Q338" s="119" t="n">
        <f aca="false">(I338+L338+M338)*30</f>
        <v>90</v>
      </c>
      <c r="R338" s="119" t="n">
        <f aca="false">(I338+L338+M338)*45</f>
        <v>135</v>
      </c>
      <c r="S338" s="120" t="str">
        <f aca="false">IF(AND(P338&gt;=Q338,P338&lt;=R338),"Adequado",IF(P338&lt;Q338,"Apertado",IF(P338&gt;R338,"Folgado","0")))</f>
        <v>Adequado</v>
      </c>
      <c r="T338" s="112"/>
      <c r="U338" s="128" t="n">
        <v>47574</v>
      </c>
      <c r="V338" s="112"/>
      <c r="W338" s="115" t="n">
        <f aca="false">I338+L338+M338</f>
        <v>3</v>
      </c>
      <c r="X338" s="115" t="str">
        <f aca="false">IF(E338&lt;&gt;"",(IF(F338="SL","6",IF(F338="SP","2",IF(F338="F","14",IF(F338="C","2","0")))))*2,IF(F338="SL","6",IF(F338="SP","2",IF(F338="F","14",IF(F338="C","2","0")))))</f>
        <v>2</v>
      </c>
      <c r="Y338" s="116" t="str">
        <f aca="false">IF(S338="Folgado","2",IF(S338="Adequado","4",IF(S338="Apertado","6","0")))</f>
        <v>4</v>
      </c>
      <c r="Z338" s="112" t="n">
        <f aca="false">IF(AND(U338&lt;&gt;"",F338="SL",F338="F"),(W338+X338+Y338)*1.5,(W338+X338+Y338))</f>
        <v>9</v>
      </c>
      <c r="AA338" s="112"/>
    </row>
    <row r="339" customFormat="false" ht="15" hidden="true" customHeight="true" outlineLevel="0" collapsed="false">
      <c r="B339" s="122" t="s">
        <v>114</v>
      </c>
      <c r="C339" s="122" t="s">
        <v>9</v>
      </c>
      <c r="D339" s="122" t="s">
        <v>115</v>
      </c>
      <c r="E339" s="122"/>
      <c r="F339" s="123"/>
      <c r="G339" s="122" t="s">
        <v>116</v>
      </c>
      <c r="H339" s="124" t="s">
        <v>117</v>
      </c>
      <c r="I339" s="125"/>
      <c r="J339" s="122"/>
      <c r="K339" s="122" t="n">
        <f aca="false">ROUNDUP(SUM(I339+J339)*1.2,0)</f>
        <v>0</v>
      </c>
      <c r="L339" s="122"/>
      <c r="M339" s="122"/>
      <c r="N339" s="122" t="n">
        <f aca="false">(L339+M339)*2</f>
        <v>0</v>
      </c>
      <c r="O339" s="124" t="n">
        <f aca="false">K339+N339</f>
        <v>0</v>
      </c>
      <c r="P339" s="126" t="n">
        <v>109.1</v>
      </c>
      <c r="Q339" s="127"/>
      <c r="R339" s="127"/>
      <c r="S339" s="122"/>
      <c r="T339" s="122"/>
      <c r="U339" s="122"/>
      <c r="V339" s="122"/>
      <c r="W339" s="125"/>
      <c r="X339" s="125"/>
      <c r="Y339" s="122"/>
      <c r="Z339" s="122"/>
      <c r="AA339" s="122"/>
    </row>
    <row r="340" customFormat="false" ht="15" hidden="true" customHeight="true" outlineLevel="0" collapsed="false">
      <c r="B340" s="112" t="s">
        <v>1193</v>
      </c>
      <c r="C340" s="112" t="s">
        <v>1513</v>
      </c>
      <c r="D340" s="112"/>
      <c r="E340" s="113"/>
      <c r="F340" s="113" t="s">
        <v>1516</v>
      </c>
      <c r="G340" s="112"/>
      <c r="H340" s="117"/>
      <c r="I340" s="115" t="n">
        <v>1</v>
      </c>
      <c r="J340" s="112" t="n">
        <v>0</v>
      </c>
      <c r="K340" s="112" t="n">
        <f aca="false">ROUNDUP(SUM(I340+J340)*1.2,0)</f>
        <v>2</v>
      </c>
      <c r="L340" s="112"/>
      <c r="M340" s="112"/>
      <c r="N340" s="112" t="n">
        <f aca="false">(L340+M340)*2</f>
        <v>0</v>
      </c>
      <c r="O340" s="117" t="n">
        <f aca="false">K340+N340</f>
        <v>2</v>
      </c>
      <c r="P340" s="118" t="n">
        <f aca="false">P341</f>
        <v>30.95</v>
      </c>
      <c r="Q340" s="119" t="n">
        <f aca="false">(I340+L340+M340)*30</f>
        <v>30</v>
      </c>
      <c r="R340" s="119" t="n">
        <f aca="false">(I340+L340+M340)*45</f>
        <v>45</v>
      </c>
      <c r="S340" s="120" t="str">
        <f aca="false">IF(AND(P340&gt;=Q340,P340&lt;=R340),"Adequado",IF(P340&lt;Q340,"Apertado",IF(P340&gt;R340,"Folgado","0")))</f>
        <v>Adequado</v>
      </c>
      <c r="T340" s="112"/>
      <c r="U340" s="112"/>
      <c r="V340" s="112"/>
      <c r="W340" s="115" t="n">
        <f aca="false">I340+L340+M340</f>
        <v>1</v>
      </c>
      <c r="X340" s="115" t="str">
        <f aca="false">IF(E340&lt;&gt;"",(IF(F340="SL","6",IF(F340="SP","2",IF(F340="F","14",IF(F340="C","2","0")))))*2,IF(F340="SL","6",IF(F340="SP","2",IF(F340="F","14",IF(F340="C","2","0")))))</f>
        <v>14</v>
      </c>
      <c r="Y340" s="116" t="str">
        <f aca="false">IF(S340="Folgado","2",IF(S340="Adequado","4",IF(S340="Apertado","6","0")))</f>
        <v>4</v>
      </c>
      <c r="Z340" s="112" t="n">
        <f aca="false">IF(AND(U340&lt;&gt;"",F340="SL",F340="F"),(W340+X340+Y340)*1.5,(W340+X340+Y340))</f>
        <v>19</v>
      </c>
      <c r="AA340" s="112"/>
    </row>
    <row r="341" customFormat="false" ht="15" hidden="true" customHeight="true" outlineLevel="0" collapsed="false">
      <c r="B341" s="122" t="s">
        <v>1193</v>
      </c>
      <c r="C341" s="122" t="s">
        <v>978</v>
      </c>
      <c r="D341" s="122" t="s">
        <v>10</v>
      </c>
      <c r="E341" s="122"/>
      <c r="F341" s="123"/>
      <c r="G341" s="122" t="s">
        <v>1194</v>
      </c>
      <c r="H341" s="124" t="s">
        <v>1195</v>
      </c>
      <c r="I341" s="125"/>
      <c r="J341" s="122"/>
      <c r="K341" s="122" t="n">
        <f aca="false">ROUNDUP(SUM(I341+J341)*1.2,0)</f>
        <v>0</v>
      </c>
      <c r="L341" s="122"/>
      <c r="M341" s="122"/>
      <c r="N341" s="122" t="n">
        <f aca="false">(L341+M341)*2</f>
        <v>0</v>
      </c>
      <c r="O341" s="124" t="n">
        <f aca="false">K341+N341</f>
        <v>0</v>
      </c>
      <c r="P341" s="126" t="n">
        <v>30.95</v>
      </c>
      <c r="Q341" s="127"/>
      <c r="R341" s="127"/>
      <c r="S341" s="122"/>
      <c r="T341" s="122"/>
      <c r="U341" s="122"/>
      <c r="V341" s="122"/>
      <c r="W341" s="125"/>
      <c r="X341" s="125"/>
      <c r="Y341" s="122"/>
      <c r="Z341" s="122"/>
      <c r="AA341" s="122"/>
    </row>
    <row r="342" customFormat="false" ht="15" hidden="true" customHeight="true" outlineLevel="0" collapsed="false">
      <c r="B342" s="112" t="s">
        <v>1196</v>
      </c>
      <c r="C342" s="112" t="s">
        <v>1513</v>
      </c>
      <c r="D342" s="112"/>
      <c r="E342" s="113"/>
      <c r="F342" s="113" t="s">
        <v>1516</v>
      </c>
      <c r="G342" s="112"/>
      <c r="H342" s="117"/>
      <c r="I342" s="115" t="n">
        <v>1</v>
      </c>
      <c r="J342" s="112" t="n">
        <v>0</v>
      </c>
      <c r="K342" s="112" t="n">
        <f aca="false">ROUNDUP(SUM(I342+J342)*1.2,0)</f>
        <v>2</v>
      </c>
      <c r="L342" s="112"/>
      <c r="M342" s="112"/>
      <c r="N342" s="112" t="n">
        <f aca="false">(L342+M342)*2</f>
        <v>0</v>
      </c>
      <c r="O342" s="117" t="n">
        <f aca="false">K342+N342</f>
        <v>2</v>
      </c>
      <c r="P342" s="118" t="n">
        <f aca="false">P343</f>
        <v>52.25</v>
      </c>
      <c r="Q342" s="119" t="n">
        <f aca="false">(I342+L342+M342)*30</f>
        <v>30</v>
      </c>
      <c r="R342" s="119" t="n">
        <f aca="false">(I342+L342+M342)*45</f>
        <v>45</v>
      </c>
      <c r="S342" s="120" t="str">
        <f aca="false">IF(AND(P342&gt;=Q342,P342&lt;=R342),"Adequado",IF(P342&lt;Q342,"Apertado",IF(P342&gt;R342,"Folgado","0")))</f>
        <v>Folgado</v>
      </c>
      <c r="T342" s="112"/>
      <c r="U342" s="112"/>
      <c r="V342" s="112" t="s">
        <v>1522</v>
      </c>
      <c r="W342" s="115" t="n">
        <f aca="false">I342+L342+M342</f>
        <v>1</v>
      </c>
      <c r="X342" s="115" t="str">
        <f aca="false">IF(E342&lt;&gt;"",(IF(F342="SL","6",IF(F342="SP","2",IF(F342="F","14",IF(F342="C","2","0")))))*2,IF(F342="SL","6",IF(F342="SP","2",IF(F342="F","14",IF(F342="C","2","0")))))</f>
        <v>14</v>
      </c>
      <c r="Y342" s="116" t="str">
        <f aca="false">IF(S342="Folgado","2",IF(S342="Adequado","4",IF(S342="Apertado","6","0")))</f>
        <v>2</v>
      </c>
      <c r="Z342" s="112" t="n">
        <f aca="false">IF(AND(U342&lt;&gt;"",F342="SL",F342="F"),(W342+X342+Y342)*1.5,(W342+X342+Y342))</f>
        <v>17</v>
      </c>
      <c r="AA342" s="112"/>
    </row>
    <row r="343" customFormat="false" ht="15" hidden="true" customHeight="true" outlineLevel="0" collapsed="false">
      <c r="B343" s="122" t="s">
        <v>1196</v>
      </c>
      <c r="C343" s="122" t="s">
        <v>978</v>
      </c>
      <c r="D343" s="122" t="s">
        <v>18</v>
      </c>
      <c r="E343" s="122"/>
      <c r="F343" s="123"/>
      <c r="G343" s="122" t="s">
        <v>1197</v>
      </c>
      <c r="H343" s="124" t="s">
        <v>1198</v>
      </c>
      <c r="I343" s="125"/>
      <c r="J343" s="122"/>
      <c r="K343" s="122" t="n">
        <f aca="false">ROUNDUP(SUM(I343+J343)*1.2,0)</f>
        <v>0</v>
      </c>
      <c r="L343" s="122"/>
      <c r="M343" s="122"/>
      <c r="N343" s="122" t="n">
        <f aca="false">(L343+M343)*2</f>
        <v>0</v>
      </c>
      <c r="O343" s="124" t="n">
        <f aca="false">K343+N343</f>
        <v>0</v>
      </c>
      <c r="P343" s="126" t="n">
        <v>52.25</v>
      </c>
      <c r="Q343" s="127"/>
      <c r="R343" s="127"/>
      <c r="S343" s="122"/>
      <c r="T343" s="122"/>
      <c r="U343" s="122"/>
      <c r="V343" s="122"/>
      <c r="W343" s="125"/>
      <c r="X343" s="125"/>
      <c r="Y343" s="122"/>
      <c r="Z343" s="122"/>
      <c r="AA343" s="122"/>
    </row>
    <row r="344" customFormat="false" ht="15" hidden="true" customHeight="true" outlineLevel="0" collapsed="false">
      <c r="B344" s="112" t="s">
        <v>1199</v>
      </c>
      <c r="C344" s="112" t="s">
        <v>1513</v>
      </c>
      <c r="D344" s="112"/>
      <c r="E344" s="113"/>
      <c r="F344" s="113" t="s">
        <v>1516</v>
      </c>
      <c r="G344" s="112"/>
      <c r="H344" s="117"/>
      <c r="I344" s="115" t="n">
        <v>3</v>
      </c>
      <c r="J344" s="112" t="n">
        <v>1</v>
      </c>
      <c r="K344" s="112" t="n">
        <f aca="false">ROUNDUP(SUM(I344+J344)*1.2,0)</f>
        <v>5</v>
      </c>
      <c r="L344" s="112"/>
      <c r="M344" s="112"/>
      <c r="N344" s="112" t="n">
        <f aca="false">(L344+M344)*2</f>
        <v>0</v>
      </c>
      <c r="O344" s="117" t="n">
        <f aca="false">K344+N344</f>
        <v>5</v>
      </c>
      <c r="P344" s="118" t="n">
        <f aca="false">P345</f>
        <v>87</v>
      </c>
      <c r="Q344" s="119" t="n">
        <f aca="false">(I344+L344+M344)*30</f>
        <v>90</v>
      </c>
      <c r="R344" s="119" t="n">
        <f aca="false">(I344+L344+M344)*45</f>
        <v>135</v>
      </c>
      <c r="S344" s="120" t="str">
        <f aca="false">IF(AND(P344&gt;=Q344,P344&lt;=R344),"Adequado",IF(P344&lt;Q344,"Apertado",IF(P344&gt;R344,"Folgado","0")))</f>
        <v>Apertado</v>
      </c>
      <c r="T344" s="112"/>
      <c r="U344" s="112"/>
      <c r="V344" s="112"/>
      <c r="W344" s="115" t="n">
        <f aca="false">I344+L344+M344</f>
        <v>3</v>
      </c>
      <c r="X344" s="115" t="str">
        <f aca="false">IF(E344&lt;&gt;"",(IF(F344="SL","6",IF(F344="SP","2",IF(F344="F","14",IF(F344="C","2","0")))))*2,IF(F344="SL","6",IF(F344="SP","2",IF(F344="F","14",IF(F344="C","2","0")))))</f>
        <v>14</v>
      </c>
      <c r="Y344" s="116" t="str">
        <f aca="false">IF(S344="Folgado","2",IF(S344="Adequado","4",IF(S344="Apertado","6","0")))</f>
        <v>6</v>
      </c>
      <c r="Z344" s="112" t="n">
        <f aca="false">IF(AND(U344&lt;&gt;"",F344="SL",F344="F"),(W344+X344+Y344)*1.5,(W344+X344+Y344))</f>
        <v>23</v>
      </c>
      <c r="AA344" s="112"/>
    </row>
    <row r="345" customFormat="false" ht="15" hidden="true" customHeight="true" outlineLevel="0" collapsed="false">
      <c r="B345" s="122" t="s">
        <v>1199</v>
      </c>
      <c r="C345" s="122" t="s">
        <v>978</v>
      </c>
      <c r="D345" s="122" t="s">
        <v>70</v>
      </c>
      <c r="E345" s="122"/>
      <c r="F345" s="123"/>
      <c r="G345" s="122" t="s">
        <v>1200</v>
      </c>
      <c r="H345" s="124" t="s">
        <v>1201</v>
      </c>
      <c r="I345" s="125"/>
      <c r="J345" s="122"/>
      <c r="K345" s="122" t="n">
        <f aca="false">ROUNDUP(SUM(I345+J345)*1.2,0)</f>
        <v>0</v>
      </c>
      <c r="L345" s="122"/>
      <c r="M345" s="122"/>
      <c r="N345" s="122" t="n">
        <f aca="false">(L345+M345)*2</f>
        <v>0</v>
      </c>
      <c r="O345" s="124" t="n">
        <f aca="false">K345+N345</f>
        <v>0</v>
      </c>
      <c r="P345" s="126" t="n">
        <v>87</v>
      </c>
      <c r="Q345" s="127"/>
      <c r="R345" s="127"/>
      <c r="S345" s="122"/>
      <c r="T345" s="122"/>
      <c r="U345" s="122"/>
      <c r="V345" s="122"/>
      <c r="W345" s="125"/>
      <c r="X345" s="125"/>
      <c r="Y345" s="122"/>
      <c r="Z345" s="122"/>
      <c r="AA345" s="122"/>
    </row>
    <row r="346" customFormat="false" ht="15" hidden="true" customHeight="true" outlineLevel="0" collapsed="false">
      <c r="B346" s="112" t="s">
        <v>118</v>
      </c>
      <c r="C346" s="112" t="s">
        <v>1513</v>
      </c>
      <c r="D346" s="112"/>
      <c r="E346" s="113"/>
      <c r="F346" s="113" t="s">
        <v>1515</v>
      </c>
      <c r="G346" s="112"/>
      <c r="H346" s="117"/>
      <c r="I346" s="115" t="n">
        <v>2</v>
      </c>
      <c r="J346" s="112" t="n">
        <v>2</v>
      </c>
      <c r="K346" s="112" t="n">
        <f aca="false">ROUNDUP(SUM(I346+J346)*1.2,0)</f>
        <v>5</v>
      </c>
      <c r="L346" s="112"/>
      <c r="M346" s="112"/>
      <c r="N346" s="112" t="n">
        <f aca="false">(L346+M346)*2</f>
        <v>0</v>
      </c>
      <c r="O346" s="117" t="n">
        <f aca="false">K346+N346</f>
        <v>5</v>
      </c>
      <c r="P346" s="118" t="n">
        <f aca="false">P347</f>
        <v>68.9</v>
      </c>
      <c r="Q346" s="119" t="n">
        <f aca="false">(I346+L346+M346)*30</f>
        <v>60</v>
      </c>
      <c r="R346" s="119" t="n">
        <f aca="false">(I346+L346+M346)*45</f>
        <v>90</v>
      </c>
      <c r="S346" s="120" t="str">
        <f aca="false">IF(AND(P346&gt;=Q346,P346&lt;=R346),"Adequado",IF(P346&lt;Q346,"Apertado",IF(P346&gt;R346,"Folgado","0")))</f>
        <v>Adequado</v>
      </c>
      <c r="T346" s="112"/>
      <c r="U346" s="112"/>
      <c r="V346" s="112"/>
      <c r="W346" s="115" t="n">
        <f aca="false">I346+L346+M346</f>
        <v>2</v>
      </c>
      <c r="X346" s="115" t="str">
        <f aca="false">IF(E346&lt;&gt;"",(IF(F346="SL","6",IF(F346="SP","2",IF(F346="F","14",IF(F346="C","2","0")))))*2,IF(F346="SL","6",IF(F346="SP","2",IF(F346="F","14",IF(F346="C","2","0")))))</f>
        <v>2</v>
      </c>
      <c r="Y346" s="116" t="str">
        <f aca="false">IF(S346="Folgado","2",IF(S346="Adequado","4",IF(S346="Apertado","6","0")))</f>
        <v>4</v>
      </c>
      <c r="Z346" s="112" t="n">
        <f aca="false">IF(AND(U346&lt;&gt;"",F346="SL",F346="F"),(W346+X346+Y346)*1.5,(W346+X346+Y346))</f>
        <v>8</v>
      </c>
      <c r="AA346" s="112"/>
    </row>
    <row r="347" customFormat="false" ht="15" hidden="true" customHeight="true" outlineLevel="0" collapsed="false">
      <c r="B347" s="122" t="s">
        <v>118</v>
      </c>
      <c r="C347" s="122" t="s">
        <v>9</v>
      </c>
      <c r="D347" s="122" t="s">
        <v>22</v>
      </c>
      <c r="E347" s="122"/>
      <c r="F347" s="123"/>
      <c r="G347" s="122" t="s">
        <v>119</v>
      </c>
      <c r="H347" s="124" t="s">
        <v>120</v>
      </c>
      <c r="I347" s="125"/>
      <c r="J347" s="122"/>
      <c r="K347" s="122" t="n">
        <f aca="false">ROUNDUP(SUM(I347+J347)*1.2,0)</f>
        <v>0</v>
      </c>
      <c r="L347" s="122"/>
      <c r="M347" s="122"/>
      <c r="N347" s="122" t="n">
        <f aca="false">(L347+M347)*2</f>
        <v>0</v>
      </c>
      <c r="O347" s="124" t="n">
        <f aca="false">K347+N347</f>
        <v>0</v>
      </c>
      <c r="P347" s="126" t="n">
        <v>68.9</v>
      </c>
      <c r="Q347" s="127"/>
      <c r="R347" s="127"/>
      <c r="S347" s="122"/>
      <c r="T347" s="122"/>
      <c r="U347" s="122"/>
      <c r="V347" s="122"/>
      <c r="W347" s="125"/>
      <c r="X347" s="125"/>
      <c r="Y347" s="122"/>
      <c r="Z347" s="122"/>
      <c r="AA347" s="122"/>
    </row>
    <row r="348" customFormat="false" ht="15" hidden="true" customHeight="true" outlineLevel="0" collapsed="false">
      <c r="B348" s="162" t="s">
        <v>1202</v>
      </c>
      <c r="C348" s="162" t="s">
        <v>1513</v>
      </c>
      <c r="D348" s="162"/>
      <c r="E348" s="163"/>
      <c r="F348" s="163" t="s">
        <v>1516</v>
      </c>
      <c r="G348" s="162"/>
      <c r="H348" s="164"/>
      <c r="I348" s="165"/>
      <c r="J348" s="162"/>
      <c r="K348" s="162"/>
      <c r="L348" s="162"/>
      <c r="M348" s="162"/>
      <c r="N348" s="162"/>
      <c r="O348" s="164"/>
      <c r="P348" s="166" t="n">
        <v>35</v>
      </c>
      <c r="Q348" s="119" t="n">
        <f aca="false">(I348+L348+M348)*30</f>
        <v>0</v>
      </c>
      <c r="R348" s="119" t="n">
        <f aca="false">(I348+L348+M348)*45</f>
        <v>0</v>
      </c>
      <c r="S348" s="162" t="str">
        <f aca="false">IF(AND(P348&gt;=Q348,P348&lt;=R348),"Adequado",IF(P348&lt;Q348,"Apertado",IF(P348&gt;R348,"Folgado","0")))</f>
        <v>Folgado</v>
      </c>
      <c r="T348" s="162"/>
      <c r="U348" s="162"/>
      <c r="V348" s="162"/>
      <c r="W348" s="115" t="n">
        <f aca="false">I348+L348+M348</f>
        <v>0</v>
      </c>
      <c r="X348" s="115" t="str">
        <f aca="false">IF(E348&lt;&gt;"",(IF(F348="SL","6",IF(F348="SP","2",IF(F348="F","14",IF(F348="C","2","0")))))*2,IF(F348="SL","6",IF(F348="SP","2",IF(F348="F","14",IF(F348="C","2","0")))))</f>
        <v>14</v>
      </c>
      <c r="Y348" s="116" t="str">
        <f aca="false">IF(S348="Folgado","2",IF(S348="Adequado","4",IF(S348="Apertado","6","0")))</f>
        <v>2</v>
      </c>
      <c r="Z348" s="112" t="n">
        <f aca="false">IF(AND(U348&lt;&gt;"",F348="SL",F348="F"),(W348+X348+Y348)*1.5,(W348+X348+Y348))</f>
        <v>16</v>
      </c>
      <c r="AA348" s="162"/>
    </row>
    <row r="349" customFormat="false" ht="15" hidden="true" customHeight="true" outlineLevel="0" collapsed="false">
      <c r="B349" s="122" t="s">
        <v>1202</v>
      </c>
      <c r="C349" s="122" t="s">
        <v>978</v>
      </c>
      <c r="D349" s="122"/>
      <c r="E349" s="122"/>
      <c r="F349" s="123"/>
      <c r="G349" s="122" t="s">
        <v>1203</v>
      </c>
      <c r="H349" s="124"/>
      <c r="I349" s="125" t="n">
        <v>1</v>
      </c>
      <c r="J349" s="122" t="n">
        <v>0</v>
      </c>
      <c r="K349" s="122"/>
      <c r="L349" s="122"/>
      <c r="M349" s="122"/>
      <c r="N349" s="122"/>
      <c r="O349" s="122"/>
      <c r="P349" s="149"/>
      <c r="Q349" s="127"/>
      <c r="R349" s="127"/>
      <c r="S349" s="122"/>
      <c r="T349" s="122"/>
      <c r="U349" s="122"/>
      <c r="V349" s="122"/>
      <c r="W349" s="125"/>
      <c r="X349" s="125"/>
      <c r="Y349" s="122"/>
      <c r="Z349" s="122"/>
      <c r="AA349" s="122"/>
    </row>
    <row r="350" customFormat="false" ht="15" hidden="true" customHeight="true" outlineLevel="0" collapsed="false">
      <c r="B350" s="112" t="s">
        <v>121</v>
      </c>
      <c r="C350" s="112" t="s">
        <v>1513</v>
      </c>
      <c r="D350" s="112"/>
      <c r="E350" s="113" t="s">
        <v>1542</v>
      </c>
      <c r="F350" s="113" t="s">
        <v>1514</v>
      </c>
      <c r="G350" s="112"/>
      <c r="H350" s="117"/>
      <c r="I350" s="115" t="n">
        <v>25</v>
      </c>
      <c r="J350" s="112" t="n">
        <v>12</v>
      </c>
      <c r="K350" s="112" t="n">
        <f aca="false">ROUNDUP(SUM(I350+J350)*1.2,0)</f>
        <v>45</v>
      </c>
      <c r="L350" s="112" t="n">
        <v>4</v>
      </c>
      <c r="M350" s="112" t="n">
        <v>1</v>
      </c>
      <c r="N350" s="112" t="n">
        <f aca="false">(L350+M350)*2</f>
        <v>10</v>
      </c>
      <c r="O350" s="117" t="n">
        <f aca="false">K350+N350</f>
        <v>55</v>
      </c>
      <c r="P350" s="173"/>
      <c r="Q350" s="119" t="n">
        <f aca="false">(I350+L350+M350)*30</f>
        <v>900</v>
      </c>
      <c r="R350" s="119" t="n">
        <f aca="false">(I350+L350+M350)*45</f>
        <v>1350</v>
      </c>
      <c r="S350" s="120" t="str">
        <f aca="false">IF(AND(P350&gt;=Q350,P350&lt;=R350),"Adequado",IF(P350&lt;Q350,"Apertado",IF(P350&gt;R350,"Folgado","0")))</f>
        <v>Apertado</v>
      </c>
      <c r="T350" s="112"/>
      <c r="U350" s="112"/>
      <c r="V350" s="112" t="s">
        <v>1522</v>
      </c>
      <c r="W350" s="115" t="n">
        <f aca="false">I350+L350+M350</f>
        <v>30</v>
      </c>
      <c r="X350" s="115" t="n">
        <f aca="false">IF(E350&lt;&gt;"",(IF(F350="SL","6",IF(F350="SP","2",IF(F350="F","14",IF(F350="C","2","0")))))*2,IF(F350="SL","6",IF(F350="SP","2",IF(F350="F","14",IF(F350="C","2","0")))))</f>
        <v>12</v>
      </c>
      <c r="Y350" s="116" t="str">
        <f aca="false">IF(S350="Folgado","2",IF(S350="Adequado","4",IF(S350="Apertado","6","0")))</f>
        <v>6</v>
      </c>
      <c r="Z350" s="112" t="n">
        <f aca="false">IF(AND(U350&lt;&gt;"",F350="SL",F350="F"),(W350+X350+Y350)*1.5,(W350+X350+Y350))</f>
        <v>48</v>
      </c>
      <c r="AA350" s="112" t="s">
        <v>1533</v>
      </c>
    </row>
    <row r="351" customFormat="false" ht="15" hidden="true" customHeight="true" outlineLevel="0" collapsed="false">
      <c r="B351" s="116" t="s">
        <v>121</v>
      </c>
      <c r="C351" s="116" t="s">
        <v>9</v>
      </c>
      <c r="D351" s="116"/>
      <c r="E351" s="116"/>
      <c r="F351" s="138"/>
      <c r="G351" s="116"/>
      <c r="H351" s="114"/>
      <c r="I351" s="139"/>
      <c r="J351" s="116"/>
      <c r="K351" s="116" t="n">
        <f aca="false">ROUNDUP(SUM(I351+J351)*1.2,0)</f>
        <v>0</v>
      </c>
      <c r="L351" s="116"/>
      <c r="M351" s="116"/>
      <c r="N351" s="116" t="n">
        <f aca="false">(L351+M351)*2</f>
        <v>0</v>
      </c>
      <c r="O351" s="114" t="n">
        <f aca="false">K351+N351</f>
        <v>0</v>
      </c>
      <c r="P351" s="140"/>
      <c r="Q351" s="141"/>
      <c r="R351" s="141"/>
      <c r="S351" s="116"/>
      <c r="T351" s="116"/>
      <c r="U351" s="116"/>
      <c r="V351" s="116"/>
      <c r="W351" s="139"/>
      <c r="X351" s="139"/>
      <c r="Y351" s="116"/>
      <c r="Z351" s="116"/>
      <c r="AA351" s="116"/>
    </row>
    <row r="352" customFormat="false" ht="15" hidden="true" customHeight="true" outlineLevel="0" collapsed="false">
      <c r="B352" s="116" t="s">
        <v>121</v>
      </c>
      <c r="C352" s="116" t="s">
        <v>225</v>
      </c>
      <c r="D352" s="116" t="s">
        <v>10</v>
      </c>
      <c r="E352" s="116"/>
      <c r="F352" s="138"/>
      <c r="G352" s="116" t="s">
        <v>567</v>
      </c>
      <c r="H352" s="114" t="s">
        <v>568</v>
      </c>
      <c r="I352" s="139"/>
      <c r="J352" s="116"/>
      <c r="K352" s="116" t="n">
        <f aca="false">ROUNDUP(SUM(I352+J352)*1.2,0)</f>
        <v>0</v>
      </c>
      <c r="L352" s="116"/>
      <c r="M352" s="116"/>
      <c r="N352" s="116" t="n">
        <f aca="false">(L352+M352)*2</f>
        <v>0</v>
      </c>
      <c r="O352" s="114" t="n">
        <f aca="false">K352+N352</f>
        <v>0</v>
      </c>
      <c r="P352" s="140"/>
      <c r="Q352" s="141"/>
      <c r="R352" s="141"/>
      <c r="S352" s="116"/>
      <c r="T352" s="116"/>
      <c r="U352" s="116"/>
      <c r="V352" s="116"/>
      <c r="W352" s="139"/>
      <c r="X352" s="139"/>
      <c r="Y352" s="116"/>
      <c r="Z352" s="116"/>
      <c r="AA352" s="116"/>
    </row>
    <row r="353" customFormat="false" ht="26.25" hidden="true" customHeight="true" outlineLevel="0" collapsed="false">
      <c r="B353" s="116" t="s">
        <v>121</v>
      </c>
      <c r="C353" s="116" t="s">
        <v>225</v>
      </c>
      <c r="D353" s="116" t="s">
        <v>10</v>
      </c>
      <c r="E353" s="116"/>
      <c r="F353" s="138"/>
      <c r="G353" s="116" t="s">
        <v>571</v>
      </c>
      <c r="H353" s="114" t="s">
        <v>568</v>
      </c>
      <c r="I353" s="139"/>
      <c r="J353" s="116"/>
      <c r="K353" s="116" t="n">
        <f aca="false">ROUNDUP(SUM(I353+J353)*1.2,0)</f>
        <v>0</v>
      </c>
      <c r="L353" s="116"/>
      <c r="M353" s="116"/>
      <c r="N353" s="116" t="n">
        <f aca="false">(L353+M353)*2</f>
        <v>0</v>
      </c>
      <c r="O353" s="114" t="n">
        <f aca="false">K353+N353</f>
        <v>0</v>
      </c>
      <c r="P353" s="140"/>
      <c r="Q353" s="141"/>
      <c r="R353" s="141"/>
      <c r="S353" s="116"/>
      <c r="T353" s="116"/>
      <c r="U353" s="116"/>
      <c r="V353" s="116"/>
      <c r="W353" s="139"/>
      <c r="X353" s="139"/>
      <c r="Y353" s="116"/>
      <c r="Z353" s="116"/>
      <c r="AA353" s="116"/>
    </row>
    <row r="354" customFormat="false" ht="15" hidden="true" customHeight="true" outlineLevel="0" collapsed="false">
      <c r="B354" s="116" t="s">
        <v>121</v>
      </c>
      <c r="C354" s="116" t="s">
        <v>225</v>
      </c>
      <c r="D354" s="116" t="s">
        <v>10</v>
      </c>
      <c r="E354" s="116"/>
      <c r="F354" s="138"/>
      <c r="G354" s="116" t="s">
        <v>1548</v>
      </c>
      <c r="H354" s="114" t="s">
        <v>568</v>
      </c>
      <c r="I354" s="139"/>
      <c r="J354" s="116"/>
      <c r="K354" s="116" t="n">
        <f aca="false">ROUNDUP(SUM(I354+J354)*1.2,0)</f>
        <v>0</v>
      </c>
      <c r="L354" s="116"/>
      <c r="M354" s="116"/>
      <c r="N354" s="116" t="n">
        <f aca="false">(L354+M354)*2</f>
        <v>0</v>
      </c>
      <c r="O354" s="114" t="n">
        <f aca="false">K354+N354</f>
        <v>0</v>
      </c>
      <c r="P354" s="140"/>
      <c r="Q354" s="141"/>
      <c r="R354" s="141"/>
      <c r="S354" s="116"/>
      <c r="T354" s="116"/>
      <c r="U354" s="116"/>
      <c r="V354" s="116"/>
      <c r="W354" s="139"/>
      <c r="X354" s="139"/>
      <c r="Y354" s="116"/>
      <c r="Z354" s="116"/>
      <c r="AA354" s="116"/>
    </row>
    <row r="355" customFormat="false" ht="15" hidden="true" customHeight="true" outlineLevel="0" collapsed="false">
      <c r="B355" s="116" t="s">
        <v>121</v>
      </c>
      <c r="C355" s="116" t="s">
        <v>225</v>
      </c>
      <c r="D355" s="116" t="s">
        <v>10</v>
      </c>
      <c r="E355" s="116"/>
      <c r="F355" s="138"/>
      <c r="G355" s="116" t="s">
        <v>567</v>
      </c>
      <c r="H355" s="114" t="s">
        <v>568</v>
      </c>
      <c r="I355" s="139"/>
      <c r="J355" s="116"/>
      <c r="K355" s="116" t="n">
        <f aca="false">ROUNDUP(SUM(I355+J355)*1.2,0)</f>
        <v>0</v>
      </c>
      <c r="L355" s="116"/>
      <c r="M355" s="116"/>
      <c r="N355" s="116" t="n">
        <f aca="false">(L355+M355)*2</f>
        <v>0</v>
      </c>
      <c r="O355" s="114" t="n">
        <f aca="false">K355+N355</f>
        <v>0</v>
      </c>
      <c r="P355" s="140"/>
      <c r="Q355" s="141"/>
      <c r="R355" s="141"/>
      <c r="S355" s="116"/>
      <c r="T355" s="116"/>
      <c r="U355" s="116"/>
      <c r="V355" s="116"/>
      <c r="W355" s="139"/>
      <c r="X355" s="139"/>
      <c r="Y355" s="116"/>
      <c r="Z355" s="116"/>
      <c r="AA355" s="116"/>
    </row>
    <row r="356" customFormat="false" ht="15" hidden="true" customHeight="true" outlineLevel="0" collapsed="false">
      <c r="B356" s="116" t="s">
        <v>121</v>
      </c>
      <c r="C356" s="116" t="s">
        <v>225</v>
      </c>
      <c r="D356" s="116" t="s">
        <v>10</v>
      </c>
      <c r="E356" s="116"/>
      <c r="F356" s="138"/>
      <c r="G356" s="116" t="s">
        <v>567</v>
      </c>
      <c r="H356" s="114" t="s">
        <v>568</v>
      </c>
      <c r="I356" s="139"/>
      <c r="J356" s="116"/>
      <c r="K356" s="116" t="n">
        <f aca="false">ROUNDUP(SUM(I356+J356)*1.2,0)</f>
        <v>0</v>
      </c>
      <c r="L356" s="116"/>
      <c r="M356" s="116"/>
      <c r="N356" s="116" t="n">
        <f aca="false">(L356+M356)*2</f>
        <v>0</v>
      </c>
      <c r="O356" s="114" t="n">
        <f aca="false">K356+N356</f>
        <v>0</v>
      </c>
      <c r="P356" s="140"/>
      <c r="Q356" s="141"/>
      <c r="R356" s="141"/>
      <c r="S356" s="116"/>
      <c r="T356" s="116"/>
      <c r="U356" s="116"/>
      <c r="V356" s="116"/>
      <c r="W356" s="139"/>
      <c r="X356" s="139"/>
      <c r="Y356" s="116"/>
      <c r="Z356" s="116"/>
      <c r="AA356" s="116"/>
    </row>
    <row r="357" customFormat="false" ht="15" hidden="true" customHeight="true" outlineLevel="0" collapsed="false">
      <c r="B357" s="116" t="s">
        <v>121</v>
      </c>
      <c r="C357" s="116" t="s">
        <v>225</v>
      </c>
      <c r="D357" s="116" t="s">
        <v>10</v>
      </c>
      <c r="E357" s="116"/>
      <c r="F357" s="138"/>
      <c r="G357" s="116" t="s">
        <v>567</v>
      </c>
      <c r="H357" s="114" t="s">
        <v>568</v>
      </c>
      <c r="I357" s="139"/>
      <c r="J357" s="116"/>
      <c r="K357" s="116" t="n">
        <f aca="false">ROUNDUP(SUM(I357+J357)*1.2,0)</f>
        <v>0</v>
      </c>
      <c r="L357" s="116"/>
      <c r="M357" s="116"/>
      <c r="N357" s="116" t="n">
        <f aca="false">(L357+M357)*2</f>
        <v>0</v>
      </c>
      <c r="O357" s="114" t="n">
        <f aca="false">K357+N357</f>
        <v>0</v>
      </c>
      <c r="P357" s="140"/>
      <c r="Q357" s="141"/>
      <c r="R357" s="141"/>
      <c r="S357" s="116"/>
      <c r="T357" s="116"/>
      <c r="U357" s="116"/>
      <c r="V357" s="116"/>
      <c r="W357" s="139"/>
      <c r="X357" s="139"/>
      <c r="Y357" s="116"/>
      <c r="Z357" s="116"/>
      <c r="AA357" s="116"/>
    </row>
    <row r="358" customFormat="false" ht="15" hidden="true" customHeight="true" outlineLevel="0" collapsed="false">
      <c r="B358" s="116" t="s">
        <v>121</v>
      </c>
      <c r="C358" s="116" t="s">
        <v>225</v>
      </c>
      <c r="D358" s="116" t="s">
        <v>10</v>
      </c>
      <c r="E358" s="116"/>
      <c r="F358" s="138"/>
      <c r="G358" s="116" t="s">
        <v>567</v>
      </c>
      <c r="H358" s="114" t="s">
        <v>568</v>
      </c>
      <c r="I358" s="139"/>
      <c r="J358" s="116"/>
      <c r="K358" s="116" t="n">
        <f aca="false">ROUNDUP(SUM(I358+J358)*1.2,0)</f>
        <v>0</v>
      </c>
      <c r="L358" s="116"/>
      <c r="M358" s="116"/>
      <c r="N358" s="116" t="n">
        <f aca="false">(L358+M358)*2</f>
        <v>0</v>
      </c>
      <c r="O358" s="114" t="n">
        <f aca="false">K358+N358</f>
        <v>0</v>
      </c>
      <c r="P358" s="140"/>
      <c r="Q358" s="141"/>
      <c r="R358" s="141"/>
      <c r="S358" s="116"/>
      <c r="T358" s="116"/>
      <c r="U358" s="116"/>
      <c r="V358" s="116"/>
      <c r="W358" s="139"/>
      <c r="X358" s="139"/>
      <c r="Y358" s="116"/>
      <c r="Z358" s="116"/>
      <c r="AA358" s="116"/>
    </row>
    <row r="359" customFormat="false" ht="15" hidden="true" customHeight="true" outlineLevel="0" collapsed="false">
      <c r="B359" s="116" t="s">
        <v>121</v>
      </c>
      <c r="C359" s="116" t="s">
        <v>225</v>
      </c>
      <c r="D359" s="116" t="s">
        <v>10</v>
      </c>
      <c r="E359" s="116"/>
      <c r="F359" s="138"/>
      <c r="G359" s="116" t="s">
        <v>567</v>
      </c>
      <c r="H359" s="114" t="s">
        <v>568</v>
      </c>
      <c r="I359" s="139"/>
      <c r="J359" s="116"/>
      <c r="K359" s="116" t="n">
        <f aca="false">ROUNDUP(SUM(I359+J359)*1.2,0)</f>
        <v>0</v>
      </c>
      <c r="L359" s="116"/>
      <c r="M359" s="116"/>
      <c r="N359" s="116" t="n">
        <f aca="false">(L359+M359)*2</f>
        <v>0</v>
      </c>
      <c r="O359" s="114" t="n">
        <f aca="false">K359+N359</f>
        <v>0</v>
      </c>
      <c r="P359" s="140"/>
      <c r="Q359" s="141"/>
      <c r="R359" s="141"/>
      <c r="S359" s="116"/>
      <c r="T359" s="116"/>
      <c r="U359" s="116"/>
      <c r="V359" s="116"/>
      <c r="W359" s="139"/>
      <c r="X359" s="139"/>
      <c r="Y359" s="116"/>
      <c r="Z359" s="116"/>
      <c r="AA359" s="116"/>
    </row>
    <row r="360" customFormat="false" ht="15" hidden="true" customHeight="true" outlineLevel="0" collapsed="false">
      <c r="B360" s="116" t="s">
        <v>121</v>
      </c>
      <c r="C360" s="116" t="s">
        <v>225</v>
      </c>
      <c r="D360" s="116" t="s">
        <v>10</v>
      </c>
      <c r="E360" s="116"/>
      <c r="F360" s="138"/>
      <c r="G360" s="116" t="s">
        <v>567</v>
      </c>
      <c r="H360" s="114" t="s">
        <v>568</v>
      </c>
      <c r="I360" s="139"/>
      <c r="J360" s="116"/>
      <c r="K360" s="116" t="n">
        <f aca="false">ROUNDUP(SUM(I360+J360)*1.2,0)</f>
        <v>0</v>
      </c>
      <c r="L360" s="116"/>
      <c r="M360" s="116"/>
      <c r="N360" s="116" t="n">
        <f aca="false">(L360+M360)*2</f>
        <v>0</v>
      </c>
      <c r="O360" s="114" t="n">
        <f aca="false">K360+N360</f>
        <v>0</v>
      </c>
      <c r="P360" s="140"/>
      <c r="Q360" s="141"/>
      <c r="R360" s="141"/>
      <c r="S360" s="116"/>
      <c r="T360" s="116"/>
      <c r="U360" s="116"/>
      <c r="V360" s="116"/>
      <c r="W360" s="139"/>
      <c r="X360" s="139"/>
      <c r="Y360" s="116"/>
      <c r="Z360" s="116"/>
      <c r="AA360" s="116"/>
    </row>
    <row r="361" customFormat="false" ht="15" hidden="true" customHeight="true" outlineLevel="0" collapsed="false">
      <c r="B361" s="116" t="s">
        <v>121</v>
      </c>
      <c r="C361" s="116" t="s">
        <v>225</v>
      </c>
      <c r="D361" s="116" t="s">
        <v>10</v>
      </c>
      <c r="E361" s="116"/>
      <c r="F361" s="138"/>
      <c r="G361" s="116" t="s">
        <v>589</v>
      </c>
      <c r="H361" s="114" t="s">
        <v>568</v>
      </c>
      <c r="I361" s="139"/>
      <c r="J361" s="116"/>
      <c r="K361" s="116" t="n">
        <f aca="false">ROUNDUP(SUM(I361+J361)*1.2,0)</f>
        <v>0</v>
      </c>
      <c r="L361" s="116"/>
      <c r="M361" s="116"/>
      <c r="N361" s="116" t="n">
        <f aca="false">(L361+M361)*2</f>
        <v>0</v>
      </c>
      <c r="O361" s="114" t="n">
        <f aca="false">K361+N361</f>
        <v>0</v>
      </c>
      <c r="P361" s="140"/>
      <c r="Q361" s="141"/>
      <c r="R361" s="141"/>
      <c r="S361" s="116"/>
      <c r="T361" s="116"/>
      <c r="U361" s="116"/>
      <c r="V361" s="116"/>
      <c r="W361" s="139"/>
      <c r="X361" s="139"/>
      <c r="Y361" s="116"/>
      <c r="Z361" s="116"/>
      <c r="AA361" s="116"/>
    </row>
    <row r="362" customFormat="false" ht="15" hidden="true" customHeight="true" outlineLevel="0" collapsed="false">
      <c r="B362" s="116" t="s">
        <v>121</v>
      </c>
      <c r="C362" s="116" t="s">
        <v>225</v>
      </c>
      <c r="D362" s="116" t="s">
        <v>10</v>
      </c>
      <c r="E362" s="116"/>
      <c r="F362" s="138"/>
      <c r="G362" s="116" t="s">
        <v>589</v>
      </c>
      <c r="H362" s="114" t="s">
        <v>568</v>
      </c>
      <c r="I362" s="139"/>
      <c r="J362" s="116"/>
      <c r="K362" s="116" t="n">
        <f aca="false">ROUNDUP(SUM(I362+J362)*1.2,0)</f>
        <v>0</v>
      </c>
      <c r="L362" s="116"/>
      <c r="M362" s="116"/>
      <c r="N362" s="116" t="n">
        <f aca="false">(L362+M362)*2</f>
        <v>0</v>
      </c>
      <c r="O362" s="114" t="n">
        <f aca="false">K362+N362</f>
        <v>0</v>
      </c>
      <c r="P362" s="140"/>
      <c r="Q362" s="141"/>
      <c r="R362" s="141"/>
      <c r="S362" s="116"/>
      <c r="T362" s="116"/>
      <c r="U362" s="116"/>
      <c r="V362" s="116"/>
      <c r="W362" s="139"/>
      <c r="X362" s="139"/>
      <c r="Y362" s="116"/>
      <c r="Z362" s="116"/>
      <c r="AA362" s="116"/>
    </row>
    <row r="363" customFormat="false" ht="15" hidden="true" customHeight="true" outlineLevel="0" collapsed="false">
      <c r="B363" s="116" t="s">
        <v>121</v>
      </c>
      <c r="C363" s="116" t="s">
        <v>225</v>
      </c>
      <c r="D363" s="116" t="s">
        <v>10</v>
      </c>
      <c r="E363" s="116"/>
      <c r="F363" s="138"/>
      <c r="G363" s="116" t="s">
        <v>593</v>
      </c>
      <c r="H363" s="114" t="s">
        <v>594</v>
      </c>
      <c r="I363" s="139"/>
      <c r="J363" s="116"/>
      <c r="K363" s="116" t="n">
        <f aca="false">ROUNDUP(SUM(I363+J363)*1.2,0)</f>
        <v>0</v>
      </c>
      <c r="L363" s="116"/>
      <c r="M363" s="116"/>
      <c r="N363" s="116" t="n">
        <f aca="false">(L363+M363)*2</f>
        <v>0</v>
      </c>
      <c r="O363" s="114" t="n">
        <f aca="false">K363+N363</f>
        <v>0</v>
      </c>
      <c r="P363" s="140"/>
      <c r="Q363" s="141"/>
      <c r="R363" s="141"/>
      <c r="S363" s="116"/>
      <c r="T363" s="116"/>
      <c r="U363" s="116"/>
      <c r="V363" s="116"/>
      <c r="W363" s="139"/>
      <c r="X363" s="139"/>
      <c r="Y363" s="116"/>
      <c r="Z363" s="116"/>
      <c r="AA363" s="116"/>
    </row>
    <row r="364" customFormat="false" ht="15" hidden="true" customHeight="true" outlineLevel="0" collapsed="false">
      <c r="B364" s="116" t="s">
        <v>121</v>
      </c>
      <c r="C364" s="116" t="s">
        <v>225</v>
      </c>
      <c r="D364" s="116" t="s">
        <v>10</v>
      </c>
      <c r="E364" s="116"/>
      <c r="F364" s="138"/>
      <c r="G364" s="116" t="s">
        <v>567</v>
      </c>
      <c r="H364" s="114" t="s">
        <v>568</v>
      </c>
      <c r="I364" s="139"/>
      <c r="J364" s="116"/>
      <c r="K364" s="116" t="n">
        <f aca="false">ROUNDUP(SUM(I364+J364)*1.2,0)</f>
        <v>0</v>
      </c>
      <c r="L364" s="116"/>
      <c r="M364" s="116"/>
      <c r="N364" s="116" t="n">
        <f aca="false">(L364+M364)*2</f>
        <v>0</v>
      </c>
      <c r="O364" s="114" t="n">
        <f aca="false">K364+N364</f>
        <v>0</v>
      </c>
      <c r="P364" s="140"/>
      <c r="Q364" s="141"/>
      <c r="R364" s="141"/>
      <c r="S364" s="116"/>
      <c r="T364" s="116"/>
      <c r="U364" s="116"/>
      <c r="V364" s="116"/>
      <c r="W364" s="139"/>
      <c r="X364" s="139"/>
      <c r="Y364" s="116"/>
      <c r="Z364" s="116"/>
      <c r="AA364" s="116"/>
    </row>
    <row r="365" customFormat="false" ht="15" hidden="true" customHeight="true" outlineLevel="0" collapsed="false">
      <c r="B365" s="116" t="s">
        <v>121</v>
      </c>
      <c r="C365" s="116" t="s">
        <v>225</v>
      </c>
      <c r="D365" s="116" t="s">
        <v>10</v>
      </c>
      <c r="E365" s="116"/>
      <c r="F365" s="138"/>
      <c r="G365" s="116" t="s">
        <v>599</v>
      </c>
      <c r="H365" s="114" t="s">
        <v>568</v>
      </c>
      <c r="I365" s="139"/>
      <c r="J365" s="116"/>
      <c r="K365" s="116" t="n">
        <f aca="false">ROUNDUP(SUM(I365+J365)*1.2,0)</f>
        <v>0</v>
      </c>
      <c r="L365" s="116"/>
      <c r="M365" s="116"/>
      <c r="N365" s="116" t="n">
        <f aca="false">(L365+M365)*2</f>
        <v>0</v>
      </c>
      <c r="O365" s="114" t="n">
        <f aca="false">K365+N365</f>
        <v>0</v>
      </c>
      <c r="P365" s="140"/>
      <c r="Q365" s="141"/>
      <c r="R365" s="141"/>
      <c r="S365" s="116"/>
      <c r="T365" s="116"/>
      <c r="U365" s="116"/>
      <c r="V365" s="116"/>
      <c r="W365" s="139"/>
      <c r="X365" s="139"/>
      <c r="Y365" s="116"/>
      <c r="Z365" s="116"/>
      <c r="AA365" s="116"/>
    </row>
    <row r="366" customFormat="false" ht="15" hidden="true" customHeight="true" outlineLevel="0" collapsed="false">
      <c r="B366" s="116" t="s">
        <v>121</v>
      </c>
      <c r="C366" s="116" t="s">
        <v>225</v>
      </c>
      <c r="D366" s="116" t="s">
        <v>10</v>
      </c>
      <c r="E366" s="116"/>
      <c r="F366" s="138"/>
      <c r="G366" s="116" t="s">
        <v>599</v>
      </c>
      <c r="H366" s="114" t="s">
        <v>568</v>
      </c>
      <c r="I366" s="139"/>
      <c r="J366" s="116"/>
      <c r="K366" s="116" t="n">
        <f aca="false">ROUNDUP(SUM(I366+J366)*1.2,0)</f>
        <v>0</v>
      </c>
      <c r="L366" s="116"/>
      <c r="M366" s="116"/>
      <c r="N366" s="116" t="n">
        <f aca="false">(L366+M366)*2</f>
        <v>0</v>
      </c>
      <c r="O366" s="114" t="n">
        <f aca="false">K366+N366</f>
        <v>0</v>
      </c>
      <c r="P366" s="140"/>
      <c r="Q366" s="141"/>
      <c r="R366" s="141"/>
      <c r="S366" s="116"/>
      <c r="T366" s="116"/>
      <c r="U366" s="116"/>
      <c r="V366" s="116"/>
      <c r="W366" s="139"/>
      <c r="X366" s="139"/>
      <c r="Y366" s="116"/>
      <c r="Z366" s="116"/>
      <c r="AA366" s="116"/>
    </row>
    <row r="367" customFormat="false" ht="15" hidden="true" customHeight="true" outlineLevel="0" collapsed="false">
      <c r="B367" s="116" t="s">
        <v>121</v>
      </c>
      <c r="C367" s="116" t="s">
        <v>225</v>
      </c>
      <c r="D367" s="116" t="s">
        <v>10</v>
      </c>
      <c r="E367" s="116"/>
      <c r="F367" s="138"/>
      <c r="G367" s="116" t="s">
        <v>599</v>
      </c>
      <c r="H367" s="114" t="s">
        <v>568</v>
      </c>
      <c r="I367" s="139"/>
      <c r="J367" s="116"/>
      <c r="K367" s="116" t="n">
        <f aca="false">ROUNDUP(SUM(I367+J367)*1.2,0)</f>
        <v>0</v>
      </c>
      <c r="L367" s="116"/>
      <c r="M367" s="116"/>
      <c r="N367" s="116" t="n">
        <f aca="false">(L367+M367)*2</f>
        <v>0</v>
      </c>
      <c r="O367" s="114" t="n">
        <f aca="false">K367+N367</f>
        <v>0</v>
      </c>
      <c r="P367" s="140"/>
      <c r="Q367" s="141"/>
      <c r="R367" s="141"/>
      <c r="S367" s="116"/>
      <c r="T367" s="116"/>
      <c r="U367" s="116"/>
      <c r="V367" s="116"/>
      <c r="W367" s="139"/>
      <c r="X367" s="139"/>
      <c r="Y367" s="116"/>
      <c r="Z367" s="116"/>
      <c r="AA367" s="116"/>
    </row>
    <row r="368" customFormat="false" ht="15" hidden="true" customHeight="true" outlineLevel="0" collapsed="false">
      <c r="B368" s="116" t="s">
        <v>121</v>
      </c>
      <c r="C368" s="116" t="s">
        <v>225</v>
      </c>
      <c r="D368" s="116" t="s">
        <v>10</v>
      </c>
      <c r="E368" s="116"/>
      <c r="F368" s="138"/>
      <c r="G368" s="116" t="s">
        <v>606</v>
      </c>
      <c r="H368" s="114" t="s">
        <v>594</v>
      </c>
      <c r="I368" s="139"/>
      <c r="J368" s="116"/>
      <c r="K368" s="116" t="n">
        <f aca="false">ROUNDUP(SUM(I368+J368)*1.2,0)</f>
        <v>0</v>
      </c>
      <c r="L368" s="116"/>
      <c r="M368" s="116"/>
      <c r="N368" s="116" t="n">
        <f aca="false">(L368+M368)*2</f>
        <v>0</v>
      </c>
      <c r="O368" s="114" t="n">
        <f aca="false">K368+N368</f>
        <v>0</v>
      </c>
      <c r="P368" s="140"/>
      <c r="Q368" s="141"/>
      <c r="R368" s="141"/>
      <c r="S368" s="116"/>
      <c r="T368" s="116"/>
      <c r="U368" s="116"/>
      <c r="V368" s="116"/>
      <c r="W368" s="139"/>
      <c r="X368" s="139"/>
      <c r="Y368" s="116"/>
      <c r="Z368" s="116"/>
      <c r="AA368" s="116"/>
    </row>
    <row r="369" customFormat="false" ht="15" hidden="true" customHeight="true" outlineLevel="0" collapsed="false">
      <c r="B369" s="116" t="s">
        <v>121</v>
      </c>
      <c r="C369" s="116" t="s">
        <v>225</v>
      </c>
      <c r="D369" s="116" t="s">
        <v>10</v>
      </c>
      <c r="E369" s="116"/>
      <c r="F369" s="138"/>
      <c r="G369" s="116" t="s">
        <v>1549</v>
      </c>
      <c r="H369" s="114" t="s">
        <v>594</v>
      </c>
      <c r="I369" s="139"/>
      <c r="J369" s="116"/>
      <c r="K369" s="116" t="n">
        <f aca="false">ROUNDUP(SUM(I369+J369)*1.2,0)</f>
        <v>0</v>
      </c>
      <c r="L369" s="116"/>
      <c r="M369" s="116"/>
      <c r="N369" s="116" t="n">
        <f aca="false">(L369+M369)*2</f>
        <v>0</v>
      </c>
      <c r="O369" s="114" t="n">
        <f aca="false">K369+N369</f>
        <v>0</v>
      </c>
      <c r="P369" s="140"/>
      <c r="Q369" s="141"/>
      <c r="R369" s="141"/>
      <c r="S369" s="116"/>
      <c r="T369" s="116"/>
      <c r="U369" s="116"/>
      <c r="V369" s="116"/>
      <c r="W369" s="139"/>
      <c r="X369" s="139"/>
      <c r="Y369" s="116"/>
      <c r="Z369" s="116"/>
      <c r="AA369" s="116"/>
    </row>
    <row r="370" customFormat="false" ht="15" hidden="true" customHeight="true" outlineLevel="0" collapsed="false">
      <c r="B370" s="116" t="s">
        <v>121</v>
      </c>
      <c r="C370" s="116" t="s">
        <v>225</v>
      </c>
      <c r="D370" s="116" t="s">
        <v>10</v>
      </c>
      <c r="E370" s="116"/>
      <c r="F370" s="138"/>
      <c r="G370" s="116" t="s">
        <v>1549</v>
      </c>
      <c r="H370" s="114" t="s">
        <v>594</v>
      </c>
      <c r="I370" s="139"/>
      <c r="J370" s="116"/>
      <c r="K370" s="116" t="n">
        <f aca="false">ROUNDUP(SUM(I370+J370)*1.2,0)</f>
        <v>0</v>
      </c>
      <c r="L370" s="116"/>
      <c r="M370" s="116"/>
      <c r="N370" s="116" t="n">
        <f aca="false">(L370+M370)*2</f>
        <v>0</v>
      </c>
      <c r="O370" s="114" t="n">
        <f aca="false">K370+N370</f>
        <v>0</v>
      </c>
      <c r="P370" s="140"/>
      <c r="Q370" s="141"/>
      <c r="R370" s="141"/>
      <c r="S370" s="116"/>
      <c r="T370" s="116"/>
      <c r="U370" s="116"/>
      <c r="V370" s="116"/>
      <c r="W370" s="139"/>
      <c r="X370" s="139"/>
      <c r="Y370" s="116"/>
      <c r="Z370" s="116"/>
      <c r="AA370" s="116"/>
    </row>
    <row r="371" customFormat="false" ht="15" hidden="true" customHeight="true" outlineLevel="0" collapsed="false">
      <c r="B371" s="116" t="s">
        <v>121</v>
      </c>
      <c r="C371" s="116" t="s">
        <v>225</v>
      </c>
      <c r="D371" s="116" t="s">
        <v>10</v>
      </c>
      <c r="E371" s="116"/>
      <c r="F371" s="138"/>
      <c r="G371" s="116" t="s">
        <v>1550</v>
      </c>
      <c r="H371" s="114" t="s">
        <v>594</v>
      </c>
      <c r="I371" s="139"/>
      <c r="J371" s="116"/>
      <c r="K371" s="116" t="n">
        <f aca="false">ROUNDUP(SUM(I371+J371)*1.2,0)</f>
        <v>0</v>
      </c>
      <c r="L371" s="116"/>
      <c r="M371" s="116"/>
      <c r="N371" s="116" t="n">
        <f aca="false">(L371+M371)*2</f>
        <v>0</v>
      </c>
      <c r="O371" s="114" t="n">
        <f aca="false">K371+N371</f>
        <v>0</v>
      </c>
      <c r="P371" s="140"/>
      <c r="Q371" s="141"/>
      <c r="R371" s="141"/>
      <c r="S371" s="116"/>
      <c r="T371" s="116"/>
      <c r="U371" s="116"/>
      <c r="V371" s="116"/>
      <c r="W371" s="139"/>
      <c r="X371" s="139"/>
      <c r="Y371" s="116"/>
      <c r="Z371" s="116"/>
      <c r="AA371" s="116"/>
    </row>
    <row r="372" customFormat="false" ht="15" hidden="true" customHeight="true" outlineLevel="0" collapsed="false">
      <c r="B372" s="116" t="s">
        <v>121</v>
      </c>
      <c r="C372" s="116" t="s">
        <v>225</v>
      </c>
      <c r="D372" s="116" t="s">
        <v>10</v>
      </c>
      <c r="E372" s="116"/>
      <c r="F372" s="138"/>
      <c r="G372" s="116" t="s">
        <v>615</v>
      </c>
      <c r="H372" s="114" t="s">
        <v>594</v>
      </c>
      <c r="I372" s="139"/>
      <c r="J372" s="116"/>
      <c r="K372" s="116" t="n">
        <f aca="false">ROUNDUP(SUM(I372+J372)*1.2,0)</f>
        <v>0</v>
      </c>
      <c r="L372" s="116"/>
      <c r="M372" s="116"/>
      <c r="N372" s="116" t="n">
        <f aca="false">(L372+M372)*2</f>
        <v>0</v>
      </c>
      <c r="O372" s="114" t="n">
        <f aca="false">K372+N372</f>
        <v>0</v>
      </c>
      <c r="P372" s="140"/>
      <c r="Q372" s="141"/>
      <c r="R372" s="141"/>
      <c r="S372" s="116"/>
      <c r="T372" s="116"/>
      <c r="U372" s="116"/>
      <c r="V372" s="116"/>
      <c r="W372" s="139"/>
      <c r="X372" s="139"/>
      <c r="Y372" s="116"/>
      <c r="Z372" s="116"/>
      <c r="AA372" s="116"/>
    </row>
    <row r="373" customFormat="false" ht="15" hidden="true" customHeight="true" outlineLevel="0" collapsed="false">
      <c r="B373" s="116" t="s">
        <v>121</v>
      </c>
      <c r="C373" s="116" t="s">
        <v>225</v>
      </c>
      <c r="D373" s="116" t="s">
        <v>10</v>
      </c>
      <c r="E373" s="116"/>
      <c r="F373" s="138"/>
      <c r="G373" s="116" t="s">
        <v>593</v>
      </c>
      <c r="H373" s="114" t="s">
        <v>594</v>
      </c>
      <c r="I373" s="139"/>
      <c r="J373" s="116"/>
      <c r="K373" s="116" t="n">
        <f aca="false">ROUNDUP(SUM(I373+J373)*1.2,0)</f>
        <v>0</v>
      </c>
      <c r="L373" s="116"/>
      <c r="M373" s="116"/>
      <c r="N373" s="116" t="n">
        <f aca="false">(L373+M373)*2</f>
        <v>0</v>
      </c>
      <c r="O373" s="114" t="n">
        <f aca="false">K373+N373</f>
        <v>0</v>
      </c>
      <c r="P373" s="140"/>
      <c r="Q373" s="141"/>
      <c r="R373" s="141"/>
      <c r="S373" s="116"/>
      <c r="T373" s="116"/>
      <c r="U373" s="116"/>
      <c r="V373" s="116"/>
      <c r="W373" s="139"/>
      <c r="X373" s="139"/>
      <c r="Y373" s="116"/>
      <c r="Z373" s="116"/>
      <c r="AA373" s="116"/>
    </row>
    <row r="374" customFormat="false" ht="15" hidden="true" customHeight="true" outlineLevel="0" collapsed="false">
      <c r="B374" s="116" t="s">
        <v>121</v>
      </c>
      <c r="C374" s="116" t="s">
        <v>225</v>
      </c>
      <c r="D374" s="116" t="s">
        <v>10</v>
      </c>
      <c r="E374" s="116"/>
      <c r="F374" s="138"/>
      <c r="G374" s="116" t="s">
        <v>593</v>
      </c>
      <c r="H374" s="114" t="s">
        <v>594</v>
      </c>
      <c r="I374" s="139"/>
      <c r="J374" s="116"/>
      <c r="K374" s="116" t="n">
        <f aca="false">ROUNDUP(SUM(I374+J374)*1.2,0)</f>
        <v>0</v>
      </c>
      <c r="L374" s="116"/>
      <c r="M374" s="116"/>
      <c r="N374" s="116" t="n">
        <f aca="false">(L374+M374)*2</f>
        <v>0</v>
      </c>
      <c r="O374" s="114" t="n">
        <f aca="false">K374+N374</f>
        <v>0</v>
      </c>
      <c r="P374" s="140"/>
      <c r="Q374" s="141"/>
      <c r="R374" s="141"/>
      <c r="S374" s="116"/>
      <c r="T374" s="116"/>
      <c r="U374" s="116"/>
      <c r="V374" s="116"/>
      <c r="W374" s="139"/>
      <c r="X374" s="139"/>
      <c r="Y374" s="116"/>
      <c r="Z374" s="116"/>
      <c r="AA374" s="116"/>
    </row>
    <row r="375" customFormat="false" ht="15" hidden="true" customHeight="true" outlineLevel="0" collapsed="false">
      <c r="B375" s="116" t="s">
        <v>121</v>
      </c>
      <c r="C375" s="116" t="s">
        <v>225</v>
      </c>
      <c r="D375" s="116" t="s">
        <v>10</v>
      </c>
      <c r="E375" s="116"/>
      <c r="F375" s="138"/>
      <c r="G375" s="116" t="s">
        <v>593</v>
      </c>
      <c r="H375" s="114" t="s">
        <v>594</v>
      </c>
      <c r="I375" s="139"/>
      <c r="J375" s="116"/>
      <c r="K375" s="116" t="n">
        <f aca="false">ROUNDUP(SUM(I375+J375)*1.2,0)</f>
        <v>0</v>
      </c>
      <c r="L375" s="116"/>
      <c r="M375" s="116"/>
      <c r="N375" s="116" t="n">
        <f aca="false">(L375+M375)*2</f>
        <v>0</v>
      </c>
      <c r="O375" s="114" t="n">
        <f aca="false">K375+N375</f>
        <v>0</v>
      </c>
      <c r="P375" s="140"/>
      <c r="Q375" s="141"/>
      <c r="R375" s="141"/>
      <c r="S375" s="116"/>
      <c r="T375" s="116"/>
      <c r="U375" s="116"/>
      <c r="V375" s="116"/>
      <c r="W375" s="139"/>
      <c r="X375" s="139"/>
      <c r="Y375" s="116"/>
      <c r="Z375" s="116"/>
      <c r="AA375" s="116"/>
    </row>
    <row r="376" customFormat="false" ht="15" hidden="true" customHeight="true" outlineLevel="0" collapsed="false">
      <c r="B376" s="116" t="s">
        <v>121</v>
      </c>
      <c r="C376" s="116" t="s">
        <v>225</v>
      </c>
      <c r="D376" s="116" t="s">
        <v>10</v>
      </c>
      <c r="E376" s="116"/>
      <c r="F376" s="138"/>
      <c r="G376" s="116" t="s">
        <v>593</v>
      </c>
      <c r="H376" s="114" t="s">
        <v>594</v>
      </c>
      <c r="I376" s="139"/>
      <c r="J376" s="116"/>
      <c r="K376" s="116" t="n">
        <f aca="false">ROUNDUP(SUM(I376+J376)*1.2,0)</f>
        <v>0</v>
      </c>
      <c r="L376" s="116"/>
      <c r="M376" s="116"/>
      <c r="N376" s="116" t="n">
        <f aca="false">(L376+M376)*2</f>
        <v>0</v>
      </c>
      <c r="O376" s="114" t="n">
        <f aca="false">K376+N376</f>
        <v>0</v>
      </c>
      <c r="P376" s="140"/>
      <c r="Q376" s="141"/>
      <c r="R376" s="141"/>
      <c r="S376" s="116"/>
      <c r="T376" s="116"/>
      <c r="U376" s="116"/>
      <c r="V376" s="116"/>
      <c r="W376" s="139"/>
      <c r="X376" s="139"/>
      <c r="Y376" s="116"/>
      <c r="Z376" s="116"/>
      <c r="AA376" s="116"/>
    </row>
    <row r="377" customFormat="false" ht="15" hidden="true" customHeight="true" outlineLevel="0" collapsed="false">
      <c r="B377" s="116" t="s">
        <v>121</v>
      </c>
      <c r="C377" s="116" t="s">
        <v>225</v>
      </c>
      <c r="D377" s="116" t="s">
        <v>10</v>
      </c>
      <c r="E377" s="116"/>
      <c r="F377" s="138"/>
      <c r="G377" s="116" t="s">
        <v>626</v>
      </c>
      <c r="H377" s="114" t="s">
        <v>594</v>
      </c>
      <c r="I377" s="139"/>
      <c r="J377" s="116"/>
      <c r="K377" s="116" t="n">
        <f aca="false">ROUNDUP(SUM(I377+J377)*1.2,0)</f>
        <v>0</v>
      </c>
      <c r="L377" s="116"/>
      <c r="M377" s="116"/>
      <c r="N377" s="116" t="n">
        <f aca="false">(L377+M377)*2</f>
        <v>0</v>
      </c>
      <c r="O377" s="114" t="n">
        <f aca="false">K377+N377</f>
        <v>0</v>
      </c>
      <c r="P377" s="140"/>
      <c r="Q377" s="141"/>
      <c r="R377" s="141"/>
      <c r="S377" s="116"/>
      <c r="T377" s="116"/>
      <c r="U377" s="116"/>
      <c r="V377" s="116"/>
      <c r="W377" s="139"/>
      <c r="X377" s="139"/>
      <c r="Y377" s="116"/>
      <c r="Z377" s="116"/>
      <c r="AA377" s="116"/>
    </row>
    <row r="378" customFormat="false" ht="15" hidden="true" customHeight="true" outlineLevel="0" collapsed="false">
      <c r="B378" s="116" t="s">
        <v>121</v>
      </c>
      <c r="C378" s="116" t="s">
        <v>225</v>
      </c>
      <c r="D378" s="116" t="s">
        <v>10</v>
      </c>
      <c r="E378" s="116"/>
      <c r="F378" s="138"/>
      <c r="G378" s="116" t="s">
        <v>626</v>
      </c>
      <c r="H378" s="114" t="s">
        <v>594</v>
      </c>
      <c r="I378" s="139"/>
      <c r="J378" s="116"/>
      <c r="K378" s="116" t="n">
        <f aca="false">ROUNDUP(SUM(I378+J378)*1.2,0)</f>
        <v>0</v>
      </c>
      <c r="L378" s="116"/>
      <c r="M378" s="116"/>
      <c r="N378" s="116" t="n">
        <f aca="false">(L378+M378)*2</f>
        <v>0</v>
      </c>
      <c r="O378" s="114" t="n">
        <f aca="false">K378+N378</f>
        <v>0</v>
      </c>
      <c r="P378" s="140"/>
      <c r="Q378" s="141"/>
      <c r="R378" s="141"/>
      <c r="S378" s="116"/>
      <c r="T378" s="116"/>
      <c r="U378" s="116"/>
      <c r="V378" s="116"/>
      <c r="W378" s="139"/>
      <c r="X378" s="139"/>
      <c r="Y378" s="116"/>
      <c r="Z378" s="116"/>
      <c r="AA378" s="116"/>
    </row>
    <row r="379" customFormat="false" ht="15" hidden="true" customHeight="true" outlineLevel="0" collapsed="false">
      <c r="B379" s="116" t="s">
        <v>121</v>
      </c>
      <c r="C379" s="116" t="s">
        <v>225</v>
      </c>
      <c r="D379" s="116" t="s">
        <v>10</v>
      </c>
      <c r="E379" s="116"/>
      <c r="F379" s="138"/>
      <c r="G379" s="116" t="s">
        <v>626</v>
      </c>
      <c r="H379" s="114" t="s">
        <v>594</v>
      </c>
      <c r="I379" s="139"/>
      <c r="J379" s="116"/>
      <c r="K379" s="116" t="n">
        <f aca="false">ROUNDUP(SUM(I379+J379)*1.2,0)</f>
        <v>0</v>
      </c>
      <c r="L379" s="116"/>
      <c r="M379" s="116"/>
      <c r="N379" s="116" t="n">
        <f aca="false">(L379+M379)*2</f>
        <v>0</v>
      </c>
      <c r="O379" s="114" t="n">
        <f aca="false">K379+N379</f>
        <v>0</v>
      </c>
      <c r="P379" s="140"/>
      <c r="Q379" s="141"/>
      <c r="R379" s="141"/>
      <c r="S379" s="116"/>
      <c r="T379" s="116"/>
      <c r="U379" s="116"/>
      <c r="V379" s="116"/>
      <c r="W379" s="139"/>
      <c r="X379" s="139"/>
      <c r="Y379" s="116"/>
      <c r="Z379" s="116"/>
      <c r="AA379" s="116"/>
    </row>
    <row r="380" customFormat="false" ht="15" hidden="true" customHeight="true" outlineLevel="0" collapsed="false">
      <c r="B380" s="116" t="s">
        <v>121</v>
      </c>
      <c r="C380" s="116" t="s">
        <v>225</v>
      </c>
      <c r="D380" s="116" t="s">
        <v>10</v>
      </c>
      <c r="E380" s="116"/>
      <c r="F380" s="138"/>
      <c r="G380" s="116" t="s">
        <v>626</v>
      </c>
      <c r="H380" s="114" t="s">
        <v>594</v>
      </c>
      <c r="I380" s="139"/>
      <c r="J380" s="116"/>
      <c r="K380" s="116" t="n">
        <f aca="false">ROUNDUP(SUM(I380+J380)*1.2,0)</f>
        <v>0</v>
      </c>
      <c r="L380" s="116"/>
      <c r="M380" s="116"/>
      <c r="N380" s="116" t="n">
        <f aca="false">(L380+M380)*2</f>
        <v>0</v>
      </c>
      <c r="O380" s="114" t="n">
        <f aca="false">K380+N380</f>
        <v>0</v>
      </c>
      <c r="P380" s="140"/>
      <c r="Q380" s="141"/>
      <c r="R380" s="141"/>
      <c r="S380" s="116"/>
      <c r="T380" s="116"/>
      <c r="U380" s="116"/>
      <c r="V380" s="116"/>
      <c r="W380" s="139"/>
      <c r="X380" s="139"/>
      <c r="Y380" s="116"/>
      <c r="Z380" s="116"/>
      <c r="AA380" s="116"/>
    </row>
    <row r="381" customFormat="false" ht="15" hidden="true" customHeight="true" outlineLevel="0" collapsed="false">
      <c r="B381" s="116" t="s">
        <v>121</v>
      </c>
      <c r="C381" s="116" t="s">
        <v>225</v>
      </c>
      <c r="D381" s="116" t="s">
        <v>10</v>
      </c>
      <c r="E381" s="116"/>
      <c r="F381" s="138"/>
      <c r="G381" s="116" t="s">
        <v>626</v>
      </c>
      <c r="H381" s="114" t="s">
        <v>594</v>
      </c>
      <c r="I381" s="139"/>
      <c r="J381" s="116"/>
      <c r="K381" s="116" t="n">
        <f aca="false">ROUNDUP(SUM(I381+J381)*1.2,0)</f>
        <v>0</v>
      </c>
      <c r="L381" s="116"/>
      <c r="M381" s="116"/>
      <c r="N381" s="116" t="n">
        <f aca="false">(L381+M381)*2</f>
        <v>0</v>
      </c>
      <c r="O381" s="114" t="n">
        <f aca="false">K381+N381</f>
        <v>0</v>
      </c>
      <c r="P381" s="140"/>
      <c r="Q381" s="141"/>
      <c r="R381" s="141"/>
      <c r="S381" s="116"/>
      <c r="T381" s="116"/>
      <c r="U381" s="116"/>
      <c r="V381" s="116"/>
      <c r="W381" s="139"/>
      <c r="X381" s="139"/>
      <c r="Y381" s="116"/>
      <c r="Z381" s="116"/>
      <c r="AA381" s="116"/>
    </row>
    <row r="382" customFormat="false" ht="15" hidden="true" customHeight="true" outlineLevel="0" collapsed="false">
      <c r="B382" s="116" t="s">
        <v>121</v>
      </c>
      <c r="C382" s="116" t="s">
        <v>225</v>
      </c>
      <c r="D382" s="116" t="s">
        <v>10</v>
      </c>
      <c r="E382" s="116"/>
      <c r="F382" s="138"/>
      <c r="G382" s="116" t="s">
        <v>626</v>
      </c>
      <c r="H382" s="114" t="s">
        <v>594</v>
      </c>
      <c r="I382" s="139"/>
      <c r="J382" s="116"/>
      <c r="K382" s="116" t="n">
        <f aca="false">ROUNDUP(SUM(I382+J382)*1.2,0)</f>
        <v>0</v>
      </c>
      <c r="L382" s="116"/>
      <c r="M382" s="116"/>
      <c r="N382" s="116" t="n">
        <f aca="false">(L382+M382)*2</f>
        <v>0</v>
      </c>
      <c r="O382" s="114" t="n">
        <f aca="false">K382+N382</f>
        <v>0</v>
      </c>
      <c r="P382" s="140"/>
      <c r="Q382" s="141"/>
      <c r="R382" s="141"/>
      <c r="S382" s="116"/>
      <c r="T382" s="116"/>
      <c r="U382" s="116"/>
      <c r="V382" s="116"/>
      <c r="W382" s="139"/>
      <c r="X382" s="139"/>
      <c r="Y382" s="116"/>
      <c r="Z382" s="116"/>
      <c r="AA382" s="116"/>
    </row>
    <row r="383" customFormat="false" ht="15" hidden="true" customHeight="true" outlineLevel="0" collapsed="false">
      <c r="B383" s="122" t="s">
        <v>121</v>
      </c>
      <c r="C383" s="122" t="s">
        <v>978</v>
      </c>
      <c r="D383" s="122" t="s">
        <v>10</v>
      </c>
      <c r="E383" s="122"/>
      <c r="F383" s="123"/>
      <c r="G383" s="122" t="s">
        <v>1205</v>
      </c>
      <c r="H383" s="124" t="s">
        <v>1206</v>
      </c>
      <c r="I383" s="125"/>
      <c r="J383" s="122"/>
      <c r="K383" s="122" t="n">
        <f aca="false">ROUNDUP(SUM(I383+J383)*1.2,0)</f>
        <v>0</v>
      </c>
      <c r="L383" s="122"/>
      <c r="M383" s="122"/>
      <c r="N383" s="122" t="n">
        <f aca="false">(L383+M383)*2</f>
        <v>0</v>
      </c>
      <c r="O383" s="124" t="n">
        <f aca="false">K383+N383</f>
        <v>0</v>
      </c>
      <c r="P383" s="126" t="n">
        <v>416.84</v>
      </c>
      <c r="Q383" s="127"/>
      <c r="R383" s="127"/>
      <c r="S383" s="122"/>
      <c r="T383" s="122"/>
      <c r="U383" s="122"/>
      <c r="V383" s="122"/>
      <c r="W383" s="125"/>
      <c r="X383" s="125"/>
      <c r="Y383" s="122"/>
      <c r="Z383" s="122"/>
      <c r="AA383" s="122"/>
    </row>
    <row r="384" customFormat="false" ht="15" hidden="true" customHeight="true" outlineLevel="0" collapsed="false">
      <c r="B384" s="112" t="s">
        <v>637</v>
      </c>
      <c r="C384" s="112" t="s">
        <v>1513</v>
      </c>
      <c r="D384" s="112"/>
      <c r="E384" s="113"/>
      <c r="F384" s="113" t="s">
        <v>1514</v>
      </c>
      <c r="G384" s="112"/>
      <c r="H384" s="117"/>
      <c r="I384" s="115" t="n">
        <v>2</v>
      </c>
      <c r="J384" s="112" t="n">
        <v>0</v>
      </c>
      <c r="K384" s="112" t="n">
        <f aca="false">ROUNDUP(SUM(I384+J384)*1.2,0)</f>
        <v>3</v>
      </c>
      <c r="L384" s="112"/>
      <c r="M384" s="112"/>
      <c r="N384" s="112" t="n">
        <f aca="false">(L384+M384)*2</f>
        <v>0</v>
      </c>
      <c r="O384" s="117" t="n">
        <f aca="false">K384+N384</f>
        <v>3</v>
      </c>
      <c r="P384" s="118" t="n">
        <f aca="false">P385</f>
        <v>68.45</v>
      </c>
      <c r="Q384" s="119" t="n">
        <f aca="false">(I384+L384+M384)*30</f>
        <v>60</v>
      </c>
      <c r="R384" s="119" t="n">
        <f aca="false">(I384+L384+M384)*45</f>
        <v>90</v>
      </c>
      <c r="S384" s="120" t="str">
        <f aca="false">IF(AND(P384&gt;=Q384,P384&lt;=R384),"Adequado",IF(P384&lt;Q384,"Apertado",IF(P384&gt;R384,"Folgado","0")))</f>
        <v>Adequado</v>
      </c>
      <c r="T384" s="112"/>
      <c r="U384" s="112"/>
      <c r="V384" s="112"/>
      <c r="W384" s="115" t="n">
        <f aca="false">I384+L384+M384</f>
        <v>2</v>
      </c>
      <c r="X384" s="115" t="str">
        <f aca="false">IF(E384&lt;&gt;"",(IF(F384="SL","6",IF(F384="SP","2",IF(F384="F","14",IF(F384="C","2","0")))))*2,IF(F384="SL","6",IF(F384="SP","2",IF(F384="F","14",IF(F384="C","2","0")))))</f>
        <v>6</v>
      </c>
      <c r="Y384" s="116" t="str">
        <f aca="false">IF(S384="Folgado","2",IF(S384="Adequado","4",IF(S384="Apertado","6","0")))</f>
        <v>4</v>
      </c>
      <c r="Z384" s="112" t="n">
        <f aca="false">IF(AND(U384&lt;&gt;"",F384="SL",F384="F"),(W384+X384+Y384)*1.5,(W384+X384+Y384))</f>
        <v>12</v>
      </c>
      <c r="AA384" s="112"/>
    </row>
    <row r="385" customFormat="false" ht="15" hidden="true" customHeight="true" outlineLevel="0" collapsed="false">
      <c r="B385" s="116" t="s">
        <v>637</v>
      </c>
      <c r="C385" s="116" t="s">
        <v>225</v>
      </c>
      <c r="D385" s="116" t="s">
        <v>70</v>
      </c>
      <c r="E385" s="116"/>
      <c r="F385" s="138"/>
      <c r="G385" s="116" t="s">
        <v>638</v>
      </c>
      <c r="H385" s="114" t="s">
        <v>639</v>
      </c>
      <c r="I385" s="139"/>
      <c r="J385" s="116"/>
      <c r="K385" s="116" t="n">
        <f aca="false">ROUNDUP(SUM(I385+J385)*1.2,0)</f>
        <v>0</v>
      </c>
      <c r="L385" s="116"/>
      <c r="M385" s="116"/>
      <c r="N385" s="116" t="n">
        <f aca="false">(L385+M385)*2</f>
        <v>0</v>
      </c>
      <c r="O385" s="114" t="n">
        <f aca="false">K385+N385</f>
        <v>0</v>
      </c>
      <c r="P385" s="140" t="n">
        <v>68.45</v>
      </c>
      <c r="Q385" s="141"/>
      <c r="R385" s="141"/>
      <c r="S385" s="116"/>
      <c r="T385" s="116"/>
      <c r="U385" s="116"/>
      <c r="V385" s="116"/>
      <c r="W385" s="139"/>
      <c r="X385" s="139"/>
      <c r="Y385" s="116"/>
      <c r="Z385" s="116"/>
      <c r="AA385" s="116"/>
    </row>
    <row r="386" customFormat="false" ht="27" hidden="true" customHeight="true" outlineLevel="0" collapsed="false">
      <c r="B386" s="122" t="s">
        <v>637</v>
      </c>
      <c r="C386" s="122" t="s">
        <v>1521</v>
      </c>
      <c r="D386" s="122" t="s">
        <v>70</v>
      </c>
      <c r="E386" s="122"/>
      <c r="F386" s="123"/>
      <c r="G386" s="122" t="s">
        <v>1207</v>
      </c>
      <c r="H386" s="124" t="s">
        <v>639</v>
      </c>
      <c r="I386" s="125"/>
      <c r="J386" s="122"/>
      <c r="K386" s="122" t="n">
        <f aca="false">ROUNDUP(SUM(I386+J386)*1.2,0)</f>
        <v>0</v>
      </c>
      <c r="L386" s="122"/>
      <c r="M386" s="122"/>
      <c r="N386" s="122" t="n">
        <f aca="false">(L386+M386)*2</f>
        <v>0</v>
      </c>
      <c r="O386" s="124" t="n">
        <f aca="false">K386+N386</f>
        <v>0</v>
      </c>
      <c r="P386" s="126" t="n">
        <v>18</v>
      </c>
      <c r="Q386" s="127"/>
      <c r="R386" s="127"/>
      <c r="S386" s="122"/>
      <c r="T386" s="122"/>
      <c r="U386" s="122"/>
      <c r="V386" s="122"/>
      <c r="W386" s="125"/>
      <c r="X386" s="125"/>
      <c r="Y386" s="122"/>
      <c r="Z386" s="122"/>
      <c r="AA386" s="122"/>
    </row>
    <row r="387" customFormat="false" ht="15" hidden="true" customHeight="true" outlineLevel="0" collapsed="false">
      <c r="B387" s="112" t="s">
        <v>1208</v>
      </c>
      <c r="C387" s="112" t="s">
        <v>1513</v>
      </c>
      <c r="D387" s="112"/>
      <c r="E387" s="113"/>
      <c r="F387" s="113" t="s">
        <v>1516</v>
      </c>
      <c r="G387" s="112"/>
      <c r="H387" s="117"/>
      <c r="I387" s="115" t="n">
        <v>3</v>
      </c>
      <c r="J387" s="112" t="n">
        <v>1</v>
      </c>
      <c r="K387" s="112" t="n">
        <f aca="false">ROUNDUP(SUM(I387+J387)*1.2,0)</f>
        <v>5</v>
      </c>
      <c r="L387" s="112"/>
      <c r="M387" s="112"/>
      <c r="N387" s="112" t="n">
        <f aca="false">(L387+M387)*2</f>
        <v>0</v>
      </c>
      <c r="O387" s="117" t="n">
        <f aca="false">K387+N387</f>
        <v>5</v>
      </c>
      <c r="P387" s="118" t="n">
        <v>80.6</v>
      </c>
      <c r="Q387" s="119" t="n">
        <f aca="false">(I387+L387+M387)*30</f>
        <v>90</v>
      </c>
      <c r="R387" s="119" t="n">
        <f aca="false">(I387+L387+M387)*45</f>
        <v>135</v>
      </c>
      <c r="S387" s="120" t="str">
        <f aca="false">IF(AND(P387&gt;=Q387,P387&lt;=R387),"Adequado",IF(P387&lt;Q387,"Apertado",IF(P387&gt;R387,"Folgado","0")))</f>
        <v>Apertado</v>
      </c>
      <c r="T387" s="112"/>
      <c r="U387" s="112"/>
      <c r="V387" s="112"/>
      <c r="W387" s="115" t="n">
        <f aca="false">I387+L387+M387</f>
        <v>3</v>
      </c>
      <c r="X387" s="115" t="str">
        <f aca="false">IF(E387&lt;&gt;"",(IF(F387="SL","6",IF(F387="SP","2",IF(F387="F","14",IF(F387="C","2","0")))))*2,IF(F387="SL","6",IF(F387="SP","2",IF(F387="F","14",IF(F387="C","2","0")))))</f>
        <v>14</v>
      </c>
      <c r="Y387" s="116" t="str">
        <f aca="false">IF(S387="Folgado","2",IF(S387="Adequado","4",IF(S387="Apertado","6","0")))</f>
        <v>6</v>
      </c>
      <c r="Z387" s="112" t="n">
        <f aca="false">IF(AND(U387&lt;&gt;"",F387="SL",F387="F"),(W387+X387+Y387)*1.5,(W387+X387+Y387))</f>
        <v>23</v>
      </c>
      <c r="AA387" s="112"/>
    </row>
    <row r="388" customFormat="false" ht="15" hidden="true" customHeight="true" outlineLevel="0" collapsed="false">
      <c r="B388" s="122" t="s">
        <v>1208</v>
      </c>
      <c r="C388" s="122" t="s">
        <v>978</v>
      </c>
      <c r="D388" s="122" t="s">
        <v>70</v>
      </c>
      <c r="E388" s="122"/>
      <c r="F388" s="123"/>
      <c r="G388" s="122" t="s">
        <v>1209</v>
      </c>
      <c r="H388" s="124" t="s">
        <v>1210</v>
      </c>
      <c r="I388" s="125"/>
      <c r="J388" s="122"/>
      <c r="K388" s="122" t="n">
        <f aca="false">ROUNDUP(SUM(I388+J388)*1.2,0)</f>
        <v>0</v>
      </c>
      <c r="L388" s="122"/>
      <c r="M388" s="122"/>
      <c r="N388" s="122" t="n">
        <f aca="false">(L388+M388)*2</f>
        <v>0</v>
      </c>
      <c r="O388" s="124" t="n">
        <f aca="false">K388+N388</f>
        <v>0</v>
      </c>
      <c r="P388" s="126" t="n">
        <v>80.6</v>
      </c>
      <c r="Q388" s="127"/>
      <c r="R388" s="127"/>
      <c r="S388" s="122"/>
      <c r="T388" s="122"/>
      <c r="U388" s="122"/>
      <c r="V388" s="122"/>
      <c r="W388" s="125"/>
      <c r="X388" s="125"/>
      <c r="Y388" s="122"/>
      <c r="Z388" s="122"/>
      <c r="AA388" s="122"/>
    </row>
    <row r="389" customFormat="false" ht="15" hidden="true" customHeight="true" outlineLevel="0" collapsed="false">
      <c r="B389" s="112" t="s">
        <v>1211</v>
      </c>
      <c r="C389" s="112" t="s">
        <v>1513</v>
      </c>
      <c r="D389" s="112"/>
      <c r="E389" s="113"/>
      <c r="F389" s="113" t="s">
        <v>1516</v>
      </c>
      <c r="G389" s="112"/>
      <c r="H389" s="117"/>
      <c r="I389" s="115" t="n">
        <v>1</v>
      </c>
      <c r="J389" s="112" t="n">
        <v>0</v>
      </c>
      <c r="K389" s="112" t="n">
        <f aca="false">ROUNDUP(SUM(I389+J389)*1.2,0)</f>
        <v>2</v>
      </c>
      <c r="L389" s="112"/>
      <c r="M389" s="112"/>
      <c r="N389" s="112" t="n">
        <f aca="false">(L389+M389)*2</f>
        <v>0</v>
      </c>
      <c r="O389" s="117" t="n">
        <f aca="false">K389+N389</f>
        <v>2</v>
      </c>
      <c r="P389" s="118" t="n">
        <f aca="false">P390</f>
        <v>33.25</v>
      </c>
      <c r="Q389" s="119" t="n">
        <f aca="false">(I389+L389+M389)*30</f>
        <v>30</v>
      </c>
      <c r="R389" s="119" t="n">
        <f aca="false">(I389+L389+M389)*45</f>
        <v>45</v>
      </c>
      <c r="S389" s="120" t="str">
        <f aca="false">IF(AND(P389&gt;=Q389,P389&lt;=R389),"Adequado",IF(P389&lt;Q389,"Apertado",IF(P389&gt;R389,"Folgado","0")))</f>
        <v>Adequado</v>
      </c>
      <c r="T389" s="112"/>
      <c r="U389" s="128" t="n">
        <v>46357</v>
      </c>
      <c r="V389" s="112"/>
      <c r="W389" s="115" t="n">
        <f aca="false">I389+L389+M389</f>
        <v>1</v>
      </c>
      <c r="X389" s="115" t="str">
        <f aca="false">IF(E389&lt;&gt;"",(IF(F389="SL","6",IF(F389="SP","2",IF(F389="F","14",IF(F389="C","2","0")))))*2,IF(F389="SL","6",IF(F389="SP","2",IF(F389="F","14",IF(F389="C","2","0")))))</f>
        <v>14</v>
      </c>
      <c r="Y389" s="116" t="str">
        <f aca="false">IF(S389="Folgado","2",IF(S389="Adequado","4",IF(S389="Apertado","6","0")))</f>
        <v>4</v>
      </c>
      <c r="Z389" s="112" t="n">
        <f aca="false">IF(AND(U389&lt;&gt;"",F389="SL",F389="F"),(W389+X389+Y389)*1.5,(W389+X389+Y389))</f>
        <v>19</v>
      </c>
      <c r="AA389" s="112"/>
    </row>
    <row r="390" customFormat="false" ht="15" hidden="true" customHeight="true" outlineLevel="0" collapsed="false">
      <c r="B390" s="122" t="s">
        <v>1211</v>
      </c>
      <c r="C390" s="122" t="s">
        <v>978</v>
      </c>
      <c r="D390" s="122" t="s">
        <v>10</v>
      </c>
      <c r="E390" s="122"/>
      <c r="F390" s="123"/>
      <c r="G390" s="122" t="s">
        <v>1212</v>
      </c>
      <c r="H390" s="124" t="s">
        <v>1213</v>
      </c>
      <c r="I390" s="125"/>
      <c r="J390" s="122"/>
      <c r="K390" s="122" t="n">
        <f aca="false">ROUNDUP(SUM(I390+J390)*1.2,0)</f>
        <v>0</v>
      </c>
      <c r="L390" s="122"/>
      <c r="M390" s="122"/>
      <c r="N390" s="122" t="n">
        <f aca="false">(L390+M390)*2</f>
        <v>0</v>
      </c>
      <c r="O390" s="124" t="n">
        <f aca="false">K390+N390</f>
        <v>0</v>
      </c>
      <c r="P390" s="126" t="n">
        <v>33.25</v>
      </c>
      <c r="Q390" s="127"/>
      <c r="R390" s="127"/>
      <c r="S390" s="122"/>
      <c r="T390" s="122"/>
      <c r="U390" s="122"/>
      <c r="V390" s="122"/>
      <c r="W390" s="125"/>
      <c r="X390" s="125"/>
      <c r="Y390" s="122"/>
      <c r="Z390" s="122"/>
      <c r="AA390" s="122"/>
    </row>
    <row r="391" customFormat="false" ht="15" hidden="true" customHeight="true" outlineLevel="0" collapsed="false">
      <c r="B391" s="116" t="s">
        <v>641</v>
      </c>
      <c r="C391" s="116" t="s">
        <v>1513</v>
      </c>
      <c r="D391" s="116"/>
      <c r="E391" s="138"/>
      <c r="F391" s="138" t="s">
        <v>1514</v>
      </c>
      <c r="G391" s="116"/>
      <c r="H391" s="114"/>
      <c r="I391" s="139" t="n">
        <v>1</v>
      </c>
      <c r="J391" s="116" t="n">
        <v>1</v>
      </c>
      <c r="K391" s="116" t="n">
        <f aca="false">ROUNDUP(SUM(I391+J391)*1.2,0)</f>
        <v>3</v>
      </c>
      <c r="L391" s="116"/>
      <c r="M391" s="116"/>
      <c r="N391" s="116" t="n">
        <f aca="false">(L391+M391)*2</f>
        <v>0</v>
      </c>
      <c r="O391" s="114" t="n">
        <f aca="false">K391+N391</f>
        <v>3</v>
      </c>
      <c r="P391" s="140" t="n">
        <f aca="false">P392</f>
        <v>55.13</v>
      </c>
      <c r="Q391" s="119" t="n">
        <f aca="false">(I391+L391+M391)*30</f>
        <v>30</v>
      </c>
      <c r="R391" s="119" t="n">
        <f aca="false">(I391+L391+M391)*45</f>
        <v>45</v>
      </c>
      <c r="S391" s="116" t="str">
        <f aca="false">IF(AND(P391&gt;=Q391,P391&lt;=R391),"Adequado",IF(P391&lt;Q391,"Apertado",IF(P391&gt;R391,"Folgado","0")))</f>
        <v>Folgado</v>
      </c>
      <c r="T391" s="116"/>
      <c r="U391" s="116"/>
      <c r="V391" s="116"/>
      <c r="W391" s="115" t="n">
        <f aca="false">I391+L391+M391</f>
        <v>1</v>
      </c>
      <c r="X391" s="115" t="str">
        <f aca="false">IF(E391&lt;&gt;"",(IF(F391="SL","6",IF(F391="SP","2",IF(F391="F","14",IF(F391="C","2","0")))))*2,IF(F391="SL","6",IF(F391="SP","2",IF(F391="F","14",IF(F391="C","2","0")))))</f>
        <v>6</v>
      </c>
      <c r="Y391" s="116" t="str">
        <f aca="false">IF(S391="Folgado","2",IF(S391="Adequado","4",IF(S391="Apertado","6","0")))</f>
        <v>2</v>
      </c>
      <c r="Z391" s="112" t="n">
        <f aca="false">IF(AND(U391&lt;&gt;"",F391="SL",F391="F"),(W391+X391+Y391)*1.5,(W391+X391+Y391))</f>
        <v>9</v>
      </c>
      <c r="AA391" s="116"/>
    </row>
    <row r="392" customFormat="false" ht="15" hidden="true" customHeight="true" outlineLevel="0" collapsed="false">
      <c r="B392" s="116" t="s">
        <v>641</v>
      </c>
      <c r="C392" s="116" t="s">
        <v>225</v>
      </c>
      <c r="D392" s="116" t="s">
        <v>14</v>
      </c>
      <c r="E392" s="116"/>
      <c r="F392" s="138"/>
      <c r="G392" s="116" t="s">
        <v>642</v>
      </c>
      <c r="H392" s="114" t="s">
        <v>643</v>
      </c>
      <c r="I392" s="139"/>
      <c r="J392" s="116"/>
      <c r="K392" s="116" t="n">
        <f aca="false">ROUNDUP(SUM(I392+J392)*1.2,0)</f>
        <v>0</v>
      </c>
      <c r="L392" s="116"/>
      <c r="M392" s="116"/>
      <c r="N392" s="116" t="n">
        <f aca="false">(L392+M392)*2</f>
        <v>0</v>
      </c>
      <c r="O392" s="114" t="n">
        <f aca="false">K392+N392</f>
        <v>0</v>
      </c>
      <c r="P392" s="140" t="n">
        <v>55.13</v>
      </c>
      <c r="Q392" s="141"/>
      <c r="R392" s="141"/>
      <c r="S392" s="116"/>
      <c r="T392" s="116"/>
      <c r="U392" s="116"/>
      <c r="V392" s="116"/>
      <c r="W392" s="139"/>
      <c r="X392" s="139"/>
      <c r="Y392" s="116"/>
      <c r="Z392" s="116"/>
      <c r="AA392" s="116"/>
    </row>
    <row r="393" customFormat="false" ht="27" hidden="true" customHeight="true" outlineLevel="0" collapsed="false">
      <c r="B393" s="122" t="s">
        <v>641</v>
      </c>
      <c r="C393" s="122" t="s">
        <v>1521</v>
      </c>
      <c r="D393" s="122" t="s">
        <v>14</v>
      </c>
      <c r="E393" s="122"/>
      <c r="F393" s="123"/>
      <c r="G393" s="122" t="s">
        <v>1214</v>
      </c>
      <c r="H393" s="124" t="s">
        <v>643</v>
      </c>
      <c r="I393" s="125"/>
      <c r="J393" s="122"/>
      <c r="K393" s="122" t="n">
        <f aca="false">ROUNDUP(SUM(I393+J393)*1.2,0)</f>
        <v>0</v>
      </c>
      <c r="L393" s="122"/>
      <c r="M393" s="122"/>
      <c r="N393" s="122" t="n">
        <f aca="false">(L393+M393)*2</f>
        <v>0</v>
      </c>
      <c r="O393" s="124" t="n">
        <f aca="false">K393+N393</f>
        <v>0</v>
      </c>
      <c r="P393" s="126" t="n">
        <v>12.28</v>
      </c>
      <c r="Q393" s="127"/>
      <c r="R393" s="127"/>
      <c r="S393" s="122"/>
      <c r="T393" s="122"/>
      <c r="U393" s="122"/>
      <c r="V393" s="122"/>
      <c r="W393" s="125"/>
      <c r="X393" s="125"/>
      <c r="Y393" s="122"/>
      <c r="Z393" s="122"/>
      <c r="AA393" s="122"/>
    </row>
    <row r="394" customFormat="false" ht="15" hidden="true" customHeight="true" outlineLevel="0" collapsed="false">
      <c r="B394" s="112" t="s">
        <v>123</v>
      </c>
      <c r="C394" s="112" t="s">
        <v>1513</v>
      </c>
      <c r="D394" s="112"/>
      <c r="E394" s="113" t="s">
        <v>1529</v>
      </c>
      <c r="F394" s="113" t="s">
        <v>1515</v>
      </c>
      <c r="G394" s="112"/>
      <c r="H394" s="117"/>
      <c r="I394" s="115" t="n">
        <v>6</v>
      </c>
      <c r="J394" s="112" t="n">
        <v>1</v>
      </c>
      <c r="K394" s="112" t="n">
        <f aca="false">ROUNDUP(SUM(I394+J394)*1.2,0)</f>
        <v>9</v>
      </c>
      <c r="L394" s="112" t="n">
        <v>1</v>
      </c>
      <c r="M394" s="112"/>
      <c r="N394" s="112" t="n">
        <f aca="false">(L394+M394)*2</f>
        <v>2</v>
      </c>
      <c r="O394" s="117" t="n">
        <f aca="false">K394+N394</f>
        <v>11</v>
      </c>
      <c r="P394" s="118" t="n">
        <f aca="false">SUM(P395:P396)</f>
        <v>248.59</v>
      </c>
      <c r="Q394" s="119" t="n">
        <f aca="false">(I394+L394+M394)*30</f>
        <v>210</v>
      </c>
      <c r="R394" s="119" t="n">
        <f aca="false">(I394+L394+M394)*45</f>
        <v>315</v>
      </c>
      <c r="S394" s="120" t="str">
        <f aca="false">IF(AND(P394&gt;=Q394,P394&lt;=R394),"Adequado",IF(P394&lt;Q394,"Apertado",IF(P394&gt;R394,"Folgado","0")))</f>
        <v>Adequado</v>
      </c>
      <c r="T394" s="112"/>
      <c r="U394" s="112"/>
      <c r="V394" s="112"/>
      <c r="W394" s="115" t="n">
        <f aca="false">I394+L394+M394</f>
        <v>7</v>
      </c>
      <c r="X394" s="115" t="n">
        <f aca="false">IF(E394&lt;&gt;"",(IF(F394="SL","6",IF(F394="SP","2",IF(F394="F","14",IF(F394="C","2","0")))))*2,IF(F394="SL","6",IF(F394="SP","2",IF(F394="F","14",IF(F394="C","2","0")))))</f>
        <v>4</v>
      </c>
      <c r="Y394" s="116" t="str">
        <f aca="false">IF(S394="Folgado","2",IF(S394="Adequado","4",IF(S394="Apertado","6","0")))</f>
        <v>4</v>
      </c>
      <c r="Z394" s="112" t="n">
        <f aca="false">IF(AND(U394&lt;&gt;"",F394="SL",F394="F"),(W394+X394+Y394)*1.5,(W394+X394+Y394))</f>
        <v>15</v>
      </c>
      <c r="AA394" s="112" t="s">
        <v>1545</v>
      </c>
    </row>
    <row r="395" customFormat="false" ht="15" hidden="true" customHeight="true" outlineLevel="0" collapsed="false">
      <c r="B395" s="116" t="s">
        <v>123</v>
      </c>
      <c r="C395" s="116" t="s">
        <v>9</v>
      </c>
      <c r="D395" s="116" t="s">
        <v>70</v>
      </c>
      <c r="E395" s="116"/>
      <c r="F395" s="138"/>
      <c r="G395" s="116" t="s">
        <v>124</v>
      </c>
      <c r="H395" s="114" t="s">
        <v>125</v>
      </c>
      <c r="I395" s="139"/>
      <c r="J395" s="116"/>
      <c r="K395" s="116" t="n">
        <f aca="false">ROUNDUP(SUM(I395+J395)*1.2,0)</f>
        <v>0</v>
      </c>
      <c r="L395" s="116"/>
      <c r="M395" s="116"/>
      <c r="N395" s="116" t="n">
        <f aca="false">(L395+M395)*2</f>
        <v>0</v>
      </c>
      <c r="O395" s="114" t="n">
        <f aca="false">K395+N395</f>
        <v>0</v>
      </c>
      <c r="P395" s="140" t="n">
        <v>186.42</v>
      </c>
      <c r="Q395" s="141"/>
      <c r="R395" s="141"/>
      <c r="S395" s="116"/>
      <c r="T395" s="116"/>
      <c r="U395" s="116"/>
      <c r="V395" s="116"/>
      <c r="W395" s="139"/>
      <c r="X395" s="139"/>
      <c r="Y395" s="116"/>
      <c r="Z395" s="116"/>
      <c r="AA395" s="116"/>
    </row>
    <row r="396" customFormat="false" ht="15" hidden="true" customHeight="true" outlineLevel="0" collapsed="false">
      <c r="B396" s="116" t="s">
        <v>123</v>
      </c>
      <c r="C396" s="116" t="s">
        <v>225</v>
      </c>
      <c r="D396" s="116" t="s">
        <v>70</v>
      </c>
      <c r="E396" s="116"/>
      <c r="F396" s="138"/>
      <c r="G396" s="116" t="s">
        <v>646</v>
      </c>
      <c r="H396" s="114" t="s">
        <v>647</v>
      </c>
      <c r="I396" s="139"/>
      <c r="J396" s="116"/>
      <c r="K396" s="116" t="n">
        <f aca="false">ROUNDUP(SUM(I396+J396)*1.2,0)</f>
        <v>0</v>
      </c>
      <c r="L396" s="116"/>
      <c r="M396" s="116"/>
      <c r="N396" s="116" t="n">
        <f aca="false">(L396+M396)*2</f>
        <v>0</v>
      </c>
      <c r="O396" s="114" t="n">
        <f aca="false">K396+N396</f>
        <v>0</v>
      </c>
      <c r="P396" s="140" t="n">
        <v>62.17</v>
      </c>
      <c r="Q396" s="141"/>
      <c r="R396" s="141"/>
      <c r="S396" s="116"/>
      <c r="T396" s="116"/>
      <c r="U396" s="116"/>
      <c r="V396" s="116"/>
      <c r="W396" s="139"/>
      <c r="X396" s="139"/>
      <c r="Y396" s="116"/>
      <c r="Z396" s="116"/>
      <c r="AA396" s="116"/>
    </row>
    <row r="397" customFormat="false" ht="31.5" hidden="true" customHeight="true" outlineLevel="0" collapsed="false">
      <c r="B397" s="122" t="s">
        <v>123</v>
      </c>
      <c r="C397" s="122" t="s">
        <v>1521</v>
      </c>
      <c r="D397" s="122" t="s">
        <v>70</v>
      </c>
      <c r="E397" s="122"/>
      <c r="F397" s="123"/>
      <c r="G397" s="122" t="s">
        <v>1215</v>
      </c>
      <c r="H397" s="124" t="s">
        <v>125</v>
      </c>
      <c r="I397" s="125"/>
      <c r="J397" s="122"/>
      <c r="K397" s="122" t="n">
        <f aca="false">ROUNDUP(SUM(I397+J397)*1.2,0)</f>
        <v>0</v>
      </c>
      <c r="L397" s="122"/>
      <c r="M397" s="122"/>
      <c r="N397" s="122" t="n">
        <f aca="false">(L397+M397)*2</f>
        <v>0</v>
      </c>
      <c r="O397" s="124" t="n">
        <f aca="false">K397+N397</f>
        <v>0</v>
      </c>
      <c r="P397" s="126" t="n">
        <v>31.61</v>
      </c>
      <c r="Q397" s="127"/>
      <c r="R397" s="127"/>
      <c r="S397" s="122"/>
      <c r="T397" s="122"/>
      <c r="U397" s="122"/>
      <c r="V397" s="122"/>
      <c r="W397" s="125"/>
      <c r="X397" s="125"/>
      <c r="Y397" s="122"/>
      <c r="Z397" s="122"/>
      <c r="AA397" s="122"/>
    </row>
    <row r="398" customFormat="false" ht="15" hidden="true" customHeight="true" outlineLevel="0" collapsed="false">
      <c r="B398" s="112" t="s">
        <v>1216</v>
      </c>
      <c r="C398" s="112" t="s">
        <v>1513</v>
      </c>
      <c r="D398" s="112"/>
      <c r="E398" s="113"/>
      <c r="F398" s="113" t="s">
        <v>1516</v>
      </c>
      <c r="G398" s="112"/>
      <c r="H398" s="117"/>
      <c r="I398" s="115" t="n">
        <v>4</v>
      </c>
      <c r="J398" s="112" t="n">
        <v>0</v>
      </c>
      <c r="K398" s="112" t="n">
        <f aca="false">ROUNDUP(SUM(I398+J398)*1.2,0)</f>
        <v>5</v>
      </c>
      <c r="L398" s="112"/>
      <c r="M398" s="112"/>
      <c r="N398" s="112" t="n">
        <f aca="false">(L398+M398)*2</f>
        <v>0</v>
      </c>
      <c r="O398" s="117" t="n">
        <f aca="false">K398+N398</f>
        <v>5</v>
      </c>
      <c r="P398" s="118" t="n">
        <f aca="false">P399</f>
        <v>430.14</v>
      </c>
      <c r="Q398" s="119" t="n">
        <f aca="false">(I398+L398+M398)*30</f>
        <v>120</v>
      </c>
      <c r="R398" s="119" t="n">
        <f aca="false">(I398+L398+M398)*45</f>
        <v>180</v>
      </c>
      <c r="S398" s="120" t="str">
        <f aca="false">IF(AND(P398&gt;=Q398,P398&lt;=R398),"Adequado",IF(P398&lt;Q398,"Apertado",IF(P398&gt;R398,"Folgado","0")))</f>
        <v>Folgado</v>
      </c>
      <c r="T398" s="112"/>
      <c r="U398" s="112"/>
      <c r="V398" s="112" t="s">
        <v>1522</v>
      </c>
      <c r="W398" s="115" t="n">
        <f aca="false">I398+L398+M398</f>
        <v>4</v>
      </c>
      <c r="X398" s="115" t="str">
        <f aca="false">IF(E398&lt;&gt;"",(IF(F398="SL","6",IF(F398="SP","2",IF(F398="F","14",IF(F398="C","2","0")))))*2,IF(F398="SL","6",IF(F398="SP","2",IF(F398="F","14",IF(F398="C","2","0")))))</f>
        <v>14</v>
      </c>
      <c r="Y398" s="116" t="str">
        <f aca="false">IF(S398="Folgado","2",IF(S398="Adequado","4",IF(S398="Apertado","6","0")))</f>
        <v>2</v>
      </c>
      <c r="Z398" s="112" t="n">
        <f aca="false">IF(AND(U398&lt;&gt;"",F398="SL",F398="F"),(W398+X398+Y398)*1.5,(W398+X398+Y398))</f>
        <v>20</v>
      </c>
      <c r="AA398" s="112"/>
    </row>
    <row r="399" customFormat="false" ht="15" hidden="true" customHeight="true" outlineLevel="0" collapsed="false">
      <c r="B399" s="122" t="s">
        <v>1216</v>
      </c>
      <c r="C399" s="122" t="s">
        <v>978</v>
      </c>
      <c r="D399" s="122" t="s">
        <v>10</v>
      </c>
      <c r="E399" s="122"/>
      <c r="F399" s="123"/>
      <c r="G399" s="122" t="s">
        <v>1217</v>
      </c>
      <c r="H399" s="124" t="s">
        <v>1218</v>
      </c>
      <c r="I399" s="125"/>
      <c r="J399" s="122"/>
      <c r="K399" s="122" t="n">
        <f aca="false">ROUNDUP(SUM(I399+J399)*1.2,0)</f>
        <v>0</v>
      </c>
      <c r="L399" s="122"/>
      <c r="M399" s="122"/>
      <c r="N399" s="122" t="n">
        <f aca="false">(L399+M399)*2</f>
        <v>0</v>
      </c>
      <c r="O399" s="122" t="n">
        <f aca="false">K399+N399</f>
        <v>0</v>
      </c>
      <c r="P399" s="126" t="n">
        <v>430.14</v>
      </c>
      <c r="Q399" s="137"/>
      <c r="R399" s="137"/>
      <c r="S399" s="122"/>
      <c r="T399" s="122"/>
      <c r="U399" s="122"/>
      <c r="V399" s="122"/>
      <c r="W399" s="125"/>
      <c r="X399" s="125"/>
      <c r="Y399" s="122"/>
      <c r="Z399" s="122"/>
      <c r="AA399" s="122"/>
    </row>
    <row r="400" customFormat="false" ht="15" hidden="true" customHeight="true" outlineLevel="0" collapsed="false">
      <c r="B400" s="116" t="s">
        <v>1219</v>
      </c>
      <c r="C400" s="116" t="s">
        <v>1526</v>
      </c>
      <c r="D400" s="116"/>
      <c r="E400" s="138"/>
      <c r="F400" s="138" t="s">
        <v>1516</v>
      </c>
      <c r="G400" s="116"/>
      <c r="H400" s="114"/>
      <c r="I400" s="139" t="n">
        <v>1</v>
      </c>
      <c r="J400" s="116" t="n">
        <v>0</v>
      </c>
      <c r="K400" s="112" t="n">
        <f aca="false">ROUNDUP(SUM(I400+J400)*1.2,0)</f>
        <v>2</v>
      </c>
      <c r="L400" s="116"/>
      <c r="M400" s="116"/>
      <c r="N400" s="112" t="n">
        <f aca="false">(L400+M400)*2</f>
        <v>0</v>
      </c>
      <c r="O400" s="117" t="n">
        <f aca="false">K400+N400</f>
        <v>2</v>
      </c>
      <c r="P400" s="174" t="n">
        <f aca="false">P401</f>
        <v>33.4</v>
      </c>
      <c r="Q400" s="119" t="n">
        <f aca="false">(I400+L400+M400)*30</f>
        <v>30</v>
      </c>
      <c r="R400" s="119" t="n">
        <f aca="false">(I400+L400+M400)*45</f>
        <v>45</v>
      </c>
      <c r="S400" s="116" t="str">
        <f aca="false">IF(AND(P400&gt;=Q400,P400&lt;=R400),"Adequado",IF(P400&lt;Q400,"Apertado",IF(P400&gt;R400,"Folgado","0")))</f>
        <v>Adequado</v>
      </c>
      <c r="T400" s="116"/>
      <c r="U400" s="116"/>
      <c r="V400" s="116"/>
      <c r="W400" s="115" t="n">
        <f aca="false">I400+L400+M400</f>
        <v>1</v>
      </c>
      <c r="X400" s="115" t="str">
        <f aca="false">IF(E400&lt;&gt;"",(IF(F400="SL","6",IF(F400="SP","2",IF(F400="F","14",IF(F400="C","2","0")))))*2,IF(F400="SL","6",IF(F400="SP","2",IF(F400="F","14",IF(F400="C","2","0")))))</f>
        <v>14</v>
      </c>
      <c r="Y400" s="116" t="str">
        <f aca="false">IF(S400="Folgado","2",IF(S400="Adequado","4",IF(S400="Apertado","6","0")))</f>
        <v>4</v>
      </c>
      <c r="Z400" s="112" t="n">
        <f aca="false">IF(AND(U400&lt;&gt;"",F400="SL",F400="F"),(W400+X400+Y400)*1.5,(W400+X400+Y400))</f>
        <v>19</v>
      </c>
      <c r="AA400" s="116"/>
    </row>
    <row r="401" customFormat="false" ht="15" hidden="true" customHeight="true" outlineLevel="0" collapsed="false">
      <c r="B401" s="122" t="s">
        <v>1219</v>
      </c>
      <c r="C401" s="122" t="s">
        <v>978</v>
      </c>
      <c r="D401" s="122"/>
      <c r="E401" s="122"/>
      <c r="F401" s="122"/>
      <c r="G401" s="122" t="s">
        <v>1220</v>
      </c>
      <c r="H401" s="124"/>
      <c r="I401" s="125"/>
      <c r="J401" s="122"/>
      <c r="K401" s="122"/>
      <c r="L401" s="122"/>
      <c r="M401" s="122"/>
      <c r="N401" s="122"/>
      <c r="O401" s="122"/>
      <c r="P401" s="144" t="n">
        <v>33.4</v>
      </c>
      <c r="Q401" s="122"/>
      <c r="R401" s="122"/>
      <c r="S401" s="122"/>
      <c r="T401" s="122"/>
      <c r="U401" s="122"/>
      <c r="V401" s="122"/>
      <c r="W401" s="125"/>
      <c r="X401" s="125"/>
      <c r="Y401" s="122"/>
      <c r="Z401" s="122"/>
      <c r="AA401" s="122"/>
    </row>
    <row r="402" customFormat="false" ht="15" hidden="true" customHeight="true" outlineLevel="0" collapsed="false">
      <c r="B402" s="112" t="s">
        <v>649</v>
      </c>
      <c r="C402" s="112" t="s">
        <v>1513</v>
      </c>
      <c r="D402" s="112"/>
      <c r="E402" s="113"/>
      <c r="F402" s="113" t="s">
        <v>1514</v>
      </c>
      <c r="G402" s="112"/>
      <c r="H402" s="117"/>
      <c r="I402" s="115" t="n">
        <v>1</v>
      </c>
      <c r="J402" s="112" t="n">
        <v>0</v>
      </c>
      <c r="K402" s="112" t="n">
        <f aca="false">ROUNDUP(SUM(I402+J402)*1.2,0)</f>
        <v>2</v>
      </c>
      <c r="L402" s="112"/>
      <c r="M402" s="112"/>
      <c r="N402" s="112" t="n">
        <f aca="false">(L402+M402)*2</f>
        <v>0</v>
      </c>
      <c r="O402" s="117" t="n">
        <f aca="false">K402+N402</f>
        <v>2</v>
      </c>
      <c r="P402" s="118" t="n">
        <f aca="false">P403</f>
        <v>37.19</v>
      </c>
      <c r="Q402" s="119" t="n">
        <f aca="false">(I402+L402+M402)*30</f>
        <v>30</v>
      </c>
      <c r="R402" s="119" t="n">
        <f aca="false">(I402+L402+M402)*45</f>
        <v>45</v>
      </c>
      <c r="S402" s="120" t="str">
        <f aca="false">IF(AND(P402&gt;=Q402,P402&lt;=R402),"Adequado",IF(P402&lt;Q402,"Apertado",IF(P402&gt;R402,"Folgado","0")))</f>
        <v>Adequado</v>
      </c>
      <c r="T402" s="112"/>
      <c r="U402" s="128" t="n">
        <v>46753</v>
      </c>
      <c r="V402" s="112"/>
      <c r="W402" s="115" t="n">
        <f aca="false">I402+L402+M402</f>
        <v>1</v>
      </c>
      <c r="X402" s="115" t="str">
        <f aca="false">IF(E402&lt;&gt;"",(IF(F402="SL","6",IF(F402="SP","2",IF(F402="F","14",IF(F402="C","2","0")))))*2,IF(F402="SL","6",IF(F402="SP","2",IF(F402="F","14",IF(F402="C","2","0")))))</f>
        <v>6</v>
      </c>
      <c r="Y402" s="116" t="str">
        <f aca="false">IF(S402="Folgado","2",IF(S402="Adequado","4",IF(S402="Apertado","6","0")))</f>
        <v>4</v>
      </c>
      <c r="Z402" s="112" t="n">
        <f aca="false">IF(AND(U402&lt;&gt;"",F402="SL",F402="F"),(W402+X402+Y402)*1.5,(W402+X402+Y402))</f>
        <v>11</v>
      </c>
      <c r="AA402" s="112"/>
    </row>
    <row r="403" customFormat="false" ht="15" hidden="true" customHeight="true" outlineLevel="0" collapsed="false">
      <c r="B403" s="122" t="s">
        <v>649</v>
      </c>
      <c r="C403" s="122" t="s">
        <v>225</v>
      </c>
      <c r="D403" s="122" t="s">
        <v>70</v>
      </c>
      <c r="E403" s="122"/>
      <c r="F403" s="123"/>
      <c r="G403" s="122" t="s">
        <v>650</v>
      </c>
      <c r="H403" s="124" t="s">
        <v>651</v>
      </c>
      <c r="I403" s="125"/>
      <c r="J403" s="122"/>
      <c r="K403" s="122" t="n">
        <f aca="false">ROUNDUP(SUM(I403+J403)*1.2,0)</f>
        <v>0</v>
      </c>
      <c r="L403" s="122"/>
      <c r="M403" s="122"/>
      <c r="N403" s="122" t="n">
        <f aca="false">(L403+M403)*2</f>
        <v>0</v>
      </c>
      <c r="O403" s="124" t="n">
        <f aca="false">K403+N403</f>
        <v>0</v>
      </c>
      <c r="P403" s="126" t="n">
        <v>37.19</v>
      </c>
      <c r="Q403" s="127"/>
      <c r="R403" s="127"/>
      <c r="S403" s="122"/>
      <c r="T403" s="122"/>
      <c r="U403" s="122"/>
      <c r="V403" s="122"/>
      <c r="W403" s="125"/>
      <c r="X403" s="125"/>
      <c r="Y403" s="122"/>
      <c r="Z403" s="122"/>
      <c r="AA403" s="122"/>
    </row>
    <row r="404" customFormat="false" ht="15" hidden="true" customHeight="true" outlineLevel="0" collapsed="false">
      <c r="B404" s="116" t="s">
        <v>654</v>
      </c>
      <c r="C404" s="116" t="s">
        <v>1513</v>
      </c>
      <c r="D404" s="116"/>
      <c r="E404" s="138" t="s">
        <v>1551</v>
      </c>
      <c r="F404" s="138" t="s">
        <v>1514</v>
      </c>
      <c r="G404" s="116"/>
      <c r="H404" s="114"/>
      <c r="I404" s="139" t="n">
        <v>2</v>
      </c>
      <c r="J404" s="116" t="n">
        <v>0</v>
      </c>
      <c r="K404" s="116" t="n">
        <f aca="false">ROUNDUP(SUM(I404+J404)*1.2,0)</f>
        <v>3</v>
      </c>
      <c r="L404" s="116"/>
      <c r="M404" s="116"/>
      <c r="N404" s="116" t="n">
        <f aca="false">(L404+M404)*2</f>
        <v>0</v>
      </c>
      <c r="O404" s="114" t="n">
        <f aca="false">K404+N404</f>
        <v>3</v>
      </c>
      <c r="P404" s="140" t="n">
        <f aca="false">P405+P407</f>
        <v>108</v>
      </c>
      <c r="Q404" s="119" t="n">
        <f aca="false">(I404+L404+M404)*30</f>
        <v>60</v>
      </c>
      <c r="R404" s="119" t="n">
        <f aca="false">(I404+L404+M404)*45</f>
        <v>90</v>
      </c>
      <c r="S404" s="116" t="str">
        <f aca="false">IF(AND(P404&gt;=Q404,P404&lt;=R404),"Adequado",IF(P404&lt;Q404,"Apertado",IF(P404&gt;R404,"Folgado","0")))</f>
        <v>Folgado</v>
      </c>
      <c r="T404" s="116"/>
      <c r="U404" s="116"/>
      <c r="V404" s="116"/>
      <c r="W404" s="115" t="n">
        <f aca="false">I404+L404+M404</f>
        <v>2</v>
      </c>
      <c r="X404" s="115" t="n">
        <f aca="false">IF(E404&lt;&gt;"",(IF(F404="SL","6",IF(F404="SP","2",IF(F404="F","14",IF(F404="C","2","0")))))*2,IF(F404="SL","6",IF(F404="SP","2",IF(F404="F","14",IF(F404="C","2","0")))))</f>
        <v>12</v>
      </c>
      <c r="Y404" s="116" t="str">
        <f aca="false">IF(S404="Folgado","2",IF(S404="Adequado","4",IF(S404="Apertado","6","0")))</f>
        <v>2</v>
      </c>
      <c r="Z404" s="112" t="n">
        <f aca="false">IF(AND(U404&lt;&gt;"",F404="SL",F404="F"),(W404+X404+Y404)*1.5,(W404+X404+Y404))</f>
        <v>16</v>
      </c>
      <c r="AA404" s="116"/>
    </row>
    <row r="405" customFormat="false" ht="15" hidden="true" customHeight="true" outlineLevel="0" collapsed="false">
      <c r="B405" s="116" t="s">
        <v>654</v>
      </c>
      <c r="C405" s="116" t="s">
        <v>225</v>
      </c>
      <c r="D405" s="116" t="s">
        <v>14</v>
      </c>
      <c r="E405" s="116"/>
      <c r="F405" s="138"/>
      <c r="G405" s="116" t="s">
        <v>1552</v>
      </c>
      <c r="H405" s="114" t="s">
        <v>656</v>
      </c>
      <c r="I405" s="139"/>
      <c r="J405" s="116"/>
      <c r="K405" s="116" t="n">
        <f aca="false">ROUNDUP(SUM(I405+J405)*1.2,0)</f>
        <v>0</v>
      </c>
      <c r="L405" s="116"/>
      <c r="M405" s="116"/>
      <c r="N405" s="116" t="n">
        <f aca="false">(L405+M405)*2</f>
        <v>0</v>
      </c>
      <c r="O405" s="114" t="n">
        <f aca="false">K405+N405</f>
        <v>0</v>
      </c>
      <c r="P405" s="140" t="n">
        <v>40.4</v>
      </c>
      <c r="Q405" s="141"/>
      <c r="R405" s="141"/>
      <c r="S405" s="116"/>
      <c r="T405" s="116"/>
      <c r="U405" s="116"/>
      <c r="V405" s="116"/>
      <c r="W405" s="139"/>
      <c r="X405" s="139"/>
      <c r="Y405" s="116"/>
      <c r="Z405" s="116"/>
      <c r="AA405" s="116"/>
    </row>
    <row r="406" customFormat="false" ht="29.25" hidden="true" customHeight="true" outlineLevel="0" collapsed="false">
      <c r="B406" s="116" t="s">
        <v>654</v>
      </c>
      <c r="C406" s="116" t="s">
        <v>1521</v>
      </c>
      <c r="D406" s="116" t="s">
        <v>14</v>
      </c>
      <c r="E406" s="116"/>
      <c r="F406" s="138"/>
      <c r="G406" s="116" t="s">
        <v>1222</v>
      </c>
      <c r="H406" s="114" t="s">
        <v>656</v>
      </c>
      <c r="I406" s="139"/>
      <c r="J406" s="116"/>
      <c r="K406" s="116" t="n">
        <f aca="false">ROUNDUP(SUM(I406+J406)*1.2,0)</f>
        <v>0</v>
      </c>
      <c r="L406" s="116"/>
      <c r="M406" s="116"/>
      <c r="N406" s="116" t="n">
        <f aca="false">(L406+M406)*2</f>
        <v>0</v>
      </c>
      <c r="O406" s="114" t="n">
        <f aca="false">K406+N406</f>
        <v>0</v>
      </c>
      <c r="P406" s="140" t="n">
        <v>18</v>
      </c>
      <c r="Q406" s="141"/>
      <c r="R406" s="141"/>
      <c r="S406" s="116"/>
      <c r="T406" s="116"/>
      <c r="U406" s="116"/>
      <c r="V406" s="116"/>
      <c r="W406" s="139"/>
      <c r="X406" s="139"/>
      <c r="Y406" s="116"/>
      <c r="Z406" s="116"/>
      <c r="AA406" s="116"/>
    </row>
    <row r="407" customFormat="false" ht="15" hidden="true" customHeight="true" outlineLevel="0" collapsed="false">
      <c r="B407" s="122" t="s">
        <v>654</v>
      </c>
      <c r="C407" s="122" t="s">
        <v>1451</v>
      </c>
      <c r="D407" s="122" t="s">
        <v>14</v>
      </c>
      <c r="E407" s="122"/>
      <c r="F407" s="123"/>
      <c r="G407" s="122" t="s">
        <v>1478</v>
      </c>
      <c r="H407" s="124" t="s">
        <v>1479</v>
      </c>
      <c r="I407" s="125"/>
      <c r="J407" s="122"/>
      <c r="K407" s="122" t="n">
        <f aca="false">ROUNDUP(SUM(I407+J407)*1.2,0)</f>
        <v>0</v>
      </c>
      <c r="L407" s="122"/>
      <c r="M407" s="122"/>
      <c r="N407" s="122" t="n">
        <f aca="false">(L407+M407)*2</f>
        <v>0</v>
      </c>
      <c r="O407" s="124" t="n">
        <f aca="false">K407+N407</f>
        <v>0</v>
      </c>
      <c r="P407" s="126" t="n">
        <v>67.6</v>
      </c>
      <c r="Q407" s="127"/>
      <c r="R407" s="127"/>
      <c r="S407" s="122"/>
      <c r="T407" s="122"/>
      <c r="U407" s="122"/>
      <c r="V407" s="122"/>
      <c r="W407" s="125"/>
      <c r="X407" s="125"/>
      <c r="Y407" s="122"/>
      <c r="Z407" s="122"/>
      <c r="AA407" s="122"/>
    </row>
    <row r="408" customFormat="false" ht="15" hidden="true" customHeight="true" outlineLevel="0" collapsed="false">
      <c r="B408" s="112" t="s">
        <v>659</v>
      </c>
      <c r="C408" s="112" t="s">
        <v>1513</v>
      </c>
      <c r="D408" s="112"/>
      <c r="E408" s="113"/>
      <c r="F408" s="113" t="s">
        <v>1514</v>
      </c>
      <c r="G408" s="112"/>
      <c r="H408" s="117"/>
      <c r="I408" s="115" t="n">
        <v>1</v>
      </c>
      <c r="J408" s="112" t="n">
        <v>0</v>
      </c>
      <c r="K408" s="112" t="n">
        <f aca="false">ROUNDUP(SUM(I408+J408)*1.2,0)</f>
        <v>2</v>
      </c>
      <c r="L408" s="112"/>
      <c r="M408" s="112"/>
      <c r="N408" s="112" t="n">
        <f aca="false">(L408+M408)*2</f>
        <v>0</v>
      </c>
      <c r="O408" s="117" t="n">
        <f aca="false">K408+N408</f>
        <v>2</v>
      </c>
      <c r="P408" s="118" t="n">
        <f aca="false">P409</f>
        <v>56.3</v>
      </c>
      <c r="Q408" s="119" t="n">
        <f aca="false">(I408+L408+M408)*30</f>
        <v>30</v>
      </c>
      <c r="R408" s="119" t="n">
        <f aca="false">(I408+L408+M408)*45</f>
        <v>45</v>
      </c>
      <c r="S408" s="120" t="str">
        <f aca="false">IF(AND(P408&gt;=Q408,P408&lt;=R408),"Adequado",IF(P408&lt;Q408,"Apertado",IF(P408&gt;R408,"Folgado","0")))</f>
        <v>Folgado</v>
      </c>
      <c r="T408" s="112"/>
      <c r="U408" s="112"/>
      <c r="V408" s="112"/>
      <c r="W408" s="115" t="n">
        <f aca="false">I408+L408+M408</f>
        <v>1</v>
      </c>
      <c r="X408" s="115" t="str">
        <f aca="false">IF(E408&lt;&gt;"",(IF(F408="SL","6",IF(F408="SP","2",IF(F408="F","14",IF(F408="C","2","0")))))*2,IF(F408="SL","6",IF(F408="SP","2",IF(F408="F","14",IF(F408="C","2","0")))))</f>
        <v>6</v>
      </c>
      <c r="Y408" s="116" t="str">
        <f aca="false">IF(S408="Folgado","2",IF(S408="Adequado","4",IF(S408="Apertado","6","0")))</f>
        <v>2</v>
      </c>
      <c r="Z408" s="112" t="n">
        <f aca="false">IF(AND(U408&lt;&gt;"",F408="SL",F408="F"),(W408+X408+Y408)*1.5,(W408+X408+Y408))</f>
        <v>9</v>
      </c>
      <c r="AA408" s="112"/>
    </row>
    <row r="409" customFormat="false" ht="15" hidden="true" customHeight="true" outlineLevel="0" collapsed="false">
      <c r="B409" s="122" t="s">
        <v>659</v>
      </c>
      <c r="C409" s="122" t="s">
        <v>225</v>
      </c>
      <c r="D409" s="122" t="s">
        <v>232</v>
      </c>
      <c r="E409" s="122"/>
      <c r="F409" s="123"/>
      <c r="G409" s="122" t="s">
        <v>660</v>
      </c>
      <c r="H409" s="124" t="s">
        <v>661</v>
      </c>
      <c r="I409" s="125"/>
      <c r="J409" s="122"/>
      <c r="K409" s="122" t="n">
        <f aca="false">ROUNDUP(SUM(I409+J409)*1.2,0)</f>
        <v>0</v>
      </c>
      <c r="L409" s="122"/>
      <c r="M409" s="122"/>
      <c r="N409" s="122" t="n">
        <f aca="false">(L409+M409)*2</f>
        <v>0</v>
      </c>
      <c r="O409" s="124" t="n">
        <f aca="false">K409+N409</f>
        <v>0</v>
      </c>
      <c r="P409" s="126" t="n">
        <v>56.3</v>
      </c>
      <c r="Q409" s="127"/>
      <c r="R409" s="127"/>
      <c r="S409" s="122"/>
      <c r="T409" s="122"/>
      <c r="U409" s="122"/>
      <c r="V409" s="122"/>
      <c r="W409" s="125"/>
      <c r="X409" s="125"/>
      <c r="Y409" s="122"/>
      <c r="Z409" s="122"/>
      <c r="AA409" s="122"/>
    </row>
    <row r="410" customFormat="false" ht="15" hidden="true" customHeight="true" outlineLevel="0" collapsed="false">
      <c r="B410" s="112" t="s">
        <v>126</v>
      </c>
      <c r="C410" s="112" t="s">
        <v>1513</v>
      </c>
      <c r="D410" s="112"/>
      <c r="E410" s="113"/>
      <c r="F410" s="113" t="s">
        <v>1515</v>
      </c>
      <c r="G410" s="112"/>
      <c r="H410" s="117"/>
      <c r="I410" s="115" t="n">
        <v>2</v>
      </c>
      <c r="J410" s="112" t="n">
        <v>0</v>
      </c>
      <c r="K410" s="112" t="n">
        <f aca="false">ROUNDUP(SUM(I410+J410)*1.2,0)</f>
        <v>3</v>
      </c>
      <c r="L410" s="112"/>
      <c r="M410" s="112"/>
      <c r="N410" s="112" t="n">
        <f aca="false">(L410+M410)*2</f>
        <v>0</v>
      </c>
      <c r="O410" s="117" t="n">
        <f aca="false">K410+N410</f>
        <v>3</v>
      </c>
      <c r="P410" s="118" t="n">
        <f aca="false">P411</f>
        <v>86.5</v>
      </c>
      <c r="Q410" s="119" t="n">
        <f aca="false">(I410+L410+M410)*30</f>
        <v>60</v>
      </c>
      <c r="R410" s="119" t="n">
        <f aca="false">(I410+L410+M410)*45</f>
        <v>90</v>
      </c>
      <c r="S410" s="120" t="str">
        <f aca="false">IF(AND(P410&gt;=Q410,P410&lt;=R410),"Adequado",IF(P410&lt;Q410,"Apertado",IF(P410&gt;R410,"Folgado","0")))</f>
        <v>Adequado</v>
      </c>
      <c r="T410" s="112"/>
      <c r="U410" s="112"/>
      <c r="V410" s="112"/>
      <c r="W410" s="115" t="n">
        <f aca="false">I410+L410+M410</f>
        <v>2</v>
      </c>
      <c r="X410" s="115" t="str">
        <f aca="false">IF(E410&lt;&gt;"",(IF(F410="SL","6",IF(F410="SP","2",IF(F410="F","14",IF(F410="C","2","0")))))*2,IF(F410="SL","6",IF(F410="SP","2",IF(F410="F","14",IF(F410="C","2","0")))))</f>
        <v>2</v>
      </c>
      <c r="Y410" s="116" t="str">
        <f aca="false">IF(S410="Folgado","2",IF(S410="Adequado","4",IF(S410="Apertado","6","0")))</f>
        <v>4</v>
      </c>
      <c r="Z410" s="112" t="n">
        <f aca="false">IF(AND(U410&lt;&gt;"",F410="SL",F410="F"),(W410+X410+Y410)*1.5,(W410+X410+Y410))</f>
        <v>8</v>
      </c>
      <c r="AA410" s="112"/>
    </row>
    <row r="411" customFormat="false" ht="15" hidden="true" customHeight="true" outlineLevel="0" collapsed="false">
      <c r="B411" s="122" t="s">
        <v>126</v>
      </c>
      <c r="C411" s="122" t="s">
        <v>9</v>
      </c>
      <c r="D411" s="122" t="s">
        <v>115</v>
      </c>
      <c r="E411" s="122"/>
      <c r="F411" s="123"/>
      <c r="G411" s="122" t="s">
        <v>127</v>
      </c>
      <c r="H411" s="124" t="s">
        <v>128</v>
      </c>
      <c r="I411" s="125"/>
      <c r="J411" s="122"/>
      <c r="K411" s="122" t="n">
        <f aca="false">ROUNDUP(SUM(I411+J411)*1.2,0)</f>
        <v>0</v>
      </c>
      <c r="L411" s="122"/>
      <c r="M411" s="122"/>
      <c r="N411" s="122" t="n">
        <f aca="false">(L411+M411)*2</f>
        <v>0</v>
      </c>
      <c r="O411" s="124" t="n">
        <f aca="false">K411+N411</f>
        <v>0</v>
      </c>
      <c r="P411" s="126" t="n">
        <v>86.5</v>
      </c>
      <c r="Q411" s="127"/>
      <c r="R411" s="127"/>
      <c r="S411" s="122"/>
      <c r="T411" s="122"/>
      <c r="U411" s="122"/>
      <c r="V411" s="122"/>
      <c r="W411" s="125"/>
      <c r="X411" s="125"/>
      <c r="Y411" s="122"/>
      <c r="Z411" s="122"/>
      <c r="AA411" s="122"/>
    </row>
    <row r="412" customFormat="false" ht="15" hidden="true" customHeight="true" outlineLevel="0" collapsed="false">
      <c r="B412" s="116" t="s">
        <v>663</v>
      </c>
      <c r="C412" s="116" t="s">
        <v>1513</v>
      </c>
      <c r="D412" s="116"/>
      <c r="E412" s="138" t="s">
        <v>1539</v>
      </c>
      <c r="F412" s="138" t="s">
        <v>1514</v>
      </c>
      <c r="G412" s="116" t="s">
        <v>1553</v>
      </c>
      <c r="H412" s="114"/>
      <c r="I412" s="139" t="n">
        <v>5</v>
      </c>
      <c r="J412" s="116" t="n">
        <v>2</v>
      </c>
      <c r="K412" s="116" t="n">
        <f aca="false">ROUNDUP(SUM(I412+J412)*1.2,0)</f>
        <v>9</v>
      </c>
      <c r="L412" s="116"/>
      <c r="M412" s="116"/>
      <c r="N412" s="116" t="n">
        <f aca="false">(L412+M412)*2</f>
        <v>0</v>
      </c>
      <c r="O412" s="114" t="n">
        <f aca="false">K412+N412</f>
        <v>9</v>
      </c>
      <c r="P412" s="140" t="n">
        <f aca="false">P413+P414</f>
        <v>291.83</v>
      </c>
      <c r="Q412" s="119" t="n">
        <f aca="false">(I412+L412+M412)*30</f>
        <v>150</v>
      </c>
      <c r="R412" s="119" t="n">
        <f aca="false">(I412+L412+M412)*45</f>
        <v>225</v>
      </c>
      <c r="S412" s="116" t="str">
        <f aca="false">IF(AND(P412&gt;=Q412,P412&lt;=R412),"Adequado",IF(P412&lt;Q412,"Apertado",IF(P412&gt;R412,"Folgado","0")))</f>
        <v>Folgado</v>
      </c>
      <c r="T412" s="116"/>
      <c r="U412" s="116"/>
      <c r="V412" s="116"/>
      <c r="W412" s="115" t="n">
        <f aca="false">I412+L412+M412</f>
        <v>5</v>
      </c>
      <c r="X412" s="115" t="n">
        <f aca="false">IF(E412&lt;&gt;"",(IF(F412="SL","6",IF(F412="SP","2",IF(F412="F","14",IF(F412="C","2","0")))))*2,IF(F412="SL","6",IF(F412="SP","2",IF(F412="F","14",IF(F412="C","2","0")))))</f>
        <v>12</v>
      </c>
      <c r="Y412" s="116" t="str">
        <f aca="false">IF(S412="Folgado","2",IF(S412="Adequado","4",IF(S412="Apertado","6","0")))</f>
        <v>2</v>
      </c>
      <c r="Z412" s="112" t="n">
        <f aca="false">IF(AND(U412&lt;&gt;"",F412="SL",F412="F"),(W412+X412+Y412)*1.5,(W412+X412+Y412))</f>
        <v>19</v>
      </c>
      <c r="AA412" s="116" t="s">
        <v>1524</v>
      </c>
    </row>
    <row r="413" customFormat="false" ht="15" hidden="true" customHeight="true" outlineLevel="0" collapsed="false">
      <c r="B413" s="116" t="s">
        <v>663</v>
      </c>
      <c r="C413" s="116" t="s">
        <v>225</v>
      </c>
      <c r="D413" s="116" t="s">
        <v>10</v>
      </c>
      <c r="E413" s="116"/>
      <c r="F413" s="138"/>
      <c r="G413" s="116" t="s">
        <v>664</v>
      </c>
      <c r="H413" s="114" t="s">
        <v>665</v>
      </c>
      <c r="I413" s="139"/>
      <c r="J413" s="116"/>
      <c r="K413" s="116" t="n">
        <f aca="false">ROUNDUP(SUM(I413+J413)*1.2,0)</f>
        <v>0</v>
      </c>
      <c r="L413" s="116"/>
      <c r="M413" s="116"/>
      <c r="N413" s="116" t="n">
        <f aca="false">(L413+M413)*2</f>
        <v>0</v>
      </c>
      <c r="O413" s="114" t="n">
        <f aca="false">K413+N413</f>
        <v>0</v>
      </c>
      <c r="P413" s="140" t="n">
        <v>242.75</v>
      </c>
      <c r="Q413" s="141"/>
      <c r="R413" s="141"/>
      <c r="S413" s="116"/>
      <c r="T413" s="116"/>
      <c r="U413" s="116"/>
      <c r="V413" s="116"/>
      <c r="W413" s="139"/>
      <c r="X413" s="139"/>
      <c r="Y413" s="116"/>
      <c r="Z413" s="116"/>
      <c r="AA413" s="116"/>
    </row>
    <row r="414" customFormat="false" ht="15" hidden="true" customHeight="true" outlineLevel="0" collapsed="false">
      <c r="B414" s="122" t="s">
        <v>663</v>
      </c>
      <c r="C414" s="122" t="s">
        <v>978</v>
      </c>
      <c r="D414" s="122" t="s">
        <v>10</v>
      </c>
      <c r="E414" s="122"/>
      <c r="F414" s="123"/>
      <c r="G414" s="122" t="s">
        <v>1223</v>
      </c>
      <c r="H414" s="124" t="s">
        <v>1224</v>
      </c>
      <c r="I414" s="125"/>
      <c r="J414" s="122"/>
      <c r="K414" s="122" t="n">
        <f aca="false">ROUNDUP(SUM(I414+J414)*1.2,0)</f>
        <v>0</v>
      </c>
      <c r="L414" s="122"/>
      <c r="M414" s="122"/>
      <c r="N414" s="122" t="n">
        <f aca="false">(L414+M414)*2</f>
        <v>0</v>
      </c>
      <c r="O414" s="124" t="n">
        <f aca="false">K414+N414</f>
        <v>0</v>
      </c>
      <c r="P414" s="126" t="n">
        <v>49.08</v>
      </c>
      <c r="Q414" s="127"/>
      <c r="R414" s="127"/>
      <c r="S414" s="122"/>
      <c r="T414" s="122"/>
      <c r="U414" s="122"/>
      <c r="V414" s="122"/>
      <c r="W414" s="125"/>
      <c r="X414" s="125"/>
      <c r="Y414" s="122"/>
      <c r="Z414" s="122"/>
      <c r="AA414" s="122"/>
    </row>
    <row r="415" customFormat="false" ht="15" hidden="true" customHeight="true" outlineLevel="0" collapsed="false">
      <c r="B415" s="112" t="s">
        <v>667</v>
      </c>
      <c r="C415" s="112" t="s">
        <v>1513</v>
      </c>
      <c r="D415" s="112"/>
      <c r="E415" s="113"/>
      <c r="F415" s="113" t="s">
        <v>1514</v>
      </c>
      <c r="G415" s="112"/>
      <c r="H415" s="117"/>
      <c r="I415" s="115" t="n">
        <v>2</v>
      </c>
      <c r="J415" s="112" t="n">
        <v>0</v>
      </c>
      <c r="K415" s="112" t="n">
        <f aca="false">ROUNDUP(SUM(I415+J415)*1.2,0)</f>
        <v>3</v>
      </c>
      <c r="L415" s="112"/>
      <c r="M415" s="112"/>
      <c r="N415" s="112" t="n">
        <f aca="false">(L415+M415)*2</f>
        <v>0</v>
      </c>
      <c r="O415" s="117" t="n">
        <f aca="false">K415+N415</f>
        <v>3</v>
      </c>
      <c r="P415" s="118" t="n">
        <f aca="false">P416</f>
        <v>89.62</v>
      </c>
      <c r="Q415" s="119" t="n">
        <f aca="false">(I415+L415+M415)*30</f>
        <v>60</v>
      </c>
      <c r="R415" s="119" t="n">
        <f aca="false">(I415+L415+M415)*45</f>
        <v>90</v>
      </c>
      <c r="S415" s="120" t="str">
        <f aca="false">IF(AND(P415&gt;=Q415,P415&lt;=R415),"Adequado",IF(P415&lt;Q415,"Apertado",IF(P415&gt;R415,"Folgado","0")))</f>
        <v>Adequado</v>
      </c>
      <c r="T415" s="112"/>
      <c r="U415" s="128" t="n">
        <v>46905</v>
      </c>
      <c r="V415" s="112"/>
      <c r="W415" s="115" t="n">
        <f aca="false">I415+L415+M415</f>
        <v>2</v>
      </c>
      <c r="X415" s="115" t="str">
        <f aca="false">IF(E415&lt;&gt;"",(IF(F415="SL","6",IF(F415="SP","2",IF(F415="F","14",IF(F415="C","2","0")))))*2,IF(F415="SL","6",IF(F415="SP","2",IF(F415="F","14",IF(F415="C","2","0")))))</f>
        <v>6</v>
      </c>
      <c r="Y415" s="116" t="str">
        <f aca="false">IF(S415="Folgado","2",IF(S415="Adequado","4",IF(S415="Apertado","6","0")))</f>
        <v>4</v>
      </c>
      <c r="Z415" s="112" t="n">
        <f aca="false">IF(AND(U415&lt;&gt;"",F415="SL",F415="F"),(W415+X415+Y415)*1.5,(W415+X415+Y415))</f>
        <v>12</v>
      </c>
      <c r="AA415" s="112"/>
    </row>
    <row r="416" customFormat="false" ht="15" hidden="true" customHeight="true" outlineLevel="0" collapsed="false">
      <c r="B416" s="122" t="s">
        <v>667</v>
      </c>
      <c r="C416" s="122" t="s">
        <v>225</v>
      </c>
      <c r="D416" s="122" t="s">
        <v>10</v>
      </c>
      <c r="E416" s="122"/>
      <c r="F416" s="123"/>
      <c r="G416" s="122" t="s">
        <v>668</v>
      </c>
      <c r="H416" s="124" t="s">
        <v>669</v>
      </c>
      <c r="I416" s="125"/>
      <c r="J416" s="122"/>
      <c r="K416" s="122" t="n">
        <f aca="false">ROUNDUP(SUM(I416+J416)*1.2,0)</f>
        <v>0</v>
      </c>
      <c r="L416" s="122"/>
      <c r="M416" s="122"/>
      <c r="N416" s="122" t="n">
        <f aca="false">(L416+M416)*2</f>
        <v>0</v>
      </c>
      <c r="O416" s="124" t="n">
        <f aca="false">K416+N416</f>
        <v>0</v>
      </c>
      <c r="P416" s="126" t="n">
        <v>89.62</v>
      </c>
      <c r="Q416" s="127"/>
      <c r="R416" s="127"/>
      <c r="S416" s="122"/>
      <c r="T416" s="122"/>
      <c r="U416" s="122"/>
      <c r="V416" s="122"/>
      <c r="W416" s="125"/>
      <c r="X416" s="125"/>
      <c r="Y416" s="122"/>
      <c r="Z416" s="122"/>
      <c r="AA416" s="122"/>
    </row>
    <row r="417" customFormat="false" ht="15" hidden="true" customHeight="true" outlineLevel="0" collapsed="false">
      <c r="B417" s="112" t="s">
        <v>671</v>
      </c>
      <c r="C417" s="112" t="s">
        <v>1513</v>
      </c>
      <c r="D417" s="112"/>
      <c r="E417" s="113" t="s">
        <v>1539</v>
      </c>
      <c r="F417" s="113" t="s">
        <v>1514</v>
      </c>
      <c r="G417" s="112"/>
      <c r="H417" s="117"/>
      <c r="I417" s="115" t="n">
        <v>3</v>
      </c>
      <c r="J417" s="112" t="n">
        <v>0</v>
      </c>
      <c r="K417" s="112" t="n">
        <f aca="false">ROUNDUP(SUM(I417+J417)*1.2,0)</f>
        <v>4</v>
      </c>
      <c r="L417" s="112"/>
      <c r="M417" s="112"/>
      <c r="N417" s="112" t="n">
        <f aca="false">(L417+M417)*2</f>
        <v>0</v>
      </c>
      <c r="O417" s="117" t="n">
        <f aca="false">K417+N417</f>
        <v>4</v>
      </c>
      <c r="P417" s="118" t="n">
        <f aca="false">P418</f>
        <v>88.43</v>
      </c>
      <c r="Q417" s="119" t="n">
        <f aca="false">(I417+L417+M417)*30</f>
        <v>90</v>
      </c>
      <c r="R417" s="119" t="n">
        <f aca="false">(I417+L417+M417)*45</f>
        <v>135</v>
      </c>
      <c r="S417" s="120" t="str">
        <f aca="false">IF(AND(P417&gt;=Q417,P417&lt;=R417),"Adequado",IF(P417&lt;Q417,"Apertado",IF(P417&gt;R417,"Folgado","0")))</f>
        <v>Apertado</v>
      </c>
      <c r="T417" s="112"/>
      <c r="U417" s="128" t="n">
        <v>46753</v>
      </c>
      <c r="V417" s="112"/>
      <c r="W417" s="115" t="n">
        <f aca="false">I417+L417+M417</f>
        <v>3</v>
      </c>
      <c r="X417" s="115" t="n">
        <f aca="false">IF(E417&lt;&gt;"",(IF(F417="SL","6",IF(F417="SP","2",IF(F417="F","14",IF(F417="C","2","0")))))*2,IF(F417="SL","6",IF(F417="SP","2",IF(F417="F","14",IF(F417="C","2","0")))))</f>
        <v>12</v>
      </c>
      <c r="Y417" s="116" t="str">
        <f aca="false">IF(S417="Folgado","2",IF(S417="Adequado","4",IF(S417="Apertado","6","0")))</f>
        <v>6</v>
      </c>
      <c r="Z417" s="112" t="n">
        <f aca="false">IF(AND(U417&lt;&gt;"",F417="SL",F417="F"),(W417+X417+Y417)*1.5,(W417+X417+Y417))</f>
        <v>21</v>
      </c>
      <c r="AA417" s="112"/>
    </row>
    <row r="418" customFormat="false" ht="15" hidden="true" customHeight="true" outlineLevel="0" collapsed="false">
      <c r="B418" s="122" t="s">
        <v>671</v>
      </c>
      <c r="C418" s="122" t="s">
        <v>225</v>
      </c>
      <c r="D418" s="122" t="s">
        <v>10</v>
      </c>
      <c r="E418" s="122"/>
      <c r="F418" s="123"/>
      <c r="G418" s="122" t="s">
        <v>672</v>
      </c>
      <c r="H418" s="114" t="s">
        <v>673</v>
      </c>
      <c r="I418" s="125"/>
      <c r="J418" s="122"/>
      <c r="K418" s="122" t="n">
        <f aca="false">ROUNDUP(SUM(I418+J418)*1.2,0)</f>
        <v>0</v>
      </c>
      <c r="L418" s="122"/>
      <c r="M418" s="122"/>
      <c r="N418" s="122" t="n">
        <f aca="false">(L418+M418)*2</f>
        <v>0</v>
      </c>
      <c r="O418" s="124" t="n">
        <f aca="false">K418+N418</f>
        <v>0</v>
      </c>
      <c r="P418" s="126" t="n">
        <v>88.43</v>
      </c>
      <c r="Q418" s="127"/>
      <c r="R418" s="127"/>
      <c r="S418" s="122"/>
      <c r="T418" s="122"/>
      <c r="U418" s="122"/>
      <c r="V418" s="122"/>
      <c r="W418" s="125"/>
      <c r="X418" s="125"/>
      <c r="Y418" s="122"/>
      <c r="Z418" s="122"/>
      <c r="AA418" s="122"/>
    </row>
    <row r="419" customFormat="false" ht="15" hidden="true" customHeight="true" outlineLevel="0" collapsed="false">
      <c r="B419" s="112" t="s">
        <v>1226</v>
      </c>
      <c r="C419" s="112" t="s">
        <v>1513</v>
      </c>
      <c r="D419" s="112"/>
      <c r="E419" s="113"/>
      <c r="F419" s="113" t="s">
        <v>1516</v>
      </c>
      <c r="G419" s="112"/>
      <c r="H419" s="117"/>
      <c r="I419" s="115" t="n">
        <v>1</v>
      </c>
      <c r="J419" s="112" t="n">
        <v>0</v>
      </c>
      <c r="K419" s="112" t="n">
        <f aca="false">ROUNDUP(SUM(I419+J419)*1.2,0)</f>
        <v>2</v>
      </c>
      <c r="L419" s="112"/>
      <c r="M419" s="112"/>
      <c r="N419" s="112" t="n">
        <f aca="false">(L419+M419)*2</f>
        <v>0</v>
      </c>
      <c r="O419" s="117" t="n">
        <f aca="false">K419+N419</f>
        <v>2</v>
      </c>
      <c r="P419" s="118" t="n">
        <f aca="false">P420</f>
        <v>60.23</v>
      </c>
      <c r="Q419" s="119" t="n">
        <f aca="false">(I419+L419+M419)*30</f>
        <v>30</v>
      </c>
      <c r="R419" s="119" t="n">
        <f aca="false">(I419+L419+M419)*45</f>
        <v>45</v>
      </c>
      <c r="S419" s="120" t="str">
        <f aca="false">IF(AND(P419&gt;=Q419,P419&lt;=R419),"Adequado",IF(P419&lt;Q419,"Apertado",IF(P419&gt;R419,"Folgado","0")))</f>
        <v>Folgado</v>
      </c>
      <c r="T419" s="112"/>
      <c r="U419" s="112"/>
      <c r="V419" s="112"/>
      <c r="W419" s="115" t="n">
        <f aca="false">I419+L419+M419</f>
        <v>1</v>
      </c>
      <c r="X419" s="115" t="str">
        <f aca="false">IF(E419&lt;&gt;"",(IF(F419="SL","6",IF(F419="SP","2",IF(F419="F","14",IF(F419="C","2","0")))))*2,IF(F419="SL","6",IF(F419="SP","2",IF(F419="F","14",IF(F419="C","2","0")))))</f>
        <v>14</v>
      </c>
      <c r="Y419" s="116" t="str">
        <f aca="false">IF(S419="Folgado","2",IF(S419="Adequado","4",IF(S419="Apertado","6","0")))</f>
        <v>2</v>
      </c>
      <c r="Z419" s="112" t="n">
        <f aca="false">IF(AND(U419&lt;&gt;"",F419="SL",F419="F"),(W419+X419+Y419)*1.5,(W419+X419+Y419))</f>
        <v>17</v>
      </c>
      <c r="AA419" s="112"/>
    </row>
    <row r="420" customFormat="false" ht="15" hidden="true" customHeight="true" outlineLevel="0" collapsed="false">
      <c r="B420" s="122" t="s">
        <v>1226</v>
      </c>
      <c r="C420" s="122" t="s">
        <v>978</v>
      </c>
      <c r="D420" s="122" t="s">
        <v>10</v>
      </c>
      <c r="E420" s="122"/>
      <c r="F420" s="123"/>
      <c r="G420" s="122" t="s">
        <v>1227</v>
      </c>
      <c r="H420" s="124" t="s">
        <v>1228</v>
      </c>
      <c r="I420" s="125"/>
      <c r="J420" s="122"/>
      <c r="K420" s="122" t="n">
        <f aca="false">ROUNDUP(SUM(I420+J420)*1.2,0)</f>
        <v>0</v>
      </c>
      <c r="L420" s="122"/>
      <c r="M420" s="122"/>
      <c r="N420" s="122" t="n">
        <f aca="false">(L420+M420)*2</f>
        <v>0</v>
      </c>
      <c r="O420" s="124" t="n">
        <f aca="false">K420+N420</f>
        <v>0</v>
      </c>
      <c r="P420" s="126" t="n">
        <v>60.23</v>
      </c>
      <c r="Q420" s="127"/>
      <c r="R420" s="127"/>
      <c r="S420" s="122"/>
      <c r="T420" s="122"/>
      <c r="U420" s="122"/>
      <c r="V420" s="122"/>
      <c r="W420" s="125"/>
      <c r="X420" s="125"/>
      <c r="Y420" s="122"/>
      <c r="Z420" s="122"/>
      <c r="AA420" s="122"/>
    </row>
    <row r="421" customFormat="false" ht="15" hidden="true" customHeight="true" outlineLevel="0" collapsed="false">
      <c r="B421" s="116" t="s">
        <v>129</v>
      </c>
      <c r="C421" s="116" t="s">
        <v>1513</v>
      </c>
      <c r="D421" s="116"/>
      <c r="E421" s="138" t="s">
        <v>1529</v>
      </c>
      <c r="F421" s="138" t="s">
        <v>1514</v>
      </c>
      <c r="G421" s="116"/>
      <c r="H421" s="114"/>
      <c r="I421" s="139" t="n">
        <v>2</v>
      </c>
      <c r="J421" s="116" t="n">
        <v>1</v>
      </c>
      <c r="K421" s="116" t="n">
        <f aca="false">ROUNDUP(SUM(I421+J421)*1.2,0)</f>
        <v>4</v>
      </c>
      <c r="L421" s="116"/>
      <c r="M421" s="116"/>
      <c r="N421" s="116" t="n">
        <f aca="false">(L421+M421)*2</f>
        <v>0</v>
      </c>
      <c r="O421" s="114" t="n">
        <f aca="false">K421+N421</f>
        <v>4</v>
      </c>
      <c r="P421" s="140" t="n">
        <f aca="false">P423</f>
        <v>52.94</v>
      </c>
      <c r="Q421" s="119" t="n">
        <f aca="false">(I421+L421+M421)*30</f>
        <v>60</v>
      </c>
      <c r="R421" s="119" t="n">
        <f aca="false">(I421+L421+M421)*45</f>
        <v>90</v>
      </c>
      <c r="S421" s="116" t="str">
        <f aca="false">IF(AND(P421&gt;=Q421,P421&lt;=R421),"Adequado",IF(P421&lt;Q421,"Apertado",IF(P421&gt;R421,"Folgado","0")))</f>
        <v>Apertado</v>
      </c>
      <c r="T421" s="116"/>
      <c r="U421" s="116"/>
      <c r="V421" s="116" t="s">
        <v>1522</v>
      </c>
      <c r="W421" s="115" t="n">
        <f aca="false">I421+L421+M421</f>
        <v>2</v>
      </c>
      <c r="X421" s="115" t="n">
        <f aca="false">IF(E421&lt;&gt;"",(IF(F421="SL","6",IF(F421="SP","2",IF(F421="F","14",IF(F421="C","2","0")))))*2,IF(F421="SL","6",IF(F421="SP","2",IF(F421="F","14",IF(F421="C","2","0")))))</f>
        <v>12</v>
      </c>
      <c r="Y421" s="116" t="str">
        <f aca="false">IF(S421="Folgado","2",IF(S421="Adequado","4",IF(S421="Apertado","6","0")))</f>
        <v>6</v>
      </c>
      <c r="Z421" s="112" t="n">
        <f aca="false">IF(AND(U421&lt;&gt;"",F421="SL",F421="F"),(W421+X421+Y421)*1.5,(W421+X421+Y421))</f>
        <v>20</v>
      </c>
      <c r="AA421" s="116"/>
    </row>
    <row r="422" customFormat="false" ht="15" hidden="true" customHeight="true" outlineLevel="0" collapsed="false">
      <c r="B422" s="116" t="s">
        <v>129</v>
      </c>
      <c r="C422" s="116" t="s">
        <v>9</v>
      </c>
      <c r="D422" s="116" t="s">
        <v>10</v>
      </c>
      <c r="E422" s="116"/>
      <c r="F422" s="138"/>
      <c r="G422" s="116" t="s">
        <v>130</v>
      </c>
      <c r="H422" s="114" t="s">
        <v>131</v>
      </c>
      <c r="I422" s="139"/>
      <c r="J422" s="116"/>
      <c r="K422" s="116" t="n">
        <f aca="false">ROUNDUP(SUM(I422+J422)*1.2,0)</f>
        <v>0</v>
      </c>
      <c r="L422" s="116"/>
      <c r="M422" s="116"/>
      <c r="N422" s="116" t="n">
        <f aca="false">(L422+M422)*2</f>
        <v>0</v>
      </c>
      <c r="O422" s="114" t="n">
        <f aca="false">K422+N422</f>
        <v>0</v>
      </c>
      <c r="P422" s="140"/>
      <c r="Q422" s="141"/>
      <c r="R422" s="141"/>
      <c r="S422" s="116"/>
      <c r="T422" s="116"/>
      <c r="U422" s="116"/>
      <c r="V422" s="116"/>
      <c r="W422" s="139"/>
      <c r="X422" s="139"/>
      <c r="Y422" s="116"/>
      <c r="Z422" s="116"/>
      <c r="AA422" s="116"/>
    </row>
    <row r="423" customFormat="false" ht="15" hidden="true" customHeight="true" outlineLevel="0" collapsed="false">
      <c r="B423" s="116" t="s">
        <v>129</v>
      </c>
      <c r="C423" s="116" t="s">
        <v>225</v>
      </c>
      <c r="D423" s="116" t="s">
        <v>10</v>
      </c>
      <c r="E423" s="116"/>
      <c r="F423" s="138"/>
      <c r="G423" s="116" t="s">
        <v>675</v>
      </c>
      <c r="H423" s="114" t="s">
        <v>131</v>
      </c>
      <c r="I423" s="139"/>
      <c r="J423" s="116"/>
      <c r="K423" s="116" t="n">
        <f aca="false">ROUNDUP(SUM(I423+J423)*1.2,0)</f>
        <v>0</v>
      </c>
      <c r="L423" s="116"/>
      <c r="M423" s="116"/>
      <c r="N423" s="116" t="n">
        <f aca="false">(L423+M423)*2</f>
        <v>0</v>
      </c>
      <c r="O423" s="114" t="n">
        <f aca="false">K423+N423</f>
        <v>0</v>
      </c>
      <c r="P423" s="140" t="n">
        <v>52.94</v>
      </c>
      <c r="Q423" s="141"/>
      <c r="R423" s="141"/>
      <c r="S423" s="116"/>
      <c r="T423" s="116"/>
      <c r="U423" s="116"/>
      <c r="V423" s="116"/>
      <c r="W423" s="139"/>
      <c r="X423" s="139"/>
      <c r="Y423" s="116"/>
      <c r="Z423" s="116"/>
      <c r="AA423" s="116"/>
    </row>
    <row r="424" customFormat="false" ht="30.75" hidden="true" customHeight="true" outlineLevel="0" collapsed="false">
      <c r="B424" s="122" t="s">
        <v>129</v>
      </c>
      <c r="C424" s="122" t="s">
        <v>1521</v>
      </c>
      <c r="D424" s="122" t="s">
        <v>10</v>
      </c>
      <c r="E424" s="122"/>
      <c r="F424" s="123"/>
      <c r="G424" s="122" t="s">
        <v>1229</v>
      </c>
      <c r="H424" s="124" t="s">
        <v>1230</v>
      </c>
      <c r="I424" s="125"/>
      <c r="J424" s="122"/>
      <c r="K424" s="122" t="n">
        <f aca="false">ROUNDUP(SUM(I424+J424)*1.2,0)</f>
        <v>0</v>
      </c>
      <c r="L424" s="122"/>
      <c r="M424" s="122"/>
      <c r="N424" s="122" t="n">
        <f aca="false">(L424+M424)*2</f>
        <v>0</v>
      </c>
      <c r="O424" s="124" t="n">
        <f aca="false">K424+N424</f>
        <v>0</v>
      </c>
      <c r="P424" s="126" t="n">
        <v>18</v>
      </c>
      <c r="Q424" s="127"/>
      <c r="R424" s="127"/>
      <c r="S424" s="122"/>
      <c r="T424" s="122"/>
      <c r="U424" s="122"/>
      <c r="V424" s="122"/>
      <c r="W424" s="125"/>
      <c r="X424" s="125"/>
      <c r="Y424" s="122"/>
      <c r="Z424" s="122"/>
      <c r="AA424" s="122"/>
    </row>
    <row r="425" customFormat="false" ht="15" hidden="true" customHeight="true" outlineLevel="0" collapsed="false">
      <c r="B425" s="112" t="s">
        <v>677</v>
      </c>
      <c r="C425" s="112" t="s">
        <v>1513</v>
      </c>
      <c r="D425" s="112"/>
      <c r="E425" s="113"/>
      <c r="F425" s="113" t="s">
        <v>1514</v>
      </c>
      <c r="G425" s="112"/>
      <c r="H425" s="117"/>
      <c r="I425" s="115" t="n">
        <v>1</v>
      </c>
      <c r="J425" s="112" t="n">
        <v>0</v>
      </c>
      <c r="K425" s="112" t="n">
        <f aca="false">ROUNDUP(SUM(I425+J425)*1.2,0)</f>
        <v>2</v>
      </c>
      <c r="L425" s="112"/>
      <c r="M425" s="112"/>
      <c r="N425" s="112" t="n">
        <f aca="false">(L425+M425)*2</f>
        <v>0</v>
      </c>
      <c r="O425" s="117" t="n">
        <f aca="false">K425+N425</f>
        <v>2</v>
      </c>
      <c r="P425" s="118" t="n">
        <f aca="false">P426</f>
        <v>25.17</v>
      </c>
      <c r="Q425" s="119" t="n">
        <f aca="false">(I425+L425+M425)*30</f>
        <v>30</v>
      </c>
      <c r="R425" s="119" t="n">
        <f aca="false">(I425+L425+M425)*45</f>
        <v>45</v>
      </c>
      <c r="S425" s="120" t="str">
        <f aca="false">IF(AND(P425&gt;=Q425,P425&lt;=R425),"Adequado",IF(P425&lt;Q425,"Apertado",IF(P425&gt;R425,"Folgado","0")))</f>
        <v>Apertado</v>
      </c>
      <c r="T425" s="112"/>
      <c r="U425" s="112"/>
      <c r="V425" s="112"/>
      <c r="W425" s="115" t="n">
        <f aca="false">I425+L425+M425</f>
        <v>1</v>
      </c>
      <c r="X425" s="115" t="str">
        <f aca="false">IF(E425&lt;&gt;"",(IF(F425="SL","6",IF(F425="SP","2",IF(F425="F","14",IF(F425="C","2","0")))))*2,IF(F425="SL","6",IF(F425="SP","2",IF(F425="F","14",IF(F425="C","2","0")))))</f>
        <v>6</v>
      </c>
      <c r="Y425" s="116" t="str">
        <f aca="false">IF(S425="Folgado","2",IF(S425="Adequado","4",IF(S425="Apertado","6","0")))</f>
        <v>6</v>
      </c>
      <c r="Z425" s="112" t="n">
        <f aca="false">IF(AND(U425&lt;&gt;"",F425="SL",F425="F"),(W425+X425+Y425)*1.5,(W425+X425+Y425))</f>
        <v>13</v>
      </c>
      <c r="AA425" s="112"/>
    </row>
    <row r="426" customFormat="false" ht="15" hidden="true" customHeight="true" outlineLevel="0" collapsed="false">
      <c r="B426" s="122" t="s">
        <v>677</v>
      </c>
      <c r="C426" s="122" t="s">
        <v>225</v>
      </c>
      <c r="D426" s="122" t="s">
        <v>70</v>
      </c>
      <c r="E426" s="122"/>
      <c r="F426" s="123"/>
      <c r="G426" s="122" t="s">
        <v>678</v>
      </c>
      <c r="H426" s="124" t="s">
        <v>679</v>
      </c>
      <c r="I426" s="125"/>
      <c r="J426" s="122"/>
      <c r="K426" s="122" t="n">
        <f aca="false">ROUNDUP(SUM(I426+J426)*1.2,0)</f>
        <v>0</v>
      </c>
      <c r="L426" s="122"/>
      <c r="M426" s="122"/>
      <c r="N426" s="122" t="n">
        <f aca="false">(L426+M426)*2</f>
        <v>0</v>
      </c>
      <c r="O426" s="124" t="n">
        <f aca="false">K426+N426</f>
        <v>0</v>
      </c>
      <c r="P426" s="126" t="n">
        <v>25.17</v>
      </c>
      <c r="Q426" s="127"/>
      <c r="R426" s="127"/>
      <c r="S426" s="122"/>
      <c r="T426" s="122"/>
      <c r="U426" s="122"/>
      <c r="V426" s="122"/>
      <c r="W426" s="125"/>
      <c r="X426" s="125"/>
      <c r="Y426" s="122"/>
      <c r="Z426" s="122"/>
      <c r="AA426" s="122"/>
    </row>
    <row r="427" customFormat="false" ht="15" hidden="true" customHeight="true" outlineLevel="0" collapsed="false">
      <c r="B427" s="112" t="s">
        <v>681</v>
      </c>
      <c r="C427" s="112" t="s">
        <v>1513</v>
      </c>
      <c r="D427" s="112"/>
      <c r="E427" s="113"/>
      <c r="F427" s="113" t="s">
        <v>1514</v>
      </c>
      <c r="G427" s="112"/>
      <c r="H427" s="117"/>
      <c r="I427" s="115" t="n">
        <v>2</v>
      </c>
      <c r="J427" s="112" t="n">
        <v>0</v>
      </c>
      <c r="K427" s="112" t="n">
        <f aca="false">ROUNDUP(SUM(I427+J427)*1.2,0)</f>
        <v>3</v>
      </c>
      <c r="L427" s="112"/>
      <c r="M427" s="112"/>
      <c r="N427" s="112" t="n">
        <f aca="false">(L427+M427)*2</f>
        <v>0</v>
      </c>
      <c r="O427" s="117" t="n">
        <f aca="false">K427+N427</f>
        <v>3</v>
      </c>
      <c r="P427" s="118" t="n">
        <f aca="false">P428</f>
        <v>132.07</v>
      </c>
      <c r="Q427" s="119" t="n">
        <f aca="false">(I427+L427+M427)*30</f>
        <v>60</v>
      </c>
      <c r="R427" s="119" t="n">
        <f aca="false">(I427+L427+M427)*45</f>
        <v>90</v>
      </c>
      <c r="S427" s="120" t="str">
        <f aca="false">IF(AND(P427&gt;=Q427,P427&lt;=R427),"Adequado",IF(P427&lt;Q427,"Apertado",IF(P427&gt;R427,"Folgado","0")))</f>
        <v>Folgado</v>
      </c>
      <c r="T427" s="112"/>
      <c r="U427" s="128" t="n">
        <v>45413</v>
      </c>
      <c r="V427" s="112"/>
      <c r="W427" s="115" t="n">
        <f aca="false">I427+L427+M427</f>
        <v>2</v>
      </c>
      <c r="X427" s="115" t="str">
        <f aca="false">IF(E427&lt;&gt;"",(IF(F427="SL","6",IF(F427="SP","2",IF(F427="F","14",IF(F427="C","2","0")))))*2,IF(F427="SL","6",IF(F427="SP","2",IF(F427="F","14",IF(F427="C","2","0")))))</f>
        <v>6</v>
      </c>
      <c r="Y427" s="116" t="str">
        <f aca="false">IF(S427="Folgado","2",IF(S427="Adequado","4",IF(S427="Apertado","6","0")))</f>
        <v>2</v>
      </c>
      <c r="Z427" s="112" t="n">
        <f aca="false">IF(AND(U427&lt;&gt;"",F427="SL",F427="F"),(W427+X427+Y427)*1.5,(W427+X427+Y427))</f>
        <v>10</v>
      </c>
      <c r="AA427" s="112"/>
    </row>
    <row r="428" customFormat="false" ht="15" hidden="true" customHeight="true" outlineLevel="0" collapsed="false">
      <c r="B428" s="122" t="s">
        <v>681</v>
      </c>
      <c r="C428" s="122" t="s">
        <v>225</v>
      </c>
      <c r="D428" s="122" t="s">
        <v>70</v>
      </c>
      <c r="E428" s="122"/>
      <c r="F428" s="123"/>
      <c r="G428" s="122" t="s">
        <v>682</v>
      </c>
      <c r="H428" s="124" t="s">
        <v>683</v>
      </c>
      <c r="I428" s="125"/>
      <c r="J428" s="122"/>
      <c r="K428" s="122" t="n">
        <f aca="false">ROUNDUP(SUM(I428+J428)*1.2,0)</f>
        <v>0</v>
      </c>
      <c r="L428" s="122"/>
      <c r="M428" s="122"/>
      <c r="N428" s="122" t="n">
        <f aca="false">(L428+M428)*2</f>
        <v>0</v>
      </c>
      <c r="O428" s="124" t="n">
        <f aca="false">K428+N428</f>
        <v>0</v>
      </c>
      <c r="P428" s="126" t="n">
        <v>132.07</v>
      </c>
      <c r="Q428" s="127"/>
      <c r="R428" s="127"/>
      <c r="S428" s="122"/>
      <c r="T428" s="122"/>
      <c r="U428" s="122"/>
      <c r="V428" s="122"/>
      <c r="W428" s="125"/>
      <c r="X428" s="125"/>
      <c r="Y428" s="122"/>
      <c r="Z428" s="122"/>
      <c r="AA428" s="122"/>
    </row>
    <row r="429" customFormat="false" ht="15" hidden="true" customHeight="true" outlineLevel="0" collapsed="false">
      <c r="B429" s="116" t="s">
        <v>685</v>
      </c>
      <c r="C429" s="116" t="s">
        <v>1513</v>
      </c>
      <c r="D429" s="116"/>
      <c r="E429" s="138"/>
      <c r="F429" s="138" t="s">
        <v>1514</v>
      </c>
      <c r="G429" s="116"/>
      <c r="H429" s="114"/>
      <c r="I429" s="139" t="n">
        <v>1</v>
      </c>
      <c r="J429" s="116" t="n">
        <v>1</v>
      </c>
      <c r="K429" s="116" t="n">
        <f aca="false">ROUNDUP(SUM(I429+J429)*1.2,0)</f>
        <v>3</v>
      </c>
      <c r="L429" s="116"/>
      <c r="M429" s="116"/>
      <c r="N429" s="116" t="n">
        <f aca="false">(L429+M429)*2</f>
        <v>0</v>
      </c>
      <c r="O429" s="114" t="n">
        <f aca="false">K429+N429</f>
        <v>3</v>
      </c>
      <c r="P429" s="140" t="n">
        <f aca="false">P430</f>
        <v>54.86</v>
      </c>
      <c r="Q429" s="119" t="n">
        <f aca="false">(I429+L429+M429)*30</f>
        <v>30</v>
      </c>
      <c r="R429" s="119" t="n">
        <f aca="false">(I429+L429+M429)*45</f>
        <v>45</v>
      </c>
      <c r="S429" s="116" t="str">
        <f aca="false">IF(AND(P429&gt;=Q429,P429&lt;=R429),"Adequado",IF(P429&lt;Q429,"Apertado",IF(P429&gt;R429,"Folgado","0")))</f>
        <v>Folgado</v>
      </c>
      <c r="T429" s="116"/>
      <c r="U429" s="116"/>
      <c r="V429" s="116"/>
      <c r="W429" s="115" t="n">
        <f aca="false">I429+L429+M429</f>
        <v>1</v>
      </c>
      <c r="X429" s="115" t="str">
        <f aca="false">IF(E429&lt;&gt;"",(IF(F429="SL","6",IF(F429="SP","2",IF(F429="F","14",IF(F429="C","2","0")))))*2,IF(F429="SL","6",IF(F429="SP","2",IF(F429="F","14",IF(F429="C","2","0")))))</f>
        <v>6</v>
      </c>
      <c r="Y429" s="116" t="str">
        <f aca="false">IF(S429="Folgado","2",IF(S429="Adequado","4",IF(S429="Apertado","6","0")))</f>
        <v>2</v>
      </c>
      <c r="Z429" s="112" t="n">
        <f aca="false">IF(AND(U429&lt;&gt;"",F429="SL",F429="F"),(W429+X429+Y429)*1.5,(W429+X429+Y429))</f>
        <v>9</v>
      </c>
      <c r="AA429" s="116"/>
    </row>
    <row r="430" customFormat="false" ht="15" hidden="true" customHeight="true" outlineLevel="0" collapsed="false">
      <c r="B430" s="116" t="s">
        <v>685</v>
      </c>
      <c r="C430" s="116" t="s">
        <v>225</v>
      </c>
      <c r="D430" s="116" t="s">
        <v>10</v>
      </c>
      <c r="E430" s="116"/>
      <c r="F430" s="138"/>
      <c r="G430" s="116" t="s">
        <v>686</v>
      </c>
      <c r="H430" s="114" t="s">
        <v>687</v>
      </c>
      <c r="I430" s="139"/>
      <c r="J430" s="116"/>
      <c r="K430" s="116" t="n">
        <f aca="false">ROUNDUP(SUM(I430+J430)*1.2,0)</f>
        <v>0</v>
      </c>
      <c r="L430" s="116"/>
      <c r="M430" s="116"/>
      <c r="N430" s="116" t="n">
        <f aca="false">(L430+M430)*2</f>
        <v>0</v>
      </c>
      <c r="O430" s="114" t="n">
        <f aca="false">K430+N430</f>
        <v>0</v>
      </c>
      <c r="P430" s="140" t="n">
        <v>54.86</v>
      </c>
      <c r="Q430" s="141"/>
      <c r="R430" s="141"/>
      <c r="S430" s="116"/>
      <c r="T430" s="116"/>
      <c r="U430" s="116"/>
      <c r="V430" s="116"/>
      <c r="W430" s="139"/>
      <c r="X430" s="139"/>
      <c r="Y430" s="116"/>
      <c r="Z430" s="116"/>
      <c r="AA430" s="116"/>
    </row>
    <row r="431" customFormat="false" ht="28.5" hidden="true" customHeight="true" outlineLevel="0" collapsed="false">
      <c r="B431" s="122" t="s">
        <v>685</v>
      </c>
      <c r="C431" s="122" t="s">
        <v>1521</v>
      </c>
      <c r="D431" s="122" t="s">
        <v>10</v>
      </c>
      <c r="E431" s="122"/>
      <c r="F431" s="123"/>
      <c r="G431" s="122" t="s">
        <v>1231</v>
      </c>
      <c r="H431" s="124" t="s">
        <v>687</v>
      </c>
      <c r="I431" s="125"/>
      <c r="J431" s="122"/>
      <c r="K431" s="122" t="n">
        <f aca="false">ROUNDUP(SUM(I431+J431)*1.2,0)</f>
        <v>0</v>
      </c>
      <c r="L431" s="122"/>
      <c r="M431" s="122"/>
      <c r="N431" s="122" t="n">
        <f aca="false">(L431+M431)*2</f>
        <v>0</v>
      </c>
      <c r="O431" s="124" t="n">
        <f aca="false">K431+N431</f>
        <v>0</v>
      </c>
      <c r="P431" s="126" t="n">
        <v>17.94</v>
      </c>
      <c r="Q431" s="127"/>
      <c r="R431" s="127"/>
      <c r="S431" s="122"/>
      <c r="T431" s="122"/>
      <c r="U431" s="122"/>
      <c r="V431" s="122"/>
      <c r="W431" s="125"/>
      <c r="X431" s="125"/>
      <c r="Y431" s="122"/>
      <c r="Z431" s="122"/>
      <c r="AA431" s="122"/>
    </row>
    <row r="432" customFormat="false" ht="15" hidden="true" customHeight="true" outlineLevel="0" collapsed="false">
      <c r="B432" s="112" t="s">
        <v>132</v>
      </c>
      <c r="C432" s="112" t="s">
        <v>1513</v>
      </c>
      <c r="D432" s="112"/>
      <c r="E432" s="113"/>
      <c r="F432" s="113" t="s">
        <v>1515</v>
      </c>
      <c r="G432" s="112"/>
      <c r="H432" s="117"/>
      <c r="I432" s="115" t="n">
        <v>2</v>
      </c>
      <c r="J432" s="112" t="n">
        <v>1</v>
      </c>
      <c r="K432" s="112" t="n">
        <f aca="false">ROUNDUP(SUM(I432+J432)*1.2,0)</f>
        <v>4</v>
      </c>
      <c r="L432" s="112"/>
      <c r="M432" s="112"/>
      <c r="N432" s="112" t="n">
        <f aca="false">(L432+M432)*2</f>
        <v>0</v>
      </c>
      <c r="O432" s="117" t="n">
        <f aca="false">K432+N432</f>
        <v>4</v>
      </c>
      <c r="P432" s="118" t="n">
        <f aca="false">P433</f>
        <v>120.07</v>
      </c>
      <c r="Q432" s="119" t="n">
        <f aca="false">(I432+L432+M432)*30</f>
        <v>60</v>
      </c>
      <c r="R432" s="119" t="n">
        <f aca="false">(I432+L432+M432)*45</f>
        <v>90</v>
      </c>
      <c r="S432" s="120" t="str">
        <f aca="false">IF(AND(P432&gt;=Q432,P432&lt;=R432),"Adequado",IF(P432&lt;Q432,"Apertado",IF(P432&gt;R432,"Folgado","0")))</f>
        <v>Folgado</v>
      </c>
      <c r="T432" s="112"/>
      <c r="U432" s="112"/>
      <c r="V432" s="112"/>
      <c r="W432" s="115" t="n">
        <f aca="false">I432+L432+M432</f>
        <v>2</v>
      </c>
      <c r="X432" s="115" t="str">
        <f aca="false">IF(E432&lt;&gt;"",(IF(F432="SL","6",IF(F432="SP","2",IF(F432="F","14",IF(F432="C","2","0")))))*2,IF(F432="SL","6",IF(F432="SP","2",IF(F432="F","14",IF(F432="C","2","0")))))</f>
        <v>2</v>
      </c>
      <c r="Y432" s="116" t="str">
        <f aca="false">IF(S432="Folgado","2",IF(S432="Adequado","4",IF(S432="Apertado","6","0")))</f>
        <v>2</v>
      </c>
      <c r="Z432" s="112" t="n">
        <f aca="false">IF(AND(U432&lt;&gt;"",F432="SL",F432="F"),(W432+X432+Y432)*1.5,(W432+X432+Y432))</f>
        <v>6</v>
      </c>
      <c r="AA432" s="112"/>
    </row>
    <row r="433" customFormat="false" ht="15" hidden="true" customHeight="true" outlineLevel="0" collapsed="false">
      <c r="B433" s="122" t="s">
        <v>132</v>
      </c>
      <c r="C433" s="122" t="s">
        <v>9</v>
      </c>
      <c r="D433" s="122" t="s">
        <v>33</v>
      </c>
      <c r="E433" s="122"/>
      <c r="F433" s="123"/>
      <c r="G433" s="122" t="s">
        <v>133</v>
      </c>
      <c r="H433" s="124" t="s">
        <v>134</v>
      </c>
      <c r="I433" s="125"/>
      <c r="J433" s="122"/>
      <c r="K433" s="122" t="n">
        <f aca="false">ROUNDUP(SUM(I433+J433)*1.2,0)</f>
        <v>0</v>
      </c>
      <c r="L433" s="122"/>
      <c r="M433" s="122"/>
      <c r="N433" s="122" t="n">
        <f aca="false">(L433+M433)*2</f>
        <v>0</v>
      </c>
      <c r="O433" s="124" t="n">
        <f aca="false">K433+N433</f>
        <v>0</v>
      </c>
      <c r="P433" s="126" t="n">
        <v>120.07</v>
      </c>
      <c r="Q433" s="127"/>
      <c r="R433" s="127"/>
      <c r="S433" s="122"/>
      <c r="T433" s="122"/>
      <c r="U433" s="122"/>
      <c r="V433" s="122"/>
      <c r="W433" s="125"/>
      <c r="X433" s="125"/>
      <c r="Y433" s="122"/>
      <c r="Z433" s="122"/>
      <c r="AA433" s="122"/>
    </row>
    <row r="434" customFormat="false" ht="15" hidden="true" customHeight="true" outlineLevel="0" collapsed="false">
      <c r="B434" s="112" t="s">
        <v>1232</v>
      </c>
      <c r="C434" s="112" t="s">
        <v>1513</v>
      </c>
      <c r="D434" s="112"/>
      <c r="E434" s="113"/>
      <c r="F434" s="113" t="s">
        <v>1516</v>
      </c>
      <c r="G434" s="112"/>
      <c r="H434" s="117"/>
      <c r="I434" s="115" t="n">
        <v>1</v>
      </c>
      <c r="J434" s="112" t="n">
        <v>1</v>
      </c>
      <c r="K434" s="112" t="n">
        <f aca="false">ROUNDUP(SUM(I434+J434)*1.2,0)</f>
        <v>3</v>
      </c>
      <c r="L434" s="112"/>
      <c r="M434" s="112"/>
      <c r="N434" s="112" t="n">
        <f aca="false">(L434+M434)*2</f>
        <v>0</v>
      </c>
      <c r="O434" s="117" t="n">
        <f aca="false">K434+N434</f>
        <v>3</v>
      </c>
      <c r="P434" s="118" t="n">
        <f aca="false">P435</f>
        <v>26.68</v>
      </c>
      <c r="Q434" s="119" t="n">
        <f aca="false">(I434+L434+M434)*30</f>
        <v>30</v>
      </c>
      <c r="R434" s="119" t="n">
        <f aca="false">(I434+L434+M434)*45</f>
        <v>45</v>
      </c>
      <c r="S434" s="120" t="str">
        <f aca="false">IF(AND(P434&gt;=Q434,P434&lt;=R434),"Adequado",IF(P434&lt;Q434,"Apertado",IF(P434&gt;R434,"Folgado","0")))</f>
        <v>Apertado</v>
      </c>
      <c r="T434" s="112"/>
      <c r="U434" s="128" t="n">
        <v>47453</v>
      </c>
      <c r="V434" s="112"/>
      <c r="W434" s="115" t="n">
        <f aca="false">I434+L434+M434</f>
        <v>1</v>
      </c>
      <c r="X434" s="115" t="str">
        <f aca="false">IF(E434&lt;&gt;"",(IF(F434="SL","6",IF(F434="SP","2",IF(F434="F","14",IF(F434="C","2","0")))))*2,IF(F434="SL","6",IF(F434="SP","2",IF(F434="F","14",IF(F434="C","2","0")))))</f>
        <v>14</v>
      </c>
      <c r="Y434" s="116" t="str">
        <f aca="false">IF(S434="Folgado","2",IF(S434="Adequado","4",IF(S434="Apertado","6","0")))</f>
        <v>6</v>
      </c>
      <c r="Z434" s="112" t="n">
        <f aca="false">IF(AND(U434&lt;&gt;"",F434="SL",F434="F"),(W434+X434+Y434)*1.5,(W434+X434+Y434))</f>
        <v>21</v>
      </c>
      <c r="AA434" s="112"/>
    </row>
    <row r="435" customFormat="false" ht="15" hidden="true" customHeight="true" outlineLevel="0" collapsed="false">
      <c r="B435" s="122" t="s">
        <v>1232</v>
      </c>
      <c r="C435" s="122" t="s">
        <v>978</v>
      </c>
      <c r="D435" s="122" t="s">
        <v>18</v>
      </c>
      <c r="E435" s="122"/>
      <c r="F435" s="123"/>
      <c r="G435" s="122" t="s">
        <v>1233</v>
      </c>
      <c r="H435" s="124" t="s">
        <v>1234</v>
      </c>
      <c r="I435" s="125"/>
      <c r="J435" s="122"/>
      <c r="K435" s="122" t="n">
        <f aca="false">ROUNDUP(SUM(I435+J435)*1.2,0)</f>
        <v>0</v>
      </c>
      <c r="L435" s="122"/>
      <c r="M435" s="122"/>
      <c r="N435" s="122" t="n">
        <f aca="false">(L435+M435)*2</f>
        <v>0</v>
      </c>
      <c r="O435" s="124" t="n">
        <f aca="false">K435+N435</f>
        <v>0</v>
      </c>
      <c r="P435" s="126" t="n">
        <v>26.68</v>
      </c>
      <c r="Q435" s="127"/>
      <c r="R435" s="127"/>
      <c r="S435" s="122"/>
      <c r="T435" s="122"/>
      <c r="U435" s="122"/>
      <c r="V435" s="122"/>
      <c r="W435" s="125"/>
      <c r="X435" s="125"/>
      <c r="Y435" s="122"/>
      <c r="Z435" s="122"/>
      <c r="AA435" s="122"/>
    </row>
    <row r="436" customFormat="false" ht="15" hidden="true" customHeight="true" outlineLevel="0" collapsed="false">
      <c r="B436" s="112" t="s">
        <v>1235</v>
      </c>
      <c r="C436" s="112" t="s">
        <v>1513</v>
      </c>
      <c r="D436" s="112"/>
      <c r="E436" s="113"/>
      <c r="F436" s="113" t="s">
        <v>1516</v>
      </c>
      <c r="G436" s="112"/>
      <c r="H436" s="117"/>
      <c r="I436" s="115" t="n">
        <v>1</v>
      </c>
      <c r="J436" s="112" t="n">
        <v>0</v>
      </c>
      <c r="K436" s="112" t="n">
        <f aca="false">ROUNDUP(SUM(I436+J436)*1.2,0)</f>
        <v>2</v>
      </c>
      <c r="L436" s="112"/>
      <c r="M436" s="112"/>
      <c r="N436" s="112" t="n">
        <f aca="false">(L436+M436)*2</f>
        <v>0</v>
      </c>
      <c r="O436" s="117" t="n">
        <f aca="false">K436+N436</f>
        <v>2</v>
      </c>
      <c r="P436" s="118" t="n">
        <f aca="false">P437</f>
        <v>17.6</v>
      </c>
      <c r="Q436" s="119" t="n">
        <f aca="false">(I436+L436+M436)*30</f>
        <v>30</v>
      </c>
      <c r="R436" s="119" t="n">
        <f aca="false">(I436+L436+M436)*45</f>
        <v>45</v>
      </c>
      <c r="S436" s="120" t="str">
        <f aca="false">IF(AND(P436&gt;=Q436,P436&lt;=R436),"Adequado",IF(P436&lt;Q436,"Apertado",IF(P436&gt;R436,"Folgado","0")))</f>
        <v>Apertado</v>
      </c>
      <c r="T436" s="112"/>
      <c r="U436" s="112"/>
      <c r="V436" s="112"/>
      <c r="W436" s="115" t="n">
        <f aca="false">I436+L436+M436</f>
        <v>1</v>
      </c>
      <c r="X436" s="115" t="str">
        <f aca="false">IF(E436&lt;&gt;"",(IF(F436="SL","6",IF(F436="SP","2",IF(F436="F","14",IF(F436="C","2","0")))))*2,IF(F436="SL","6",IF(F436="SP","2",IF(F436="F","14",IF(F436="C","2","0")))))</f>
        <v>14</v>
      </c>
      <c r="Y436" s="116" t="str">
        <f aca="false">IF(S436="Folgado","2",IF(S436="Adequado","4",IF(S436="Apertado","6","0")))</f>
        <v>6</v>
      </c>
      <c r="Z436" s="112" t="n">
        <f aca="false">IF(AND(U436&lt;&gt;"",F436="SL",F436="F"),(W436+X436+Y436)*1.5,(W436+X436+Y436))</f>
        <v>21</v>
      </c>
      <c r="AA436" s="112"/>
    </row>
    <row r="437" customFormat="false" ht="15" hidden="true" customHeight="true" outlineLevel="0" collapsed="false">
      <c r="B437" s="122" t="s">
        <v>1235</v>
      </c>
      <c r="C437" s="122" t="s">
        <v>978</v>
      </c>
      <c r="D437" s="122" t="s">
        <v>10</v>
      </c>
      <c r="E437" s="122"/>
      <c r="F437" s="123"/>
      <c r="G437" s="122" t="s">
        <v>1236</v>
      </c>
      <c r="H437" s="124" t="s">
        <v>1237</v>
      </c>
      <c r="I437" s="125"/>
      <c r="J437" s="122"/>
      <c r="K437" s="122" t="n">
        <f aca="false">ROUNDUP(SUM(I437+J437)*1.2,0)</f>
        <v>0</v>
      </c>
      <c r="L437" s="122"/>
      <c r="M437" s="122"/>
      <c r="N437" s="122" t="n">
        <f aca="false">(L437+M437)*2</f>
        <v>0</v>
      </c>
      <c r="O437" s="124" t="n">
        <f aca="false">K437+N437</f>
        <v>0</v>
      </c>
      <c r="P437" s="126" t="n">
        <v>17.6</v>
      </c>
      <c r="Q437" s="127"/>
      <c r="R437" s="127"/>
      <c r="S437" s="122"/>
      <c r="T437" s="122"/>
      <c r="U437" s="122"/>
      <c r="V437" s="122"/>
      <c r="W437" s="125"/>
      <c r="X437" s="125"/>
      <c r="Y437" s="122"/>
      <c r="Z437" s="122"/>
      <c r="AA437" s="122"/>
    </row>
    <row r="438" customFormat="false" ht="15" hidden="true" customHeight="true" outlineLevel="0" collapsed="false">
      <c r="B438" s="112" t="s">
        <v>1238</v>
      </c>
      <c r="C438" s="112" t="s">
        <v>1513</v>
      </c>
      <c r="D438" s="112"/>
      <c r="E438" s="113"/>
      <c r="F438" s="113" t="s">
        <v>1516</v>
      </c>
      <c r="G438" s="112"/>
      <c r="H438" s="117"/>
      <c r="I438" s="115" t="n">
        <v>1</v>
      </c>
      <c r="J438" s="112" t="n">
        <v>0</v>
      </c>
      <c r="K438" s="112" t="n">
        <f aca="false">ROUNDUP(SUM(I438+J438)*1.2,0)</f>
        <v>2</v>
      </c>
      <c r="L438" s="112"/>
      <c r="M438" s="112"/>
      <c r="N438" s="112" t="n">
        <f aca="false">(L438+M438)*2</f>
        <v>0</v>
      </c>
      <c r="O438" s="117" t="n">
        <f aca="false">K438+N438</f>
        <v>2</v>
      </c>
      <c r="P438" s="118" t="n">
        <f aca="false">P439</f>
        <v>32.2</v>
      </c>
      <c r="Q438" s="119" t="n">
        <f aca="false">(I438+L438+M438)*30</f>
        <v>30</v>
      </c>
      <c r="R438" s="119" t="n">
        <f aca="false">(I438+L438+M438)*45</f>
        <v>45</v>
      </c>
      <c r="S438" s="120" t="str">
        <f aca="false">IF(AND(P438&gt;=Q438,P438&lt;=R438),"Adequado",IF(P438&lt;Q438,"Apertado",IF(P438&gt;R438,"Folgado","0")))</f>
        <v>Adequado</v>
      </c>
      <c r="T438" s="112"/>
      <c r="U438" s="112"/>
      <c r="V438" s="112"/>
      <c r="W438" s="115" t="n">
        <f aca="false">I438+L438+M438</f>
        <v>1</v>
      </c>
      <c r="X438" s="115" t="str">
        <f aca="false">IF(E438&lt;&gt;"",(IF(F438="SL","6",IF(F438="SP","2",IF(F438="F","14",IF(F438="C","2","0")))))*2,IF(F438="SL","6",IF(F438="SP","2",IF(F438="F","14",IF(F438="C","2","0")))))</f>
        <v>14</v>
      </c>
      <c r="Y438" s="116" t="str">
        <f aca="false">IF(S438="Folgado","2",IF(S438="Adequado","4",IF(S438="Apertado","6","0")))</f>
        <v>4</v>
      </c>
      <c r="Z438" s="112" t="n">
        <f aca="false">IF(AND(U438&lt;&gt;"",F438="SL",F438="F"),(W438+X438+Y438)*1.5,(W438+X438+Y438))</f>
        <v>19</v>
      </c>
      <c r="AA438" s="112"/>
    </row>
    <row r="439" customFormat="false" ht="15" hidden="true" customHeight="true" outlineLevel="0" collapsed="false">
      <c r="B439" s="122" t="s">
        <v>1238</v>
      </c>
      <c r="C439" s="122" t="s">
        <v>978</v>
      </c>
      <c r="D439" s="122" t="s">
        <v>10</v>
      </c>
      <c r="E439" s="122"/>
      <c r="F439" s="123"/>
      <c r="G439" s="122" t="s">
        <v>1239</v>
      </c>
      <c r="H439" s="124" t="s">
        <v>1240</v>
      </c>
      <c r="I439" s="125"/>
      <c r="J439" s="122"/>
      <c r="K439" s="122" t="n">
        <f aca="false">ROUNDUP(SUM(I439+J439)*1.2,0)</f>
        <v>0</v>
      </c>
      <c r="L439" s="122"/>
      <c r="M439" s="122"/>
      <c r="N439" s="122" t="n">
        <f aca="false">(L439+M439)*2</f>
        <v>0</v>
      </c>
      <c r="O439" s="124" t="n">
        <f aca="false">K439+N439</f>
        <v>0</v>
      </c>
      <c r="P439" s="126" t="n">
        <v>32.2</v>
      </c>
      <c r="Q439" s="127"/>
      <c r="R439" s="127"/>
      <c r="S439" s="122"/>
      <c r="T439" s="122"/>
      <c r="U439" s="122"/>
      <c r="V439" s="122"/>
      <c r="W439" s="125"/>
      <c r="X439" s="125"/>
      <c r="Y439" s="122"/>
      <c r="Z439" s="122"/>
      <c r="AA439" s="122"/>
    </row>
    <row r="440" customFormat="false" ht="15" hidden="true" customHeight="true" outlineLevel="0" collapsed="false">
      <c r="B440" s="112" t="s">
        <v>690</v>
      </c>
      <c r="C440" s="112" t="s">
        <v>1513</v>
      </c>
      <c r="D440" s="112"/>
      <c r="E440" s="113"/>
      <c r="F440" s="113" t="s">
        <v>1514</v>
      </c>
      <c r="G440" s="112"/>
      <c r="H440" s="117"/>
      <c r="I440" s="115" t="n">
        <v>1</v>
      </c>
      <c r="J440" s="112" t="n">
        <v>1</v>
      </c>
      <c r="K440" s="112" t="n">
        <f aca="false">ROUNDUP(SUM(I440+J440)*1.2,0)</f>
        <v>3</v>
      </c>
      <c r="L440" s="112"/>
      <c r="M440" s="112"/>
      <c r="N440" s="112" t="n">
        <f aca="false">(L440+M440)*2</f>
        <v>0</v>
      </c>
      <c r="O440" s="117" t="n">
        <f aca="false">K440+N440</f>
        <v>3</v>
      </c>
      <c r="P440" s="118" t="n">
        <f aca="false">P441</f>
        <v>32.7</v>
      </c>
      <c r="Q440" s="119" t="n">
        <f aca="false">(I440+L440+M440)*30</f>
        <v>30</v>
      </c>
      <c r="R440" s="119" t="n">
        <f aca="false">(I440+L440+M440)*45</f>
        <v>45</v>
      </c>
      <c r="S440" s="120" t="str">
        <f aca="false">IF(AND(P440&gt;=Q440,P440&lt;=R440),"Adequado",IF(P440&lt;Q440,"Apertado",IF(P440&gt;R440,"Folgado","0")))</f>
        <v>Adequado</v>
      </c>
      <c r="T440" s="112"/>
      <c r="U440" s="128" t="n">
        <v>44986</v>
      </c>
      <c r="V440" s="112"/>
      <c r="W440" s="115" t="n">
        <f aca="false">I440+L440+M440</f>
        <v>1</v>
      </c>
      <c r="X440" s="115" t="str">
        <f aca="false">IF(E440&lt;&gt;"",(IF(F440="SL","6",IF(F440="SP","2",IF(F440="F","14",IF(F440="C","2","0")))))*2,IF(F440="SL","6",IF(F440="SP","2",IF(F440="F","14",IF(F440="C","2","0")))))</f>
        <v>6</v>
      </c>
      <c r="Y440" s="116" t="str">
        <f aca="false">IF(S440="Folgado","2",IF(S440="Adequado","4",IF(S440="Apertado","6","0")))</f>
        <v>4</v>
      </c>
      <c r="Z440" s="112" t="n">
        <f aca="false">IF(AND(U440&lt;&gt;"",F440="SL",F440="F"),(W440+X440+Y440)*1.5,(W440+X440+Y440))</f>
        <v>11</v>
      </c>
      <c r="AA440" s="112"/>
    </row>
    <row r="441" customFormat="false" ht="15" hidden="true" customHeight="true" outlineLevel="0" collapsed="false">
      <c r="B441" s="122" t="s">
        <v>690</v>
      </c>
      <c r="C441" s="122" t="s">
        <v>225</v>
      </c>
      <c r="D441" s="122" t="s">
        <v>232</v>
      </c>
      <c r="E441" s="122"/>
      <c r="F441" s="123"/>
      <c r="G441" s="122" t="s">
        <v>691</v>
      </c>
      <c r="H441" s="124" t="s">
        <v>692</v>
      </c>
      <c r="I441" s="125"/>
      <c r="J441" s="122"/>
      <c r="K441" s="122" t="n">
        <f aca="false">ROUNDUP(SUM(I441+J441)*1.2,0)</f>
        <v>0</v>
      </c>
      <c r="L441" s="122"/>
      <c r="M441" s="122"/>
      <c r="N441" s="122" t="n">
        <f aca="false">(L441+M441)*2</f>
        <v>0</v>
      </c>
      <c r="O441" s="124" t="n">
        <f aca="false">K441+N441</f>
        <v>0</v>
      </c>
      <c r="P441" s="126" t="n">
        <v>32.7</v>
      </c>
      <c r="Q441" s="137"/>
      <c r="R441" s="137"/>
      <c r="S441" s="122"/>
      <c r="T441" s="122"/>
      <c r="U441" s="122"/>
      <c r="V441" s="122"/>
      <c r="W441" s="125"/>
      <c r="X441" s="125"/>
      <c r="Y441" s="122"/>
      <c r="Z441" s="122"/>
      <c r="AA441" s="122"/>
    </row>
    <row r="442" customFormat="false" ht="15" hidden="true" customHeight="true" outlineLevel="0" collapsed="false">
      <c r="B442" s="116" t="s">
        <v>694</v>
      </c>
      <c r="C442" s="116" t="s">
        <v>1513</v>
      </c>
      <c r="D442" s="116"/>
      <c r="E442" s="138"/>
      <c r="F442" s="138" t="s">
        <v>1514</v>
      </c>
      <c r="G442" s="116"/>
      <c r="H442" s="114"/>
      <c r="I442" s="139" t="n">
        <v>1</v>
      </c>
      <c r="J442" s="116" t="n">
        <v>0</v>
      </c>
      <c r="K442" s="116"/>
      <c r="L442" s="116"/>
      <c r="M442" s="116"/>
      <c r="N442" s="116"/>
      <c r="O442" s="114"/>
      <c r="P442" s="148" t="n">
        <f aca="false">P443</f>
        <v>65.47</v>
      </c>
      <c r="Q442" s="119" t="n">
        <f aca="false">(I442+L442+M442)*30</f>
        <v>30</v>
      </c>
      <c r="R442" s="119" t="n">
        <f aca="false">(I442+L442+M442)*45</f>
        <v>45</v>
      </c>
      <c r="S442" s="116" t="str">
        <f aca="false">IF(AND(P442&gt;=Q442,P442&lt;=R442),"Adequado",IF(P442&lt;Q442,"Apertado",IF(P442&gt;R442,"Folgado","0")))</f>
        <v>Folgado</v>
      </c>
      <c r="T442" s="116"/>
      <c r="U442" s="116"/>
      <c r="V442" s="116"/>
      <c r="W442" s="115" t="n">
        <f aca="false">I442+L442+M442</f>
        <v>1</v>
      </c>
      <c r="X442" s="115" t="str">
        <f aca="false">IF(E442&lt;&gt;"",(IF(F442="SL","6",IF(F442="SP","2",IF(F442="F","14",IF(F442="C","2","0")))))*2,IF(F442="SL","6",IF(F442="SP","2",IF(F442="F","14",IF(F442="C","2","0")))))</f>
        <v>6</v>
      </c>
      <c r="Y442" s="116" t="str">
        <f aca="false">IF(S442="Folgado","2",IF(S442="Adequado","4",IF(S442="Apertado","6","0")))</f>
        <v>2</v>
      </c>
      <c r="Z442" s="112" t="n">
        <f aca="false">IF(AND(U442&lt;&gt;"",F442="SL",F442="F"),(W442+X442+Y442)*1.5,(W442+X442+Y442))</f>
        <v>9</v>
      </c>
      <c r="AA442" s="116"/>
    </row>
    <row r="443" customFormat="false" ht="29.25" hidden="true" customHeight="true" outlineLevel="0" collapsed="false">
      <c r="B443" s="112" t="s">
        <v>694</v>
      </c>
      <c r="C443" s="112" t="s">
        <v>225</v>
      </c>
      <c r="D443" s="112" t="s">
        <v>10</v>
      </c>
      <c r="E443" s="112"/>
      <c r="F443" s="113"/>
      <c r="G443" s="112" t="s">
        <v>695</v>
      </c>
      <c r="H443" s="117" t="s">
        <v>696</v>
      </c>
      <c r="I443" s="115"/>
      <c r="J443" s="112"/>
      <c r="K443" s="112" t="n">
        <f aca="false">ROUNDUP(SUM(I443+J443)*1.2,0)</f>
        <v>0</v>
      </c>
      <c r="L443" s="112"/>
      <c r="M443" s="112"/>
      <c r="N443" s="112" t="n">
        <f aca="false">(L443+M443)*2</f>
        <v>0</v>
      </c>
      <c r="O443" s="117" t="n">
        <f aca="false">K443+N443</f>
        <v>0</v>
      </c>
      <c r="P443" s="118" t="n">
        <v>65.47</v>
      </c>
      <c r="Q443" s="119"/>
      <c r="R443" s="119"/>
      <c r="S443" s="120"/>
      <c r="T443" s="112"/>
      <c r="U443" s="112"/>
      <c r="V443" s="112"/>
      <c r="W443" s="115"/>
      <c r="X443" s="115"/>
      <c r="Y443" s="112"/>
      <c r="Z443" s="112"/>
      <c r="AA443" s="112"/>
    </row>
    <row r="444" customFormat="false" ht="28.5" hidden="true" customHeight="true" outlineLevel="0" collapsed="false">
      <c r="B444" s="122" t="s">
        <v>694</v>
      </c>
      <c r="C444" s="122" t="s">
        <v>1521</v>
      </c>
      <c r="D444" s="122" t="s">
        <v>10</v>
      </c>
      <c r="E444" s="122"/>
      <c r="F444" s="123"/>
      <c r="G444" s="122" t="s">
        <v>1241</v>
      </c>
      <c r="H444" s="124" t="s">
        <v>696</v>
      </c>
      <c r="I444" s="125"/>
      <c r="J444" s="122"/>
      <c r="K444" s="122" t="n">
        <f aca="false">ROUNDUP(SUM(I444+J444)*1.2,0)</f>
        <v>0</v>
      </c>
      <c r="L444" s="122"/>
      <c r="M444" s="122"/>
      <c r="N444" s="122" t="n">
        <f aca="false">(L444+M444)*2</f>
        <v>0</v>
      </c>
      <c r="O444" s="124" t="n">
        <f aca="false">K444+N444</f>
        <v>0</v>
      </c>
      <c r="P444" s="126" t="n">
        <v>16.35</v>
      </c>
      <c r="Q444" s="127"/>
      <c r="R444" s="127"/>
      <c r="S444" s="122"/>
      <c r="T444" s="122"/>
      <c r="U444" s="122"/>
      <c r="V444" s="122"/>
      <c r="W444" s="125"/>
      <c r="X444" s="125"/>
      <c r="Y444" s="122"/>
      <c r="Z444" s="122"/>
      <c r="AA444" s="122"/>
    </row>
    <row r="445" customFormat="false" ht="15" hidden="true" customHeight="true" outlineLevel="0" collapsed="false">
      <c r="B445" s="112" t="s">
        <v>699</v>
      </c>
      <c r="C445" s="112" t="s">
        <v>1513</v>
      </c>
      <c r="D445" s="112"/>
      <c r="E445" s="113"/>
      <c r="F445" s="113" t="s">
        <v>1514</v>
      </c>
      <c r="G445" s="112"/>
      <c r="H445" s="117"/>
      <c r="I445" s="115" t="n">
        <v>1</v>
      </c>
      <c r="J445" s="112" t="n">
        <v>0</v>
      </c>
      <c r="K445" s="112" t="n">
        <f aca="false">ROUNDUP(SUM(I445+J445)*1.2,0)</f>
        <v>2</v>
      </c>
      <c r="L445" s="112"/>
      <c r="M445" s="112"/>
      <c r="N445" s="112" t="n">
        <f aca="false">(L445+M445)*2</f>
        <v>0</v>
      </c>
      <c r="O445" s="117" t="n">
        <f aca="false">K445+N445</f>
        <v>2</v>
      </c>
      <c r="P445" s="118" t="n">
        <f aca="false">P446</f>
        <v>33.4</v>
      </c>
      <c r="Q445" s="119" t="n">
        <f aca="false">(I445+L445+M445)*30</f>
        <v>30</v>
      </c>
      <c r="R445" s="119" t="n">
        <f aca="false">(I445+L445+M445)*45</f>
        <v>45</v>
      </c>
      <c r="S445" s="120" t="str">
        <f aca="false">IF(AND(P445&gt;=Q445,P445&lt;=R445),"Adequado",IF(P445&lt;Q445,"Apertado",IF(P445&gt;R445,"Folgado","0")))</f>
        <v>Adequado</v>
      </c>
      <c r="T445" s="112"/>
      <c r="U445" s="112"/>
      <c r="V445" s="112"/>
      <c r="W445" s="115" t="n">
        <f aca="false">I445+L445+M445</f>
        <v>1</v>
      </c>
      <c r="X445" s="115" t="str">
        <f aca="false">IF(E445&lt;&gt;"",(IF(F445="SL","6",IF(F445="SP","2",IF(F445="F","14",IF(F445="C","2","0")))))*2,IF(F445="SL","6",IF(F445="SP","2",IF(F445="F","14",IF(F445="C","2","0")))))</f>
        <v>6</v>
      </c>
      <c r="Y445" s="116" t="str">
        <f aca="false">IF(S445="Folgado","2",IF(S445="Adequado","4",IF(S445="Apertado","6","0")))</f>
        <v>4</v>
      </c>
      <c r="Z445" s="112" t="n">
        <f aca="false">IF(AND(U445&lt;&gt;"",F445="SL",F445="F"),(W445+X445+Y445)*1.5,(W445+X445+Y445))</f>
        <v>11</v>
      </c>
      <c r="AA445" s="112"/>
    </row>
    <row r="446" customFormat="false" ht="15" hidden="true" customHeight="true" outlineLevel="0" collapsed="false">
      <c r="B446" s="122" t="s">
        <v>699</v>
      </c>
      <c r="C446" s="122" t="s">
        <v>225</v>
      </c>
      <c r="D446" s="122" t="s">
        <v>10</v>
      </c>
      <c r="E446" s="122"/>
      <c r="F446" s="123"/>
      <c r="G446" s="122" t="s">
        <v>700</v>
      </c>
      <c r="H446" s="124" t="s">
        <v>701</v>
      </c>
      <c r="I446" s="125"/>
      <c r="J446" s="122"/>
      <c r="K446" s="122" t="n">
        <f aca="false">ROUNDUP(SUM(I446+J446)*1.2,0)</f>
        <v>0</v>
      </c>
      <c r="L446" s="122"/>
      <c r="M446" s="122"/>
      <c r="N446" s="122" t="n">
        <f aca="false">(L446+M446)*2</f>
        <v>0</v>
      </c>
      <c r="O446" s="124" t="n">
        <f aca="false">K446+N446</f>
        <v>0</v>
      </c>
      <c r="P446" s="126" t="n">
        <v>33.4</v>
      </c>
      <c r="Q446" s="127"/>
      <c r="R446" s="127"/>
      <c r="S446" s="122"/>
      <c r="T446" s="122"/>
      <c r="U446" s="122"/>
      <c r="V446" s="122"/>
      <c r="W446" s="125"/>
      <c r="X446" s="125"/>
      <c r="Y446" s="122"/>
      <c r="Z446" s="122"/>
      <c r="AA446" s="122"/>
    </row>
    <row r="447" customFormat="false" ht="15" hidden="true" customHeight="true" outlineLevel="0" collapsed="false">
      <c r="B447" s="112" t="s">
        <v>1242</v>
      </c>
      <c r="C447" s="112" t="s">
        <v>1513</v>
      </c>
      <c r="D447" s="112"/>
      <c r="E447" s="113"/>
      <c r="F447" s="113" t="s">
        <v>1516</v>
      </c>
      <c r="G447" s="112"/>
      <c r="H447" s="117"/>
      <c r="I447" s="115" t="n">
        <v>1</v>
      </c>
      <c r="J447" s="112" t="n">
        <v>0</v>
      </c>
      <c r="K447" s="112" t="n">
        <f aca="false">ROUNDUP(SUM(I447+J447)*1.2,0)</f>
        <v>2</v>
      </c>
      <c r="L447" s="112"/>
      <c r="M447" s="112"/>
      <c r="N447" s="112" t="n">
        <f aca="false">(L447+M447)*2</f>
        <v>0</v>
      </c>
      <c r="O447" s="117" t="n">
        <f aca="false">K447+N447</f>
        <v>2</v>
      </c>
      <c r="P447" s="118" t="n">
        <f aca="false">P448</f>
        <v>16</v>
      </c>
      <c r="Q447" s="119" t="n">
        <f aca="false">(I447+L447+M447)*30</f>
        <v>30</v>
      </c>
      <c r="R447" s="119" t="n">
        <f aca="false">(I447+L447+M447)*45</f>
        <v>45</v>
      </c>
      <c r="S447" s="120" t="str">
        <f aca="false">IF(AND(P447&gt;=Q447,P447&lt;=R447),"Adequado",IF(P447&lt;Q447,"Apertado",IF(P447&gt;R447,"Folgado","0")))</f>
        <v>Apertado</v>
      </c>
      <c r="T447" s="112"/>
      <c r="U447" s="112"/>
      <c r="V447" s="112"/>
      <c r="W447" s="115" t="n">
        <f aca="false">I447+L447+M447</f>
        <v>1</v>
      </c>
      <c r="X447" s="115" t="str">
        <f aca="false">IF(E447&lt;&gt;"",(IF(F447="SL","6",IF(F447="SP","2",IF(F447="F","14",IF(F447="C","2","0")))))*2,IF(F447="SL","6",IF(F447="SP","2",IF(F447="F","14",IF(F447="C","2","0")))))</f>
        <v>14</v>
      </c>
      <c r="Y447" s="116" t="str">
        <f aca="false">IF(S447="Folgado","2",IF(S447="Adequado","4",IF(S447="Apertado","6","0")))</f>
        <v>6</v>
      </c>
      <c r="Z447" s="112" t="n">
        <f aca="false">IF(AND(U447&lt;&gt;"",F447="SL",F447="F"),(W447+X447+Y447)*1.5,(W447+X447+Y447))</f>
        <v>21</v>
      </c>
      <c r="AA447" s="112"/>
    </row>
    <row r="448" customFormat="false" ht="15" hidden="true" customHeight="true" outlineLevel="0" collapsed="false">
      <c r="B448" s="122" t="s">
        <v>1242</v>
      </c>
      <c r="C448" s="122" t="s">
        <v>978</v>
      </c>
      <c r="D448" s="122" t="s">
        <v>115</v>
      </c>
      <c r="E448" s="122"/>
      <c r="F448" s="123"/>
      <c r="G448" s="122" t="s">
        <v>1243</v>
      </c>
      <c r="H448" s="124" t="s">
        <v>1244</v>
      </c>
      <c r="I448" s="125"/>
      <c r="J448" s="122"/>
      <c r="K448" s="122" t="n">
        <f aca="false">ROUNDUP(SUM(I448+J448)*1.2,0)</f>
        <v>0</v>
      </c>
      <c r="L448" s="122"/>
      <c r="M448" s="122"/>
      <c r="N448" s="122" t="n">
        <f aca="false">(L448+M448)*2</f>
        <v>0</v>
      </c>
      <c r="O448" s="124" t="n">
        <f aca="false">K448+N448</f>
        <v>0</v>
      </c>
      <c r="P448" s="126" t="n">
        <v>16</v>
      </c>
      <c r="Q448" s="127"/>
      <c r="R448" s="127"/>
      <c r="S448" s="122"/>
      <c r="T448" s="122"/>
      <c r="U448" s="122"/>
      <c r="V448" s="122"/>
      <c r="W448" s="125"/>
      <c r="X448" s="125"/>
      <c r="Y448" s="122"/>
      <c r="Z448" s="122"/>
      <c r="AA448" s="122"/>
    </row>
    <row r="449" customFormat="false" ht="15" hidden="true" customHeight="true" outlineLevel="0" collapsed="false">
      <c r="B449" s="112" t="s">
        <v>1245</v>
      </c>
      <c r="C449" s="112" t="s">
        <v>1513</v>
      </c>
      <c r="D449" s="112"/>
      <c r="E449" s="113"/>
      <c r="F449" s="113" t="s">
        <v>1516</v>
      </c>
      <c r="G449" s="112"/>
      <c r="H449" s="117"/>
      <c r="I449" s="115" t="n">
        <v>1</v>
      </c>
      <c r="J449" s="112" t="n">
        <v>0</v>
      </c>
      <c r="K449" s="112" t="n">
        <f aca="false">ROUNDUP(SUM(I449+J449)*1.2,0)</f>
        <v>2</v>
      </c>
      <c r="L449" s="112"/>
      <c r="M449" s="112"/>
      <c r="N449" s="112" t="n">
        <f aca="false">(L449+M449)*2</f>
        <v>0</v>
      </c>
      <c r="O449" s="117" t="n">
        <f aca="false">K449+N449</f>
        <v>2</v>
      </c>
      <c r="P449" s="118" t="n">
        <f aca="false">P450</f>
        <v>30.85</v>
      </c>
      <c r="Q449" s="119" t="n">
        <f aca="false">(I449+L449+M449)*30</f>
        <v>30</v>
      </c>
      <c r="R449" s="119" t="n">
        <f aca="false">(I449+L449+M449)*45</f>
        <v>45</v>
      </c>
      <c r="S449" s="120" t="str">
        <f aca="false">IF(AND(P449&gt;=Q449,P449&lt;=R449),"Adequado",IF(P449&lt;Q449,"Apertado",IF(P449&gt;R449,"Folgado","0")))</f>
        <v>Adequado</v>
      </c>
      <c r="T449" s="112"/>
      <c r="U449" s="112"/>
      <c r="V449" s="112"/>
      <c r="W449" s="115" t="n">
        <f aca="false">I449+L449+M449</f>
        <v>1</v>
      </c>
      <c r="X449" s="115" t="str">
        <f aca="false">IF(E449&lt;&gt;"",(IF(F449="SL","6",IF(F449="SP","2",IF(F449="F","14",IF(F449="C","2","0")))))*2,IF(F449="SL","6",IF(F449="SP","2",IF(F449="F","14",IF(F449="C","2","0")))))</f>
        <v>14</v>
      </c>
      <c r="Y449" s="116" t="str">
        <f aca="false">IF(S449="Folgado","2",IF(S449="Adequado","4",IF(S449="Apertado","6","0")))</f>
        <v>4</v>
      </c>
      <c r="Z449" s="112" t="n">
        <f aca="false">IF(AND(U449&lt;&gt;"",F449="SL",F449="F"),(W449+X449+Y449)*1.5,(W449+X449+Y449))</f>
        <v>19</v>
      </c>
      <c r="AA449" s="112"/>
    </row>
    <row r="450" customFormat="false" ht="15" hidden="true" customHeight="true" outlineLevel="0" collapsed="false">
      <c r="B450" s="122" t="s">
        <v>1245</v>
      </c>
      <c r="C450" s="122" t="s">
        <v>978</v>
      </c>
      <c r="D450" s="122" t="s">
        <v>22</v>
      </c>
      <c r="E450" s="122"/>
      <c r="F450" s="123"/>
      <c r="G450" s="122" t="s">
        <v>1246</v>
      </c>
      <c r="H450" s="124" t="s">
        <v>1247</v>
      </c>
      <c r="I450" s="125"/>
      <c r="J450" s="122"/>
      <c r="K450" s="122" t="n">
        <f aca="false">ROUNDUP(SUM(I450+J450)*1.2,0)</f>
        <v>0</v>
      </c>
      <c r="L450" s="122"/>
      <c r="M450" s="122"/>
      <c r="N450" s="122" t="n">
        <f aca="false">(L450+M450)*2</f>
        <v>0</v>
      </c>
      <c r="O450" s="124" t="n">
        <f aca="false">K450+N450</f>
        <v>0</v>
      </c>
      <c r="P450" s="126" t="n">
        <v>30.85</v>
      </c>
      <c r="Q450" s="127"/>
      <c r="R450" s="127"/>
      <c r="S450" s="122"/>
      <c r="T450" s="122"/>
      <c r="U450" s="122"/>
      <c r="V450" s="122"/>
      <c r="W450" s="125"/>
      <c r="X450" s="125"/>
      <c r="Y450" s="122"/>
      <c r="Z450" s="122"/>
      <c r="AA450" s="122"/>
    </row>
    <row r="451" customFormat="false" ht="15" hidden="true" customHeight="true" outlineLevel="0" collapsed="false">
      <c r="B451" s="116" t="s">
        <v>703</v>
      </c>
      <c r="C451" s="116" t="s">
        <v>1513</v>
      </c>
      <c r="D451" s="116"/>
      <c r="E451" s="138" t="s">
        <v>1539</v>
      </c>
      <c r="F451" s="138" t="s">
        <v>1514</v>
      </c>
      <c r="G451" s="116"/>
      <c r="H451" s="114"/>
      <c r="I451" s="139" t="n">
        <v>1</v>
      </c>
      <c r="J451" s="116" t="n">
        <v>0</v>
      </c>
      <c r="K451" s="116" t="n">
        <f aca="false">ROUNDUP(SUM(I451+J451)*1.2,0)</f>
        <v>2</v>
      </c>
      <c r="L451" s="116"/>
      <c r="M451" s="116"/>
      <c r="N451" s="116" t="n">
        <f aca="false">(L451+M451)*2</f>
        <v>0</v>
      </c>
      <c r="O451" s="114" t="n">
        <f aca="false">K451+N451</f>
        <v>2</v>
      </c>
      <c r="P451" s="140" t="n">
        <f aca="false">P453+P452</f>
        <v>74.47</v>
      </c>
      <c r="Q451" s="119" t="n">
        <f aca="false">(I451+L451+M451)*30</f>
        <v>30</v>
      </c>
      <c r="R451" s="119" t="n">
        <f aca="false">(I451+L451+M451)*45</f>
        <v>45</v>
      </c>
      <c r="S451" s="116" t="str">
        <f aca="false">IF(AND(P451&gt;=Q451,P451&lt;=R451),"Adequado",IF(P451&lt;Q451,"Apertado",IF(P451&gt;R451,"Folgado","0")))</f>
        <v>Folgado</v>
      </c>
      <c r="T451" s="116"/>
      <c r="U451" s="116"/>
      <c r="V451" s="116"/>
      <c r="W451" s="115" t="n">
        <f aca="false">I451+L451+M451</f>
        <v>1</v>
      </c>
      <c r="X451" s="115" t="n">
        <f aca="false">IF(E451&lt;&gt;"",(IF(F451="SL","6",IF(F451="SP","2",IF(F451="F","14",IF(F451="C","2","0")))))*2,IF(F451="SL","6",IF(F451="SP","2",IF(F451="F","14",IF(F451="C","2","0")))))</f>
        <v>12</v>
      </c>
      <c r="Y451" s="116" t="str">
        <f aca="false">IF(S451="Folgado","2",IF(S451="Adequado","4",IF(S451="Apertado","6","0")))</f>
        <v>2</v>
      </c>
      <c r="Z451" s="112" t="n">
        <f aca="false">IF(AND(U451&lt;&gt;"",F451="SL",F451="F"),(W451+X451+Y451)*1.5,(W451+X451+Y451))</f>
        <v>15</v>
      </c>
      <c r="AA451" s="116"/>
    </row>
    <row r="452" customFormat="false" ht="15" hidden="true" customHeight="true" outlineLevel="0" collapsed="false">
      <c r="B452" s="116" t="s">
        <v>703</v>
      </c>
      <c r="C452" s="116" t="s">
        <v>225</v>
      </c>
      <c r="D452" s="116" t="s">
        <v>115</v>
      </c>
      <c r="E452" s="116"/>
      <c r="F452" s="138"/>
      <c r="G452" s="116" t="s">
        <v>704</v>
      </c>
      <c r="H452" s="114"/>
      <c r="I452" s="139"/>
      <c r="J452" s="116"/>
      <c r="K452" s="116" t="n">
        <f aca="false">ROUNDUP(SUM(I452+J452)*1.2,0)</f>
        <v>0</v>
      </c>
      <c r="L452" s="116"/>
      <c r="M452" s="116"/>
      <c r="N452" s="116" t="n">
        <f aca="false">(L452+M452)*2</f>
        <v>0</v>
      </c>
      <c r="O452" s="114" t="n">
        <f aca="false">K452+N452</f>
        <v>0</v>
      </c>
      <c r="P452" s="140" t="n">
        <v>49.47</v>
      </c>
      <c r="Q452" s="141"/>
      <c r="R452" s="141"/>
      <c r="S452" s="116"/>
      <c r="T452" s="116"/>
      <c r="U452" s="116"/>
      <c r="V452" s="116"/>
      <c r="W452" s="139"/>
      <c r="X452" s="139"/>
      <c r="Y452" s="116"/>
      <c r="Z452" s="116"/>
      <c r="AA452" s="116"/>
    </row>
    <row r="453" customFormat="false" ht="15" hidden="true" customHeight="true" outlineLevel="0" collapsed="false">
      <c r="B453" s="122" t="s">
        <v>703</v>
      </c>
      <c r="C453" s="122" t="s">
        <v>978</v>
      </c>
      <c r="D453" s="122" t="s">
        <v>115</v>
      </c>
      <c r="E453" s="122"/>
      <c r="F453" s="123"/>
      <c r="G453" s="122" t="s">
        <v>1248</v>
      </c>
      <c r="H453" s="124" t="s">
        <v>1249</v>
      </c>
      <c r="I453" s="125"/>
      <c r="J453" s="122"/>
      <c r="K453" s="122" t="n">
        <f aca="false">ROUNDUP(SUM(I453+J453)*1.2,0)</f>
        <v>0</v>
      </c>
      <c r="L453" s="122"/>
      <c r="M453" s="122"/>
      <c r="N453" s="122" t="n">
        <f aca="false">(L453+M453)*2</f>
        <v>0</v>
      </c>
      <c r="O453" s="124" t="n">
        <f aca="false">K453+N453</f>
        <v>0</v>
      </c>
      <c r="P453" s="126" t="n">
        <v>25</v>
      </c>
      <c r="Q453" s="127"/>
      <c r="R453" s="127"/>
      <c r="S453" s="122"/>
      <c r="T453" s="122"/>
      <c r="U453" s="122"/>
      <c r="V453" s="122"/>
      <c r="W453" s="125"/>
      <c r="X453" s="125"/>
      <c r="Y453" s="122"/>
      <c r="Z453" s="122"/>
      <c r="AA453" s="122"/>
    </row>
    <row r="454" customFormat="false" ht="15" hidden="true" customHeight="true" outlineLevel="0" collapsed="false">
      <c r="B454" s="112" t="s">
        <v>1250</v>
      </c>
      <c r="C454" s="112" t="s">
        <v>1513</v>
      </c>
      <c r="D454" s="112"/>
      <c r="E454" s="113"/>
      <c r="F454" s="113" t="s">
        <v>1516</v>
      </c>
      <c r="G454" s="112"/>
      <c r="H454" s="117"/>
      <c r="I454" s="115" t="n">
        <v>1</v>
      </c>
      <c r="J454" s="112" t="n">
        <v>0</v>
      </c>
      <c r="K454" s="112" t="n">
        <f aca="false">ROUNDUP(SUM(I454+J454)*1.2,0)</f>
        <v>2</v>
      </c>
      <c r="L454" s="112"/>
      <c r="M454" s="112"/>
      <c r="N454" s="112" t="n">
        <f aca="false">(L454+M454)*2</f>
        <v>0</v>
      </c>
      <c r="O454" s="117" t="n">
        <f aca="false">K454+N454</f>
        <v>2</v>
      </c>
      <c r="P454" s="118" t="n">
        <f aca="false">P455</f>
        <v>12.2</v>
      </c>
      <c r="Q454" s="119" t="n">
        <f aca="false">(I454+L454+M454)*30</f>
        <v>30</v>
      </c>
      <c r="R454" s="119" t="n">
        <f aca="false">(I454+L454+M454)*45</f>
        <v>45</v>
      </c>
      <c r="S454" s="120" t="str">
        <f aca="false">IF(AND(P454&gt;=Q454,P454&lt;=R454),"Adequado",IF(P454&lt;Q454,"Apertado",IF(P454&gt;R454,"Folgado","0")))</f>
        <v>Apertado</v>
      </c>
      <c r="T454" s="112"/>
      <c r="U454" s="112"/>
      <c r="V454" s="112"/>
      <c r="W454" s="115" t="n">
        <f aca="false">I454+L454+M454</f>
        <v>1</v>
      </c>
      <c r="X454" s="115" t="str">
        <f aca="false">IF(E454&lt;&gt;"",(IF(F454="SL","6",IF(F454="SP","2",IF(F454="F","14",IF(F454="C","2","0")))))*2,IF(F454="SL","6",IF(F454="SP","2",IF(F454="F","14",IF(F454="C","2","0")))))</f>
        <v>14</v>
      </c>
      <c r="Y454" s="116" t="str">
        <f aca="false">IF(S454="Folgado","2",IF(S454="Adequado","4",IF(S454="Apertado","6","0")))</f>
        <v>6</v>
      </c>
      <c r="Z454" s="112" t="n">
        <f aca="false">IF(AND(U454&lt;&gt;"",F454="SL",F454="F"),(W454+X454+Y454)*1.5,(W454+X454+Y454))</f>
        <v>21</v>
      </c>
      <c r="AA454" s="112"/>
    </row>
    <row r="455" customFormat="false" ht="15" hidden="true" customHeight="true" outlineLevel="0" collapsed="false">
      <c r="B455" s="122" t="s">
        <v>1250</v>
      </c>
      <c r="C455" s="122" t="s">
        <v>978</v>
      </c>
      <c r="D455" s="122" t="s">
        <v>14</v>
      </c>
      <c r="E455" s="122"/>
      <c r="F455" s="123"/>
      <c r="G455" s="122" t="s">
        <v>1251</v>
      </c>
      <c r="H455" s="124" t="s">
        <v>1252</v>
      </c>
      <c r="I455" s="125"/>
      <c r="J455" s="122"/>
      <c r="K455" s="122" t="n">
        <f aca="false">ROUNDUP(SUM(I455+J455)*1.2,0)</f>
        <v>0</v>
      </c>
      <c r="L455" s="122"/>
      <c r="M455" s="122"/>
      <c r="N455" s="122" t="n">
        <f aca="false">(L455+M455)*2</f>
        <v>0</v>
      </c>
      <c r="O455" s="124" t="n">
        <f aca="false">K455+N455</f>
        <v>0</v>
      </c>
      <c r="P455" s="126" t="n">
        <v>12.2</v>
      </c>
      <c r="Q455" s="127"/>
      <c r="R455" s="127"/>
      <c r="S455" s="122"/>
      <c r="T455" s="122"/>
      <c r="U455" s="122"/>
      <c r="V455" s="122"/>
      <c r="W455" s="125"/>
      <c r="X455" s="125"/>
      <c r="Y455" s="122"/>
      <c r="Z455" s="122"/>
      <c r="AA455" s="122"/>
    </row>
    <row r="456" customFormat="false" ht="15" hidden="true" customHeight="true" outlineLevel="0" collapsed="false">
      <c r="B456" s="112" t="s">
        <v>706</v>
      </c>
      <c r="C456" s="112" t="s">
        <v>1513</v>
      </c>
      <c r="D456" s="112"/>
      <c r="E456" s="113"/>
      <c r="F456" s="113" t="s">
        <v>1514</v>
      </c>
      <c r="G456" s="112"/>
      <c r="H456" s="117"/>
      <c r="I456" s="115" t="n">
        <v>2</v>
      </c>
      <c r="J456" s="112" t="n">
        <v>1</v>
      </c>
      <c r="K456" s="112" t="n">
        <f aca="false">ROUNDUP(SUM(I456+J456)*1.2,0)</f>
        <v>4</v>
      </c>
      <c r="L456" s="112"/>
      <c r="M456" s="112"/>
      <c r="N456" s="112" t="n">
        <f aca="false">(L456+M456)*2</f>
        <v>0</v>
      </c>
      <c r="O456" s="117" t="n">
        <f aca="false">K456+N456</f>
        <v>4</v>
      </c>
      <c r="P456" s="118" t="n">
        <f aca="false">P457</f>
        <v>85.4</v>
      </c>
      <c r="Q456" s="119" t="n">
        <f aca="false">(I456+L456+M456)*30</f>
        <v>60</v>
      </c>
      <c r="R456" s="119" t="n">
        <f aca="false">(I456+L456+M456)*45</f>
        <v>90</v>
      </c>
      <c r="S456" s="120" t="str">
        <f aca="false">IF(AND(P456&gt;=Q456,P456&lt;=R456),"Adequado",IF(P456&lt;Q456,"Apertado",IF(P456&gt;R456,"Folgado","0")))</f>
        <v>Adequado</v>
      </c>
      <c r="T456" s="112"/>
      <c r="U456" s="112"/>
      <c r="V456" s="112" t="s">
        <v>1522</v>
      </c>
      <c r="W456" s="115" t="n">
        <f aca="false">I456+L456+M456</f>
        <v>2</v>
      </c>
      <c r="X456" s="115" t="str">
        <f aca="false">IF(E456&lt;&gt;"",(IF(F456="SL","6",IF(F456="SP","2",IF(F456="F","14",IF(F456="C","2","0")))))*2,IF(F456="SL","6",IF(F456="SP","2",IF(F456="F","14",IF(F456="C","2","0")))))</f>
        <v>6</v>
      </c>
      <c r="Y456" s="116" t="str">
        <f aca="false">IF(S456="Folgado","2",IF(S456="Adequado","4",IF(S456="Apertado","6","0")))</f>
        <v>4</v>
      </c>
      <c r="Z456" s="112" t="n">
        <f aca="false">IF(AND(U456&lt;&gt;"",F456="SL",F456="F"),(W456+X456+Y456)*1.5,(W456+X456+Y456))</f>
        <v>12</v>
      </c>
      <c r="AA456" s="112"/>
    </row>
    <row r="457" customFormat="false" ht="15" hidden="true" customHeight="true" outlineLevel="0" collapsed="false">
      <c r="B457" s="122" t="s">
        <v>706</v>
      </c>
      <c r="C457" s="122" t="s">
        <v>225</v>
      </c>
      <c r="D457" s="122" t="s">
        <v>22</v>
      </c>
      <c r="E457" s="122"/>
      <c r="F457" s="123"/>
      <c r="G457" s="122" t="s">
        <v>707</v>
      </c>
      <c r="H457" s="124" t="s">
        <v>708</v>
      </c>
      <c r="I457" s="125"/>
      <c r="J457" s="122"/>
      <c r="K457" s="122" t="n">
        <f aca="false">ROUNDUP(SUM(I457+J457)*1.2,0)</f>
        <v>0</v>
      </c>
      <c r="L457" s="122"/>
      <c r="M457" s="122"/>
      <c r="N457" s="122" t="n">
        <f aca="false">(L457+M457)*2</f>
        <v>0</v>
      </c>
      <c r="O457" s="124" t="n">
        <f aca="false">K457+N457</f>
        <v>0</v>
      </c>
      <c r="P457" s="126" t="n">
        <v>85.4</v>
      </c>
      <c r="Q457" s="127"/>
      <c r="R457" s="127"/>
      <c r="S457" s="122"/>
      <c r="T457" s="122"/>
      <c r="U457" s="122"/>
      <c r="V457" s="122"/>
      <c r="W457" s="125"/>
      <c r="X457" s="125"/>
      <c r="Y457" s="122"/>
      <c r="Z457" s="122"/>
      <c r="AA457" s="122"/>
    </row>
    <row r="458" customFormat="false" ht="15" hidden="true" customHeight="true" outlineLevel="0" collapsed="false">
      <c r="B458" s="112" t="s">
        <v>1253</v>
      </c>
      <c r="C458" s="112" t="s">
        <v>1513</v>
      </c>
      <c r="D458" s="112"/>
      <c r="E458" s="113"/>
      <c r="F458" s="113" t="s">
        <v>1516</v>
      </c>
      <c r="G458" s="112"/>
      <c r="H458" s="117"/>
      <c r="I458" s="115" t="n">
        <v>1</v>
      </c>
      <c r="J458" s="112" t="n">
        <v>1</v>
      </c>
      <c r="K458" s="112" t="n">
        <f aca="false">ROUNDUP(SUM(I458+J458)*1.2,0)</f>
        <v>3</v>
      </c>
      <c r="L458" s="112"/>
      <c r="M458" s="112"/>
      <c r="N458" s="112" t="n">
        <f aca="false">(L458+M458)*2</f>
        <v>0</v>
      </c>
      <c r="O458" s="117" t="n">
        <f aca="false">K458+N458</f>
        <v>3</v>
      </c>
      <c r="P458" s="118" t="n">
        <f aca="false">P459</f>
        <v>15.84</v>
      </c>
      <c r="Q458" s="119" t="n">
        <f aca="false">(I458+L458+M458)*30</f>
        <v>30</v>
      </c>
      <c r="R458" s="119" t="n">
        <f aca="false">(I458+L458+M458)*45</f>
        <v>45</v>
      </c>
      <c r="S458" s="120" t="str">
        <f aca="false">IF(AND(P458&gt;=Q458,P458&lt;=R458),"Adequado",IF(P458&lt;Q458,"Apertado",IF(P458&gt;R458,"Folgado","0")))</f>
        <v>Apertado</v>
      </c>
      <c r="T458" s="112"/>
      <c r="U458" s="112"/>
      <c r="V458" s="112"/>
      <c r="W458" s="115" t="n">
        <f aca="false">I458+L458+M458</f>
        <v>1</v>
      </c>
      <c r="X458" s="115" t="str">
        <f aca="false">IF(E458&lt;&gt;"",(IF(F458="SL","6",IF(F458="SP","2",IF(F458="F","14",IF(F458="C","2","0")))))*2,IF(F458="SL","6",IF(F458="SP","2",IF(F458="F","14",IF(F458="C","2","0")))))</f>
        <v>14</v>
      </c>
      <c r="Y458" s="116" t="str">
        <f aca="false">IF(S458="Folgado","2",IF(S458="Adequado","4",IF(S458="Apertado","6","0")))</f>
        <v>6</v>
      </c>
      <c r="Z458" s="112" t="n">
        <f aca="false">IF(AND(U458&lt;&gt;"",F458="SL",F458="F"),(W458+X458+Y458)*1.5,(W458+X458+Y458))</f>
        <v>21</v>
      </c>
      <c r="AA458" s="112"/>
    </row>
    <row r="459" customFormat="false" ht="15" hidden="true" customHeight="true" outlineLevel="0" collapsed="false">
      <c r="B459" s="122" t="s">
        <v>1253</v>
      </c>
      <c r="C459" s="122" t="s">
        <v>978</v>
      </c>
      <c r="D459" s="122" t="s">
        <v>14</v>
      </c>
      <c r="E459" s="122"/>
      <c r="F459" s="123"/>
      <c r="G459" s="122" t="s">
        <v>1254</v>
      </c>
      <c r="H459" s="124" t="s">
        <v>1255</v>
      </c>
      <c r="I459" s="125"/>
      <c r="J459" s="122"/>
      <c r="K459" s="122" t="n">
        <f aca="false">ROUNDUP(SUM(I459+J459)*1.2,0)</f>
        <v>0</v>
      </c>
      <c r="L459" s="122"/>
      <c r="M459" s="122"/>
      <c r="N459" s="122" t="n">
        <f aca="false">(L459+M459)*2</f>
        <v>0</v>
      </c>
      <c r="O459" s="124" t="n">
        <f aca="false">K459+N459</f>
        <v>0</v>
      </c>
      <c r="P459" s="126" t="n">
        <v>15.84</v>
      </c>
      <c r="Q459" s="127"/>
      <c r="R459" s="127"/>
      <c r="S459" s="122"/>
      <c r="T459" s="122"/>
      <c r="U459" s="122"/>
      <c r="V459" s="122"/>
      <c r="W459" s="125"/>
      <c r="X459" s="125"/>
      <c r="Y459" s="122"/>
      <c r="Z459" s="122"/>
      <c r="AA459" s="122"/>
    </row>
    <row r="460" customFormat="false" ht="15" hidden="true" customHeight="true" outlineLevel="0" collapsed="false">
      <c r="B460" s="112" t="s">
        <v>1256</v>
      </c>
      <c r="C460" s="112" t="s">
        <v>1513</v>
      </c>
      <c r="D460" s="112"/>
      <c r="E460" s="113"/>
      <c r="F460" s="113" t="s">
        <v>1516</v>
      </c>
      <c r="G460" s="112"/>
      <c r="H460" s="117"/>
      <c r="I460" s="115" t="n">
        <v>1</v>
      </c>
      <c r="J460" s="112" t="n">
        <v>0</v>
      </c>
      <c r="K460" s="112" t="n">
        <f aca="false">ROUNDUP(SUM(I460+J460)*1.2,0)</f>
        <v>2</v>
      </c>
      <c r="L460" s="112"/>
      <c r="M460" s="112"/>
      <c r="N460" s="112" t="n">
        <f aca="false">(L460+M460)*2</f>
        <v>0</v>
      </c>
      <c r="O460" s="117" t="n">
        <f aca="false">K460+N460</f>
        <v>2</v>
      </c>
      <c r="P460" s="118" t="n">
        <f aca="false">P461</f>
        <v>14.72</v>
      </c>
      <c r="Q460" s="119" t="n">
        <f aca="false">(I460+L460+M460)*30</f>
        <v>30</v>
      </c>
      <c r="R460" s="119" t="n">
        <f aca="false">(I460+L460+M460)*45</f>
        <v>45</v>
      </c>
      <c r="S460" s="120" t="str">
        <f aca="false">IF(AND(P460&gt;=Q460,P460&lt;=R460),"Adequado",IF(P460&lt;Q460,"Apertado",IF(P460&gt;R460,"Folgado","0")))</f>
        <v>Apertado</v>
      </c>
      <c r="T460" s="112"/>
      <c r="U460" s="112"/>
      <c r="V460" s="112"/>
      <c r="W460" s="115" t="n">
        <f aca="false">I460+L460+M460</f>
        <v>1</v>
      </c>
      <c r="X460" s="115" t="str">
        <f aca="false">IF(E460&lt;&gt;"",(IF(F460="SL","6",IF(F460="SP","2",IF(F460="F","14",IF(F460="C","2","0")))))*2,IF(F460="SL","6",IF(F460="SP","2",IF(F460="F","14",IF(F460="C","2","0")))))</f>
        <v>14</v>
      </c>
      <c r="Y460" s="116" t="str">
        <f aca="false">IF(S460="Folgado","2",IF(S460="Adequado","4",IF(S460="Apertado","6","0")))</f>
        <v>6</v>
      </c>
      <c r="Z460" s="112" t="n">
        <f aca="false">IF(AND(U460&lt;&gt;"",F460="SL",F460="F"),(W460+X460+Y460)*1.5,(W460+X460+Y460))</f>
        <v>21</v>
      </c>
      <c r="AA460" s="112"/>
    </row>
    <row r="461" customFormat="false" ht="15" hidden="true" customHeight="true" outlineLevel="0" collapsed="false">
      <c r="B461" s="122" t="s">
        <v>1256</v>
      </c>
      <c r="C461" s="122" t="s">
        <v>978</v>
      </c>
      <c r="D461" s="122" t="s">
        <v>14</v>
      </c>
      <c r="E461" s="122"/>
      <c r="F461" s="123"/>
      <c r="G461" s="122" t="s">
        <v>1257</v>
      </c>
      <c r="H461" s="124" t="s">
        <v>1258</v>
      </c>
      <c r="I461" s="125"/>
      <c r="J461" s="122"/>
      <c r="K461" s="122" t="n">
        <f aca="false">ROUNDUP(SUM(I461+J461)*1.2,0)</f>
        <v>0</v>
      </c>
      <c r="L461" s="122"/>
      <c r="M461" s="122"/>
      <c r="N461" s="122" t="n">
        <f aca="false">(L461+M461)*2</f>
        <v>0</v>
      </c>
      <c r="O461" s="124" t="n">
        <f aca="false">K461+N461</f>
        <v>0</v>
      </c>
      <c r="P461" s="126" t="n">
        <v>14.72</v>
      </c>
      <c r="Q461" s="127"/>
      <c r="R461" s="127"/>
      <c r="S461" s="122"/>
      <c r="T461" s="122"/>
      <c r="U461" s="122"/>
      <c r="V461" s="122"/>
      <c r="W461" s="125"/>
      <c r="X461" s="125"/>
      <c r="Y461" s="122"/>
      <c r="Z461" s="122"/>
      <c r="AA461" s="122"/>
    </row>
    <row r="462" customFormat="false" ht="15" hidden="true" customHeight="true" outlineLevel="0" collapsed="false">
      <c r="B462" s="116" t="s">
        <v>135</v>
      </c>
      <c r="C462" s="116" t="s">
        <v>1513</v>
      </c>
      <c r="D462" s="116"/>
      <c r="E462" s="138" t="s">
        <v>1529</v>
      </c>
      <c r="F462" s="138" t="s">
        <v>1515</v>
      </c>
      <c r="G462" s="116"/>
      <c r="H462" s="114"/>
      <c r="I462" s="139" t="n">
        <v>17</v>
      </c>
      <c r="J462" s="116" t="n">
        <v>5</v>
      </c>
      <c r="K462" s="116" t="n">
        <f aca="false">ROUNDUP(SUM(I462+J462)*1.2,0)</f>
        <v>27</v>
      </c>
      <c r="L462" s="116" t="n">
        <v>8</v>
      </c>
      <c r="M462" s="116" t="n">
        <v>1</v>
      </c>
      <c r="N462" s="116" t="n">
        <f aca="false">(L462+M462)*2</f>
        <v>18</v>
      </c>
      <c r="O462" s="114" t="n">
        <f aca="false">K462+N462</f>
        <v>45</v>
      </c>
      <c r="P462" s="140" t="n">
        <f aca="false">P463</f>
        <v>842.64</v>
      </c>
      <c r="Q462" s="119" t="n">
        <f aca="false">(I462+L462+M462)*30</f>
        <v>780</v>
      </c>
      <c r="R462" s="119" t="n">
        <f aca="false">(I462+L462+M462)*45</f>
        <v>1170</v>
      </c>
      <c r="S462" s="116" t="str">
        <f aca="false">IF(AND(P462&gt;=Q462,P462&lt;=R462),"Adequado",IF(P462&lt;Q462,"Apertado",IF(P462&gt;R462,"Folgado","0")))</f>
        <v>Adequado</v>
      </c>
      <c r="T462" s="116"/>
      <c r="U462" s="150" t="n">
        <v>45170</v>
      </c>
      <c r="V462" s="116"/>
      <c r="W462" s="115" t="n">
        <f aca="false">I462+L462+M462</f>
        <v>26</v>
      </c>
      <c r="X462" s="115" t="n">
        <f aca="false">IF(E462&lt;&gt;"",(IF(F462="SL","6",IF(F462="SP","2",IF(F462="F","14",IF(F462="C","2","0")))))*2,IF(F462="SL","6",IF(F462="SP","2",IF(F462="F","14",IF(F462="C","2","0")))))</f>
        <v>4</v>
      </c>
      <c r="Y462" s="116" t="str">
        <f aca="false">IF(S462="Folgado","2",IF(S462="Adequado","4",IF(S462="Apertado","6","0")))</f>
        <v>4</v>
      </c>
      <c r="Z462" s="112" t="n">
        <f aca="false">IF(AND(U462&lt;&gt;"",F462="SL",F462="F"),(W462+X462+Y462)*1.5,(W462+X462+Y462))</f>
        <v>34</v>
      </c>
      <c r="AA462" s="116" t="s">
        <v>1525</v>
      </c>
    </row>
    <row r="463" customFormat="false" ht="15" hidden="true" customHeight="true" outlineLevel="0" collapsed="false">
      <c r="B463" s="116" t="s">
        <v>135</v>
      </c>
      <c r="C463" s="116" t="s">
        <v>9</v>
      </c>
      <c r="D463" s="116" t="s">
        <v>115</v>
      </c>
      <c r="E463" s="116"/>
      <c r="F463" s="138"/>
      <c r="G463" s="116" t="s">
        <v>136</v>
      </c>
      <c r="H463" s="114" t="s">
        <v>137</v>
      </c>
      <c r="I463" s="139"/>
      <c r="J463" s="116"/>
      <c r="K463" s="116" t="n">
        <f aca="false">ROUNDUP(SUM(I463+J463)*1.2,0)</f>
        <v>0</v>
      </c>
      <c r="L463" s="116"/>
      <c r="M463" s="116"/>
      <c r="N463" s="116" t="n">
        <f aca="false">(L463+M463)*2</f>
        <v>0</v>
      </c>
      <c r="O463" s="114" t="n">
        <f aca="false">K463+N463</f>
        <v>0</v>
      </c>
      <c r="P463" s="140" t="n">
        <v>842.64</v>
      </c>
      <c r="Q463" s="141"/>
      <c r="R463" s="141"/>
      <c r="S463" s="116"/>
      <c r="T463" s="116"/>
      <c r="U463" s="116"/>
      <c r="V463" s="116"/>
      <c r="W463" s="139"/>
      <c r="X463" s="139"/>
      <c r="Y463" s="116"/>
      <c r="Z463" s="116"/>
      <c r="AA463" s="116"/>
    </row>
    <row r="464" customFormat="false" ht="15" hidden="true" customHeight="true" outlineLevel="0" collapsed="false">
      <c r="B464" s="116" t="s">
        <v>135</v>
      </c>
      <c r="C464" s="116" t="s">
        <v>9</v>
      </c>
      <c r="D464" s="116" t="s">
        <v>115</v>
      </c>
      <c r="E464" s="116"/>
      <c r="F464" s="138"/>
      <c r="G464" s="116" t="s">
        <v>138</v>
      </c>
      <c r="H464" s="114" t="s">
        <v>137</v>
      </c>
      <c r="I464" s="139"/>
      <c r="J464" s="116"/>
      <c r="K464" s="116" t="n">
        <f aca="false">ROUNDUP(SUM(I464+J464)*1.2,0)</f>
        <v>0</v>
      </c>
      <c r="L464" s="116"/>
      <c r="M464" s="116"/>
      <c r="N464" s="116" t="n">
        <f aca="false">(L464+M464)*2</f>
        <v>0</v>
      </c>
      <c r="O464" s="114" t="n">
        <f aca="false">K464+N464</f>
        <v>0</v>
      </c>
      <c r="P464" s="140"/>
      <c r="Q464" s="141"/>
      <c r="R464" s="141"/>
      <c r="S464" s="116"/>
      <c r="T464" s="116"/>
      <c r="U464" s="116"/>
      <c r="V464" s="116"/>
      <c r="W464" s="139"/>
      <c r="X464" s="139"/>
      <c r="Y464" s="116"/>
      <c r="Z464" s="116"/>
      <c r="AA464" s="116"/>
    </row>
    <row r="465" customFormat="false" ht="15" hidden="true" customHeight="true" outlineLevel="0" collapsed="false">
      <c r="B465" s="122" t="s">
        <v>135</v>
      </c>
      <c r="C465" s="122" t="s">
        <v>225</v>
      </c>
      <c r="D465" s="122" t="s">
        <v>115</v>
      </c>
      <c r="E465" s="122"/>
      <c r="F465" s="123"/>
      <c r="G465" s="122" t="s">
        <v>710</v>
      </c>
      <c r="H465" s="124"/>
      <c r="I465" s="125"/>
      <c r="J465" s="122"/>
      <c r="K465" s="122" t="n">
        <f aca="false">ROUNDUP(SUM(I465+J465)*1.2,0)</f>
        <v>0</v>
      </c>
      <c r="L465" s="122"/>
      <c r="M465" s="122"/>
      <c r="N465" s="122" t="n">
        <f aca="false">(L465+M465)*2</f>
        <v>0</v>
      </c>
      <c r="O465" s="124" t="n">
        <f aca="false">K465+N465</f>
        <v>0</v>
      </c>
      <c r="P465" s="126"/>
      <c r="Q465" s="127"/>
      <c r="R465" s="127"/>
      <c r="S465" s="122"/>
      <c r="T465" s="122"/>
      <c r="U465" s="122"/>
      <c r="V465" s="122"/>
      <c r="W465" s="125"/>
      <c r="X465" s="125"/>
      <c r="Y465" s="122"/>
      <c r="Z465" s="122"/>
      <c r="AA465" s="122"/>
    </row>
    <row r="466" customFormat="false" ht="15" hidden="true" customHeight="true" outlineLevel="0" collapsed="false">
      <c r="B466" s="112" t="s">
        <v>1259</v>
      </c>
      <c r="C466" s="112" t="s">
        <v>1513</v>
      </c>
      <c r="D466" s="112"/>
      <c r="E466" s="113"/>
      <c r="F466" s="113" t="s">
        <v>1516</v>
      </c>
      <c r="G466" s="112"/>
      <c r="H466" s="117"/>
      <c r="I466" s="115" t="n">
        <v>1</v>
      </c>
      <c r="J466" s="112" t="n">
        <v>0</v>
      </c>
      <c r="K466" s="112" t="n">
        <f aca="false">ROUNDUP(SUM(I466+J466)*1.2,0)</f>
        <v>2</v>
      </c>
      <c r="L466" s="112"/>
      <c r="M466" s="112"/>
      <c r="N466" s="112" t="n">
        <f aca="false">(L466+M466)*2</f>
        <v>0</v>
      </c>
      <c r="O466" s="117" t="n">
        <f aca="false">K466+N466</f>
        <v>2</v>
      </c>
      <c r="P466" s="118" t="n">
        <f aca="false">P467</f>
        <v>32.08</v>
      </c>
      <c r="Q466" s="119" t="n">
        <f aca="false">(I466+L466+M466)*30</f>
        <v>30</v>
      </c>
      <c r="R466" s="119" t="n">
        <f aca="false">(I466+L466+M466)*45</f>
        <v>45</v>
      </c>
      <c r="S466" s="120" t="str">
        <f aca="false">IF(AND(P466&gt;=Q466,P466&lt;=R466),"Adequado",IF(P466&lt;Q466,"Apertado",IF(P466&gt;R466,"Folgado","0")))</f>
        <v>Adequado</v>
      </c>
      <c r="T466" s="112"/>
      <c r="U466" s="112"/>
      <c r="V466" s="112"/>
      <c r="W466" s="115" t="n">
        <f aca="false">I466+L466+M466</f>
        <v>1</v>
      </c>
      <c r="X466" s="115" t="str">
        <f aca="false">IF(E466&lt;&gt;"",(IF(F466="SL","6",IF(F466="SP","2",IF(F466="F","14",IF(F466="C","2","0")))))*2,IF(F466="SL","6",IF(F466="SP","2",IF(F466="F","14",IF(F466="C","2","0")))))</f>
        <v>14</v>
      </c>
      <c r="Y466" s="116" t="str">
        <f aca="false">IF(S466="Folgado","2",IF(S466="Adequado","4",IF(S466="Apertado","6","0")))</f>
        <v>4</v>
      </c>
      <c r="Z466" s="112" t="n">
        <f aca="false">IF(AND(U466&lt;&gt;"",F466="SL",F466="F"),(W466+X466+Y466)*1.5,(W466+X466+Y466))</f>
        <v>19</v>
      </c>
      <c r="AA466" s="112"/>
    </row>
    <row r="467" customFormat="false" ht="15" hidden="true" customHeight="true" outlineLevel="0" collapsed="false">
      <c r="B467" s="122" t="s">
        <v>1259</v>
      </c>
      <c r="C467" s="122" t="s">
        <v>978</v>
      </c>
      <c r="D467" s="122" t="s">
        <v>70</v>
      </c>
      <c r="E467" s="122"/>
      <c r="F467" s="123"/>
      <c r="G467" s="122" t="s">
        <v>1260</v>
      </c>
      <c r="H467" s="124" t="s">
        <v>1261</v>
      </c>
      <c r="I467" s="125"/>
      <c r="J467" s="122"/>
      <c r="K467" s="122" t="n">
        <f aca="false">ROUNDUP(SUM(I467+J467)*1.2,0)</f>
        <v>0</v>
      </c>
      <c r="L467" s="122"/>
      <c r="M467" s="122"/>
      <c r="N467" s="122" t="n">
        <f aca="false">(L467+M467)*2</f>
        <v>0</v>
      </c>
      <c r="O467" s="124" t="n">
        <f aca="false">K467+N467</f>
        <v>0</v>
      </c>
      <c r="P467" s="126" t="n">
        <v>32.08</v>
      </c>
      <c r="Q467" s="127"/>
      <c r="R467" s="127"/>
      <c r="S467" s="122"/>
      <c r="T467" s="122"/>
      <c r="U467" s="122"/>
      <c r="V467" s="122"/>
      <c r="W467" s="125"/>
      <c r="X467" s="125"/>
      <c r="Y467" s="122"/>
      <c r="Z467" s="122"/>
      <c r="AA467" s="122"/>
    </row>
    <row r="468" customFormat="false" ht="15" hidden="true" customHeight="true" outlineLevel="0" collapsed="false">
      <c r="B468" s="116" t="s">
        <v>713</v>
      </c>
      <c r="C468" s="116" t="s">
        <v>1513</v>
      </c>
      <c r="D468" s="116"/>
      <c r="E468" s="138"/>
      <c r="F468" s="138" t="s">
        <v>1514</v>
      </c>
      <c r="G468" s="116" t="s">
        <v>1554</v>
      </c>
      <c r="H468" s="114"/>
      <c r="I468" s="139" t="n">
        <v>7</v>
      </c>
      <c r="J468" s="116" t="n">
        <v>1</v>
      </c>
      <c r="K468" s="116" t="n">
        <f aca="false">ROUNDUP(SUM(I468+J468)*1.2,0)</f>
        <v>10</v>
      </c>
      <c r="L468" s="116"/>
      <c r="M468" s="116"/>
      <c r="N468" s="116" t="n">
        <f aca="false">(L468+M468)*2</f>
        <v>0</v>
      </c>
      <c r="O468" s="114" t="n">
        <f aca="false">K468+N468</f>
        <v>10</v>
      </c>
      <c r="P468" s="140" t="n">
        <f aca="false">P469</f>
        <v>423.03</v>
      </c>
      <c r="Q468" s="119" t="n">
        <f aca="false">(I468+L468+M468)*30</f>
        <v>210</v>
      </c>
      <c r="R468" s="119" t="n">
        <f aca="false">(I468+L468+M468)*45</f>
        <v>315</v>
      </c>
      <c r="S468" s="116" t="str">
        <f aca="false">IF(AND(P468&gt;=Q468,P468&lt;=R468),"Adequado",IF(P468&lt;Q468,"Apertado",IF(P468&gt;R468,"Folgado","0")))</f>
        <v>Folgado</v>
      </c>
      <c r="T468" s="116"/>
      <c r="U468" s="116"/>
      <c r="V468" s="116"/>
      <c r="W468" s="115" t="n">
        <f aca="false">I468+L468+M468</f>
        <v>7</v>
      </c>
      <c r="X468" s="115" t="str">
        <f aca="false">IF(E468&lt;&gt;"",(IF(F468="SL","6",IF(F468="SP","2",IF(F468="F","14",IF(F468="C","2","0")))))*2,IF(F468="SL","6",IF(F468="SP","2",IF(F468="F","14",IF(F468="C","2","0")))))</f>
        <v>6</v>
      </c>
      <c r="Y468" s="116" t="str">
        <f aca="false">IF(S468="Folgado","2",IF(S468="Adequado","4",IF(S468="Apertado","6","0")))</f>
        <v>2</v>
      </c>
      <c r="Z468" s="112" t="n">
        <f aca="false">IF(AND(U468&lt;&gt;"",F468="SL",F468="F"),(W468+X468+Y468)*1.5,(W468+X468+Y468))</f>
        <v>15</v>
      </c>
      <c r="AA468" s="116" t="s">
        <v>1524</v>
      </c>
    </row>
    <row r="469" customFormat="false" ht="15" hidden="true" customHeight="true" outlineLevel="0" collapsed="false">
      <c r="B469" s="116" t="s">
        <v>713</v>
      </c>
      <c r="C469" s="116" t="s">
        <v>225</v>
      </c>
      <c r="D469" s="116" t="s">
        <v>10</v>
      </c>
      <c r="E469" s="116"/>
      <c r="F469" s="138"/>
      <c r="G469" s="116" t="s">
        <v>714</v>
      </c>
      <c r="H469" s="114" t="s">
        <v>715</v>
      </c>
      <c r="I469" s="139"/>
      <c r="J469" s="116"/>
      <c r="K469" s="116" t="n">
        <f aca="false">ROUNDUP(SUM(I469+J469)*1.2,0)</f>
        <v>0</v>
      </c>
      <c r="L469" s="116"/>
      <c r="M469" s="116"/>
      <c r="N469" s="116" t="n">
        <f aca="false">(L469+M469)*2</f>
        <v>0</v>
      </c>
      <c r="O469" s="114" t="n">
        <f aca="false">K469+N469</f>
        <v>0</v>
      </c>
      <c r="P469" s="140" t="n">
        <v>423.03</v>
      </c>
      <c r="Q469" s="141"/>
      <c r="R469" s="141"/>
      <c r="S469" s="116"/>
      <c r="T469" s="116"/>
      <c r="U469" s="116"/>
      <c r="V469" s="116"/>
      <c r="W469" s="139"/>
      <c r="X469" s="139"/>
      <c r="Y469" s="116"/>
      <c r="Z469" s="116"/>
      <c r="AA469" s="116"/>
    </row>
    <row r="470" customFormat="false" ht="30" hidden="true" customHeight="true" outlineLevel="0" collapsed="false">
      <c r="B470" s="122" t="s">
        <v>713</v>
      </c>
      <c r="C470" s="122" t="s">
        <v>1521</v>
      </c>
      <c r="D470" s="122" t="s">
        <v>10</v>
      </c>
      <c r="E470" s="122"/>
      <c r="F470" s="123"/>
      <c r="G470" s="122" t="s">
        <v>1262</v>
      </c>
      <c r="H470" s="124" t="s">
        <v>715</v>
      </c>
      <c r="I470" s="125"/>
      <c r="J470" s="122"/>
      <c r="K470" s="122" t="n">
        <f aca="false">ROUNDUP(SUM(I470+J470)*1.2,0)</f>
        <v>0</v>
      </c>
      <c r="L470" s="122"/>
      <c r="M470" s="122"/>
      <c r="N470" s="122" t="n">
        <f aca="false">(L470+M470)*2</f>
        <v>0</v>
      </c>
      <c r="O470" s="124" t="n">
        <f aca="false">K470+N470</f>
        <v>0</v>
      </c>
      <c r="P470" s="126"/>
      <c r="Q470" s="127"/>
      <c r="R470" s="127"/>
      <c r="S470" s="122"/>
      <c r="T470" s="122"/>
      <c r="U470" s="122"/>
      <c r="V470" s="122"/>
      <c r="W470" s="125"/>
      <c r="X470" s="125"/>
      <c r="Y470" s="122"/>
      <c r="Z470" s="122"/>
      <c r="AA470" s="122"/>
    </row>
    <row r="471" customFormat="false" ht="15" hidden="true" customHeight="true" outlineLevel="0" collapsed="false">
      <c r="B471" s="112" t="s">
        <v>718</v>
      </c>
      <c r="C471" s="116" t="s">
        <v>1513</v>
      </c>
      <c r="D471" s="116"/>
      <c r="E471" s="138"/>
      <c r="F471" s="138" t="s">
        <v>1516</v>
      </c>
      <c r="G471" s="116"/>
      <c r="H471" s="133"/>
      <c r="I471" s="139" t="n">
        <v>1</v>
      </c>
      <c r="J471" s="116" t="n">
        <v>0</v>
      </c>
      <c r="K471" s="112" t="n">
        <f aca="false">ROUNDUP(SUM(I471+J471)*1.2,0)</f>
        <v>2</v>
      </c>
      <c r="L471" s="116"/>
      <c r="M471" s="116"/>
      <c r="N471" s="112" t="n">
        <f aca="false">(L471+M471)*2</f>
        <v>0</v>
      </c>
      <c r="O471" s="114" t="n">
        <f aca="false">K471+N471</f>
        <v>2</v>
      </c>
      <c r="P471" s="118" t="n">
        <f aca="false">P472</f>
        <v>13.5</v>
      </c>
      <c r="Q471" s="119" t="n">
        <f aca="false">(I471+L471+M471)*30</f>
        <v>30</v>
      </c>
      <c r="R471" s="119" t="n">
        <f aca="false">(I471+L471+M471)*45</f>
        <v>45</v>
      </c>
      <c r="S471" s="120" t="str">
        <f aca="false">IF(AND(P471&gt;=Q471,P471&lt;=R471),"Adequado",IF(P471&lt;Q471,"Apertado",IF(P471&gt;R471,"Folgado","0")))</f>
        <v>Apertado</v>
      </c>
      <c r="T471" s="116"/>
      <c r="U471" s="116"/>
      <c r="V471" s="116"/>
      <c r="W471" s="115" t="n">
        <f aca="false">I471+L471+M471</f>
        <v>1</v>
      </c>
      <c r="X471" s="115" t="str">
        <f aca="false">IF(E471&lt;&gt;"",(IF(F471="SL","6",IF(F471="SP","2",IF(F471="F","14",IF(F471="C","2","0")))))*2,IF(F471="SL","6",IF(F471="SP","2",IF(F471="F","14",IF(F471="C","2","0")))))</f>
        <v>14</v>
      </c>
      <c r="Y471" s="116" t="str">
        <f aca="false">IF(S471="Folgado","2",IF(S471="Adequado","4",IF(S471="Apertado","6","0")))</f>
        <v>6</v>
      </c>
      <c r="Z471" s="112" t="n">
        <f aca="false">IF(AND(U471&lt;&gt;"",F471="SL",F471="F"),(W471+X471+Y471)*1.5,(W471+X471+Y471))</f>
        <v>21</v>
      </c>
      <c r="AA471" s="112"/>
    </row>
    <row r="472" customFormat="false" ht="15" hidden="true" customHeight="true" outlineLevel="0" collapsed="false">
      <c r="B472" s="131" t="s">
        <v>718</v>
      </c>
      <c r="C472" s="131" t="s">
        <v>978</v>
      </c>
      <c r="D472" s="131" t="s">
        <v>10</v>
      </c>
      <c r="E472" s="131"/>
      <c r="F472" s="132"/>
      <c r="G472" s="131" t="s">
        <v>1263</v>
      </c>
      <c r="H472" s="135" t="s">
        <v>720</v>
      </c>
      <c r="I472" s="134"/>
      <c r="J472" s="131"/>
      <c r="K472" s="131" t="n">
        <f aca="false">ROUNDUP(SUM(I472+J472)*1.2,0)</f>
        <v>0</v>
      </c>
      <c r="L472" s="131"/>
      <c r="M472" s="131"/>
      <c r="N472" s="131" t="n">
        <f aca="false">(L472+M472)*2</f>
        <v>0</v>
      </c>
      <c r="O472" s="135" t="n">
        <f aca="false">K472+N472</f>
        <v>0</v>
      </c>
      <c r="P472" s="136" t="n">
        <v>13.5</v>
      </c>
      <c r="Q472" s="137"/>
      <c r="R472" s="137"/>
      <c r="S472" s="131"/>
      <c r="T472" s="131"/>
      <c r="U472" s="131"/>
      <c r="V472" s="131"/>
      <c r="W472" s="134"/>
      <c r="X472" s="134"/>
      <c r="Y472" s="131"/>
      <c r="Z472" s="131"/>
      <c r="AA472" s="131"/>
    </row>
    <row r="473" customFormat="false" ht="15" hidden="true" customHeight="true" outlineLevel="0" collapsed="false">
      <c r="B473" s="112" t="s">
        <v>722</v>
      </c>
      <c r="C473" s="112" t="s">
        <v>1513</v>
      </c>
      <c r="D473" s="112"/>
      <c r="E473" s="113" t="s">
        <v>1539</v>
      </c>
      <c r="F473" s="113" t="s">
        <v>1514</v>
      </c>
      <c r="G473" s="112"/>
      <c r="H473" s="117"/>
      <c r="I473" s="115" t="n">
        <v>1</v>
      </c>
      <c r="J473" s="112" t="n">
        <v>1</v>
      </c>
      <c r="K473" s="112" t="n">
        <f aca="false">ROUNDUP(SUM(I473+J473)*1.2,0)</f>
        <v>3</v>
      </c>
      <c r="L473" s="112"/>
      <c r="M473" s="112"/>
      <c r="N473" s="112" t="n">
        <f aca="false">(L473+M473)*2</f>
        <v>0</v>
      </c>
      <c r="O473" s="117" t="n">
        <f aca="false">K473+N473</f>
        <v>3</v>
      </c>
      <c r="P473" s="118" t="n">
        <f aca="false">P474</f>
        <v>33.5</v>
      </c>
      <c r="Q473" s="119" t="n">
        <f aca="false">(I473+L473+M473)*30</f>
        <v>30</v>
      </c>
      <c r="R473" s="119" t="n">
        <f aca="false">(I473+L473+M473)*45</f>
        <v>45</v>
      </c>
      <c r="S473" s="120" t="str">
        <f aca="false">IF(AND(P473&gt;=Q473,P473&lt;=R473),"Adequado",IF(P473&lt;Q473,"Apertado",IF(P473&gt;R473,"Folgado","0")))</f>
        <v>Adequado</v>
      </c>
      <c r="T473" s="112"/>
      <c r="U473" s="128" t="n">
        <v>46997</v>
      </c>
      <c r="V473" s="112"/>
      <c r="W473" s="115" t="n">
        <f aca="false">I473+L473+M473</f>
        <v>1</v>
      </c>
      <c r="X473" s="115" t="n">
        <f aca="false">IF(E473&lt;&gt;"",(IF(F473="SL","6",IF(F473="SP","2",IF(F473="F","14",IF(F473="C","2","0")))))*2,IF(F473="SL","6",IF(F473="SP","2",IF(F473="F","14",IF(F473="C","2","0")))))</f>
        <v>12</v>
      </c>
      <c r="Y473" s="116" t="str">
        <f aca="false">IF(S473="Folgado","2",IF(S473="Adequado","4",IF(S473="Apertado","6","0")))</f>
        <v>4</v>
      </c>
      <c r="Z473" s="112" t="n">
        <f aca="false">IF(AND(U473&lt;&gt;"",F473="SL",F473="F"),(W473+X473+Y473)*1.5,(W473+X473+Y473))</f>
        <v>17</v>
      </c>
      <c r="AA473" s="112"/>
    </row>
    <row r="474" customFormat="false" ht="15" hidden="true" customHeight="true" outlineLevel="0" collapsed="false">
      <c r="B474" s="122" t="s">
        <v>722</v>
      </c>
      <c r="C474" s="122" t="s">
        <v>225</v>
      </c>
      <c r="D474" s="122" t="s">
        <v>14</v>
      </c>
      <c r="E474" s="122"/>
      <c r="F474" s="123"/>
      <c r="G474" s="122" t="s">
        <v>723</v>
      </c>
      <c r="H474" s="114" t="s">
        <v>724</v>
      </c>
      <c r="I474" s="125"/>
      <c r="J474" s="122"/>
      <c r="K474" s="122" t="n">
        <f aca="false">ROUNDUP(SUM(I474+J474)*1.2,0)</f>
        <v>0</v>
      </c>
      <c r="L474" s="122"/>
      <c r="M474" s="122"/>
      <c r="N474" s="122" t="n">
        <f aca="false">(L474+M474)*2</f>
        <v>0</v>
      </c>
      <c r="O474" s="124" t="n">
        <f aca="false">K474+N474</f>
        <v>0</v>
      </c>
      <c r="P474" s="126" t="n">
        <v>33.5</v>
      </c>
      <c r="Q474" s="127"/>
      <c r="R474" s="127"/>
      <c r="S474" s="122"/>
      <c r="T474" s="122"/>
      <c r="U474" s="122"/>
      <c r="V474" s="122"/>
      <c r="W474" s="125"/>
      <c r="X474" s="125"/>
      <c r="Y474" s="122"/>
      <c r="Z474" s="122"/>
      <c r="AA474" s="122"/>
    </row>
    <row r="475" customFormat="false" ht="15" hidden="true" customHeight="true" outlineLevel="0" collapsed="false">
      <c r="B475" s="112" t="s">
        <v>726</v>
      </c>
      <c r="C475" s="112" t="s">
        <v>1513</v>
      </c>
      <c r="D475" s="112"/>
      <c r="E475" s="113"/>
      <c r="F475" s="113" t="s">
        <v>1514</v>
      </c>
      <c r="G475" s="112"/>
      <c r="H475" s="117"/>
      <c r="I475" s="115" t="n">
        <v>3</v>
      </c>
      <c r="J475" s="112" t="n">
        <v>1</v>
      </c>
      <c r="K475" s="112" t="n">
        <f aca="false">ROUNDUP(SUM(I475+J475)*1.2,0)</f>
        <v>5</v>
      </c>
      <c r="L475" s="112"/>
      <c r="M475" s="112"/>
      <c r="N475" s="112" t="n">
        <f aca="false">(L475+M475)*2</f>
        <v>0</v>
      </c>
      <c r="O475" s="117" t="n">
        <f aca="false">K475+N475</f>
        <v>5</v>
      </c>
      <c r="P475" s="118" t="n">
        <f aca="false">P476</f>
        <v>95.38</v>
      </c>
      <c r="Q475" s="119" t="n">
        <f aca="false">(I475+L475+M475)*30</f>
        <v>90</v>
      </c>
      <c r="R475" s="119" t="n">
        <f aca="false">(I475+L475+M475)*45</f>
        <v>135</v>
      </c>
      <c r="S475" s="120" t="str">
        <f aca="false">IF(AND(P475&gt;=Q475,P475&lt;=R475),"Adequado",IF(P475&lt;Q475,"Apertado",IF(P475&gt;R475,"Folgado","0")))</f>
        <v>Adequado</v>
      </c>
      <c r="T475" s="112"/>
      <c r="U475" s="112"/>
      <c r="V475" s="112"/>
      <c r="W475" s="115" t="n">
        <f aca="false">I475+L475+M475</f>
        <v>3</v>
      </c>
      <c r="X475" s="115" t="str">
        <f aca="false">IF(E475&lt;&gt;"",(IF(F475="SL","6",IF(F475="SP","2",IF(F475="F","14",IF(F475="C","2","0")))))*2,IF(F475="SL","6",IF(F475="SP","2",IF(F475="F","14",IF(F475="C","2","0")))))</f>
        <v>6</v>
      </c>
      <c r="Y475" s="116" t="str">
        <f aca="false">IF(S475="Folgado","2",IF(S475="Adequado","4",IF(S475="Apertado","6","0")))</f>
        <v>4</v>
      </c>
      <c r="Z475" s="112" t="n">
        <f aca="false">IF(AND(U475&lt;&gt;"",F475="SL",F475="F"),(W475+X475+Y475)*1.5,(W475+X475+Y475))</f>
        <v>13</v>
      </c>
      <c r="AA475" s="112"/>
    </row>
    <row r="476" customFormat="false" ht="15" hidden="true" customHeight="true" outlineLevel="0" collapsed="false">
      <c r="B476" s="116" t="s">
        <v>726</v>
      </c>
      <c r="C476" s="116" t="s">
        <v>225</v>
      </c>
      <c r="D476" s="116" t="s">
        <v>115</v>
      </c>
      <c r="E476" s="116"/>
      <c r="F476" s="138"/>
      <c r="G476" s="116" t="s">
        <v>727</v>
      </c>
      <c r="H476" s="114"/>
      <c r="I476" s="139"/>
      <c r="J476" s="116"/>
      <c r="K476" s="116" t="n">
        <f aca="false">ROUNDUP(SUM(I476+J476)*1.2,0)</f>
        <v>0</v>
      </c>
      <c r="L476" s="116"/>
      <c r="M476" s="116"/>
      <c r="N476" s="116" t="n">
        <f aca="false">(L476+M476)*2</f>
        <v>0</v>
      </c>
      <c r="O476" s="114" t="n">
        <f aca="false">K476+N476</f>
        <v>0</v>
      </c>
      <c r="P476" s="140" t="n">
        <v>95.38</v>
      </c>
      <c r="Q476" s="141"/>
      <c r="R476" s="141"/>
      <c r="S476" s="116"/>
      <c r="T476" s="116"/>
      <c r="U476" s="116"/>
      <c r="V476" s="116"/>
      <c r="W476" s="139"/>
      <c r="X476" s="139"/>
      <c r="Y476" s="116"/>
      <c r="Z476" s="116"/>
      <c r="AA476" s="116"/>
    </row>
    <row r="477" customFormat="false" ht="27.75" hidden="true" customHeight="true" outlineLevel="0" collapsed="false">
      <c r="B477" s="122" t="s">
        <v>726</v>
      </c>
      <c r="C477" s="122" t="s">
        <v>1521</v>
      </c>
      <c r="D477" s="122" t="s">
        <v>18</v>
      </c>
      <c r="E477" s="122"/>
      <c r="F477" s="123"/>
      <c r="G477" s="122" t="s">
        <v>1265</v>
      </c>
      <c r="H477" s="124" t="s">
        <v>728</v>
      </c>
      <c r="I477" s="125"/>
      <c r="J477" s="122"/>
      <c r="K477" s="122" t="n">
        <f aca="false">ROUNDUP(SUM(I477+J477)*1.2,0)</f>
        <v>0</v>
      </c>
      <c r="L477" s="122"/>
      <c r="M477" s="122"/>
      <c r="N477" s="122" t="n">
        <f aca="false">(L477+M477)*2</f>
        <v>0</v>
      </c>
      <c r="O477" s="124" t="n">
        <f aca="false">K477+N477</f>
        <v>0</v>
      </c>
      <c r="P477" s="126" t="n">
        <v>19</v>
      </c>
      <c r="Q477" s="127"/>
      <c r="R477" s="127"/>
      <c r="S477" s="122"/>
      <c r="T477" s="122"/>
      <c r="U477" s="122"/>
      <c r="V477" s="122"/>
      <c r="W477" s="125"/>
      <c r="X477" s="125"/>
      <c r="Y477" s="122"/>
      <c r="Z477" s="122"/>
      <c r="AA477" s="122"/>
    </row>
    <row r="478" customFormat="false" ht="15" hidden="true" customHeight="true" outlineLevel="0" collapsed="false">
      <c r="B478" s="145" t="s">
        <v>1266</v>
      </c>
      <c r="C478" s="112" t="s">
        <v>1513</v>
      </c>
      <c r="D478" s="112"/>
      <c r="E478" s="113"/>
      <c r="F478" s="113" t="s">
        <v>1516</v>
      </c>
      <c r="G478" s="112"/>
      <c r="H478" s="117"/>
      <c r="I478" s="115" t="n">
        <v>1</v>
      </c>
      <c r="J478" s="112" t="n">
        <v>0</v>
      </c>
      <c r="K478" s="112" t="n">
        <f aca="false">ROUNDUP(SUM(I478+J478)*1.2,0)</f>
        <v>2</v>
      </c>
      <c r="L478" s="112"/>
      <c r="M478" s="112"/>
      <c r="N478" s="112" t="n">
        <f aca="false">(L478+M478)*2</f>
        <v>0</v>
      </c>
      <c r="O478" s="117" t="n">
        <f aca="false">K478+N478</f>
        <v>2</v>
      </c>
      <c r="P478" s="118" t="n">
        <v>15.75</v>
      </c>
      <c r="Q478" s="119" t="n">
        <f aca="false">(I478+L478+M478)*30</f>
        <v>30</v>
      </c>
      <c r="R478" s="119" t="n">
        <f aca="false">(I478+L478+M478)*45</f>
        <v>45</v>
      </c>
      <c r="S478" s="120" t="str">
        <f aca="false">IF(AND(P478&gt;=Q478,P478&lt;=R478),"Adequado",IF(P478&lt;Q478,"Apertado",IF(P478&gt;R478,"Folgado","0")))</f>
        <v>Apertado</v>
      </c>
      <c r="T478" s="112"/>
      <c r="U478" s="112"/>
      <c r="V478" s="112"/>
      <c r="W478" s="115" t="n">
        <f aca="false">I478+L478+M478</f>
        <v>1</v>
      </c>
      <c r="X478" s="115" t="str">
        <f aca="false">IF(E478&lt;&gt;"",(IF(F478="SL","6",IF(F478="SP","2",IF(F478="F","14",IF(F478="C","2","0")))))*2,IF(F478="SL","6",IF(F478="SP","2",IF(F478="F","14",IF(F478="C","2","0")))))</f>
        <v>14</v>
      </c>
      <c r="Y478" s="116" t="str">
        <f aca="false">IF(S478="Folgado","2",IF(S478="Adequado","4",IF(S478="Apertado","6","0")))</f>
        <v>6</v>
      </c>
      <c r="Z478" s="112" t="n">
        <f aca="false">IF(AND(U478&lt;&gt;"",F478="SL",F478="F"),(W478+X478+Y478)*1.5,(W478+X478+Y478))</f>
        <v>21</v>
      </c>
      <c r="AA478" s="129"/>
    </row>
    <row r="479" customFormat="false" ht="15" hidden="true" customHeight="true" outlineLevel="0" collapsed="false">
      <c r="B479" s="169" t="s">
        <v>1266</v>
      </c>
      <c r="C479" s="131" t="s">
        <v>978</v>
      </c>
      <c r="D479" s="131" t="s">
        <v>14</v>
      </c>
      <c r="E479" s="131"/>
      <c r="F479" s="132"/>
      <c r="G479" s="131" t="s">
        <v>1267</v>
      </c>
      <c r="H479" s="135" t="s">
        <v>1268</v>
      </c>
      <c r="I479" s="134"/>
      <c r="J479" s="131"/>
      <c r="K479" s="131" t="n">
        <f aca="false">ROUNDUP(SUM(I479+J479)*1.2,0)</f>
        <v>0</v>
      </c>
      <c r="L479" s="131"/>
      <c r="M479" s="131"/>
      <c r="N479" s="131" t="n">
        <f aca="false">(L479+M479)*2</f>
        <v>0</v>
      </c>
      <c r="O479" s="135" t="n">
        <f aca="false">K479+N479</f>
        <v>0</v>
      </c>
      <c r="P479" s="136"/>
      <c r="Q479" s="137"/>
      <c r="R479" s="137"/>
      <c r="S479" s="131"/>
      <c r="T479" s="131"/>
      <c r="U479" s="131"/>
      <c r="V479" s="131"/>
      <c r="W479" s="134"/>
      <c r="X479" s="134"/>
      <c r="Y479" s="131"/>
      <c r="Z479" s="131"/>
      <c r="AA479" s="170"/>
    </row>
    <row r="480" customFormat="false" ht="15" hidden="true" customHeight="true" outlineLevel="0" collapsed="false">
      <c r="B480" s="112" t="s">
        <v>1269</v>
      </c>
      <c r="C480" s="112" t="s">
        <v>1513</v>
      </c>
      <c r="D480" s="112"/>
      <c r="E480" s="113"/>
      <c r="F480" s="113" t="s">
        <v>1516</v>
      </c>
      <c r="G480" s="112"/>
      <c r="H480" s="117"/>
      <c r="I480" s="115" t="n">
        <v>1</v>
      </c>
      <c r="J480" s="112" t="n">
        <v>1</v>
      </c>
      <c r="K480" s="112" t="n">
        <f aca="false">ROUNDUP(SUM(I480+J480)*1.2,0)</f>
        <v>3</v>
      </c>
      <c r="L480" s="112"/>
      <c r="M480" s="112"/>
      <c r="N480" s="112" t="n">
        <f aca="false">(L480+M480)*2</f>
        <v>0</v>
      </c>
      <c r="O480" s="117" t="n">
        <f aca="false">K480+N480</f>
        <v>3</v>
      </c>
      <c r="P480" s="118" t="n">
        <f aca="false">P481</f>
        <v>30.12</v>
      </c>
      <c r="Q480" s="119" t="n">
        <f aca="false">(I480+L480+M480)*30</f>
        <v>30</v>
      </c>
      <c r="R480" s="119" t="n">
        <f aca="false">(I480+L480+M480)*45</f>
        <v>45</v>
      </c>
      <c r="S480" s="120" t="str">
        <f aca="false">IF(AND(P480&gt;=Q480,P480&lt;=R480),"Adequado",IF(P480&lt;Q480,"Apertado",IF(P480&gt;R480,"Folgado","0")))</f>
        <v>Adequado</v>
      </c>
      <c r="T480" s="112"/>
      <c r="U480" s="128"/>
      <c r="V480" s="112"/>
      <c r="W480" s="115" t="n">
        <f aca="false">I480+L480+M480</f>
        <v>1</v>
      </c>
      <c r="X480" s="115" t="str">
        <f aca="false">IF(E480&lt;&gt;"",(IF(F480="SL","6",IF(F480="SP","2",IF(F480="F","14",IF(F480="C","2","0")))))*2,IF(F480="SL","6",IF(F480="SP","2",IF(F480="F","14",IF(F480="C","2","0")))))</f>
        <v>14</v>
      </c>
      <c r="Y480" s="116" t="str">
        <f aca="false">IF(S480="Folgado","2",IF(S480="Adequado","4",IF(S480="Apertado","6","0")))</f>
        <v>4</v>
      </c>
      <c r="Z480" s="112" t="n">
        <f aca="false">IF(AND(U480&lt;&gt;"",F480="SL",F480="F"),(W480+X480+Y480)*1.5,(W480+X480+Y480))</f>
        <v>19</v>
      </c>
      <c r="AA480" s="112"/>
    </row>
    <row r="481" customFormat="false" ht="15" hidden="true" customHeight="true" outlineLevel="0" collapsed="false">
      <c r="B481" s="131" t="s">
        <v>1269</v>
      </c>
      <c r="C481" s="131" t="s">
        <v>978</v>
      </c>
      <c r="D481" s="131" t="s">
        <v>14</v>
      </c>
      <c r="E481" s="131"/>
      <c r="F481" s="132"/>
      <c r="G481" s="131" t="s">
        <v>1270</v>
      </c>
      <c r="H481" s="135" t="s">
        <v>1271</v>
      </c>
      <c r="I481" s="134"/>
      <c r="J481" s="131"/>
      <c r="K481" s="131" t="n">
        <f aca="false">ROUNDUP(SUM(I481+J481)*1.2,0)</f>
        <v>0</v>
      </c>
      <c r="L481" s="131"/>
      <c r="M481" s="131"/>
      <c r="N481" s="131" t="n">
        <f aca="false">(L481+M481)*2</f>
        <v>0</v>
      </c>
      <c r="O481" s="135" t="n">
        <f aca="false">K481+N481</f>
        <v>0</v>
      </c>
      <c r="P481" s="136" t="n">
        <v>30.12</v>
      </c>
      <c r="Q481" s="137"/>
      <c r="R481" s="137"/>
      <c r="S481" s="131"/>
      <c r="T481" s="131"/>
      <c r="U481" s="131"/>
      <c r="V481" s="131"/>
      <c r="W481" s="134"/>
      <c r="X481" s="134"/>
      <c r="Y481" s="131"/>
      <c r="Z481" s="131"/>
      <c r="AA481" s="131"/>
    </row>
    <row r="482" customFormat="false" ht="15" hidden="true" customHeight="true" outlineLevel="0" collapsed="false">
      <c r="B482" s="112" t="s">
        <v>1272</v>
      </c>
      <c r="C482" s="112" t="s">
        <v>1513</v>
      </c>
      <c r="D482" s="112"/>
      <c r="E482" s="113"/>
      <c r="F482" s="113" t="s">
        <v>1516</v>
      </c>
      <c r="G482" s="112"/>
      <c r="H482" s="117"/>
      <c r="I482" s="115" t="n">
        <v>1</v>
      </c>
      <c r="J482" s="112" t="n">
        <v>0</v>
      </c>
      <c r="K482" s="112" t="n">
        <f aca="false">ROUNDUP(SUM(I482+J482)*1.2,0)</f>
        <v>2</v>
      </c>
      <c r="L482" s="112"/>
      <c r="M482" s="112"/>
      <c r="N482" s="112" t="n">
        <f aca="false">(L482+M482)*2</f>
        <v>0</v>
      </c>
      <c r="O482" s="117" t="n">
        <f aca="false">K482+N482</f>
        <v>2</v>
      </c>
      <c r="P482" s="118" t="n">
        <f aca="false">P483</f>
        <v>21.64</v>
      </c>
      <c r="Q482" s="119" t="n">
        <f aca="false">(I482+L482+M482)*30</f>
        <v>30</v>
      </c>
      <c r="R482" s="119" t="n">
        <f aca="false">(I482+L482+M482)*45</f>
        <v>45</v>
      </c>
      <c r="S482" s="120" t="str">
        <f aca="false">IF(AND(P482&gt;=Q482,P482&lt;=R482),"Adequado",IF(P482&lt;Q482,"Apertado",IF(P482&gt;R482,"Folgado","0")))</f>
        <v>Apertado</v>
      </c>
      <c r="T482" s="112"/>
      <c r="U482" s="112"/>
      <c r="V482" s="112"/>
      <c r="W482" s="115" t="n">
        <f aca="false">I482+L482+M482</f>
        <v>1</v>
      </c>
      <c r="X482" s="115" t="str">
        <f aca="false">IF(E482&lt;&gt;"",(IF(F482="SL","6",IF(F482="SP","2",IF(F482="F","14",IF(F482="C","2","0")))))*2,IF(F482="SL","6",IF(F482="SP","2",IF(F482="F","14",IF(F482="C","2","0")))))</f>
        <v>14</v>
      </c>
      <c r="Y482" s="116" t="str">
        <f aca="false">IF(S482="Folgado","2",IF(S482="Adequado","4",IF(S482="Apertado","6","0")))</f>
        <v>6</v>
      </c>
      <c r="Z482" s="112" t="n">
        <f aca="false">IF(AND(U482&lt;&gt;"",F482="SL",F482="F"),(W482+X482+Y482)*1.5,(W482+X482+Y482))</f>
        <v>21</v>
      </c>
      <c r="AA482" s="112"/>
    </row>
    <row r="483" customFormat="false" ht="15" hidden="true" customHeight="true" outlineLevel="0" collapsed="false">
      <c r="B483" s="131" t="s">
        <v>1272</v>
      </c>
      <c r="C483" s="131" t="s">
        <v>978</v>
      </c>
      <c r="D483" s="131" t="s">
        <v>10</v>
      </c>
      <c r="E483" s="131"/>
      <c r="F483" s="132"/>
      <c r="G483" s="131" t="s">
        <v>1273</v>
      </c>
      <c r="H483" s="135" t="s">
        <v>1274</v>
      </c>
      <c r="I483" s="134"/>
      <c r="J483" s="131"/>
      <c r="K483" s="131" t="n">
        <f aca="false">ROUNDUP(SUM(I483+J483)*1.2,0)</f>
        <v>0</v>
      </c>
      <c r="L483" s="131"/>
      <c r="M483" s="131"/>
      <c r="N483" s="131" t="n">
        <f aca="false">(L483+M483)*2</f>
        <v>0</v>
      </c>
      <c r="O483" s="135" t="n">
        <f aca="false">K483+N483</f>
        <v>0</v>
      </c>
      <c r="P483" s="136" t="n">
        <v>21.64</v>
      </c>
      <c r="Q483" s="137"/>
      <c r="R483" s="137"/>
      <c r="S483" s="131"/>
      <c r="T483" s="131"/>
      <c r="U483" s="131"/>
      <c r="V483" s="131"/>
      <c r="W483" s="134"/>
      <c r="X483" s="134"/>
      <c r="Y483" s="131"/>
      <c r="Z483" s="131"/>
      <c r="AA483" s="131"/>
    </row>
    <row r="484" customFormat="false" ht="15" hidden="true" customHeight="true" outlineLevel="0" collapsed="false">
      <c r="B484" s="116" t="s">
        <v>139</v>
      </c>
      <c r="C484" s="116" t="s">
        <v>1513</v>
      </c>
      <c r="D484" s="116"/>
      <c r="E484" s="138"/>
      <c r="F484" s="138" t="s">
        <v>1515</v>
      </c>
      <c r="G484" s="116"/>
      <c r="H484" s="114"/>
      <c r="I484" s="139" t="n">
        <v>4</v>
      </c>
      <c r="J484" s="116" t="n">
        <v>1</v>
      </c>
      <c r="K484" s="116" t="n">
        <f aca="false">ROUNDUP(SUM(I484+J484)*1.2,0)</f>
        <v>6</v>
      </c>
      <c r="L484" s="116"/>
      <c r="M484" s="116"/>
      <c r="N484" s="116" t="n">
        <f aca="false">(L484+M484)*2</f>
        <v>0</v>
      </c>
      <c r="O484" s="114" t="n">
        <f aca="false">K484+N484</f>
        <v>6</v>
      </c>
      <c r="P484" s="140" t="n">
        <f aca="false">P485</f>
        <v>191.21</v>
      </c>
      <c r="Q484" s="119" t="n">
        <f aca="false">(I484+L484+M484)*30</f>
        <v>120</v>
      </c>
      <c r="R484" s="119" t="n">
        <f aca="false">(I484+L484+M484)*45</f>
        <v>180</v>
      </c>
      <c r="S484" s="116" t="str">
        <f aca="false">IF(AND(P484&gt;=Q484,P484&lt;=R484),"Adequado",IF(P484&lt;Q484,"Apertado",IF(P484&gt;R484,"Folgado","0")))</f>
        <v>Folgado</v>
      </c>
      <c r="T484" s="116"/>
      <c r="U484" s="116"/>
      <c r="V484" s="116"/>
      <c r="W484" s="115" t="n">
        <f aca="false">I484+L484+M484</f>
        <v>4</v>
      </c>
      <c r="X484" s="115" t="str">
        <f aca="false">IF(E484&lt;&gt;"",(IF(F484="SL","6",IF(F484="SP","2",IF(F484="F","14",IF(F484="C","2","0")))))*2,IF(F484="SL","6",IF(F484="SP","2",IF(F484="F","14",IF(F484="C","2","0")))))</f>
        <v>2</v>
      </c>
      <c r="Y484" s="116" t="str">
        <f aca="false">IF(S484="Folgado","2",IF(S484="Adequado","4",IF(S484="Apertado","6","0")))</f>
        <v>2</v>
      </c>
      <c r="Z484" s="112" t="n">
        <f aca="false">IF(AND(U484&lt;&gt;"",F484="SL",F484="F"),(W484+X484+Y484)*1.5,(W484+X484+Y484))</f>
        <v>8</v>
      </c>
      <c r="AA484" s="116" t="s">
        <v>1545</v>
      </c>
    </row>
    <row r="485" customFormat="false" ht="15" hidden="true" customHeight="true" outlineLevel="0" collapsed="false">
      <c r="B485" s="116" t="s">
        <v>139</v>
      </c>
      <c r="C485" s="116" t="s">
        <v>9</v>
      </c>
      <c r="D485" s="116" t="s">
        <v>33</v>
      </c>
      <c r="E485" s="116"/>
      <c r="F485" s="138"/>
      <c r="G485" s="116" t="s">
        <v>140</v>
      </c>
      <c r="H485" s="114" t="s">
        <v>141</v>
      </c>
      <c r="I485" s="139"/>
      <c r="J485" s="116"/>
      <c r="K485" s="116" t="n">
        <f aca="false">ROUNDUP(SUM(I485+J485)*1.2,0)</f>
        <v>0</v>
      </c>
      <c r="L485" s="116"/>
      <c r="M485" s="116"/>
      <c r="N485" s="116" t="n">
        <f aca="false">(L485+M485)*2</f>
        <v>0</v>
      </c>
      <c r="O485" s="114" t="n">
        <f aca="false">K485+N485</f>
        <v>0</v>
      </c>
      <c r="P485" s="140" t="n">
        <v>191.21</v>
      </c>
      <c r="Q485" s="141"/>
      <c r="R485" s="141"/>
      <c r="S485" s="116"/>
      <c r="T485" s="116"/>
      <c r="U485" s="116"/>
      <c r="V485" s="116"/>
      <c r="W485" s="139"/>
      <c r="X485" s="139"/>
      <c r="Y485" s="116"/>
      <c r="Z485" s="116"/>
      <c r="AA485" s="116"/>
    </row>
    <row r="486" customFormat="false" ht="28.5" hidden="true" customHeight="true" outlineLevel="0" collapsed="false">
      <c r="B486" s="122" t="s">
        <v>139</v>
      </c>
      <c r="C486" s="122" t="s">
        <v>1521</v>
      </c>
      <c r="D486" s="122" t="s">
        <v>70</v>
      </c>
      <c r="E486" s="122"/>
      <c r="F486" s="123"/>
      <c r="G486" s="122" t="s">
        <v>1275</v>
      </c>
      <c r="H486" s="124" t="s">
        <v>1276</v>
      </c>
      <c r="I486" s="125"/>
      <c r="J486" s="122"/>
      <c r="K486" s="122" t="n">
        <f aca="false">ROUNDUP(SUM(I486+J486)*1.2,0)</f>
        <v>0</v>
      </c>
      <c r="L486" s="122"/>
      <c r="M486" s="122"/>
      <c r="N486" s="122" t="n">
        <f aca="false">(L486+M486)*2</f>
        <v>0</v>
      </c>
      <c r="O486" s="124" t="n">
        <f aca="false">K486+N486</f>
        <v>0</v>
      </c>
      <c r="P486" s="126" t="n">
        <v>17.6</v>
      </c>
      <c r="Q486" s="127"/>
      <c r="R486" s="127"/>
      <c r="S486" s="122"/>
      <c r="T486" s="122"/>
      <c r="U486" s="122"/>
      <c r="V486" s="122"/>
      <c r="W486" s="125"/>
      <c r="X486" s="125"/>
      <c r="Y486" s="122"/>
      <c r="Z486" s="122"/>
      <c r="AA486" s="122"/>
    </row>
    <row r="487" customFormat="false" ht="15" hidden="true" customHeight="true" outlineLevel="0" collapsed="false">
      <c r="B487" s="112" t="s">
        <v>142</v>
      </c>
      <c r="C487" s="112" t="s">
        <v>1513</v>
      </c>
      <c r="D487" s="112"/>
      <c r="E487" s="113"/>
      <c r="F487" s="113" t="s">
        <v>1515</v>
      </c>
      <c r="G487" s="112"/>
      <c r="H487" s="117"/>
      <c r="I487" s="115" t="n">
        <v>1</v>
      </c>
      <c r="J487" s="112" t="n">
        <v>1</v>
      </c>
      <c r="K487" s="112" t="n">
        <f aca="false">ROUNDUP(SUM(I487+J487)*1.2,0)</f>
        <v>3</v>
      </c>
      <c r="L487" s="112"/>
      <c r="M487" s="112"/>
      <c r="N487" s="112" t="n">
        <f aca="false">(L487+M487)*2</f>
        <v>0</v>
      </c>
      <c r="O487" s="117" t="n">
        <f aca="false">K487+N487</f>
        <v>3</v>
      </c>
      <c r="P487" s="118" t="n">
        <f aca="false">P488</f>
        <v>61.35</v>
      </c>
      <c r="Q487" s="119" t="n">
        <f aca="false">(I487+L487+M487)*30</f>
        <v>30</v>
      </c>
      <c r="R487" s="119" t="n">
        <f aca="false">(I487+L487+M487)*45</f>
        <v>45</v>
      </c>
      <c r="S487" s="120" t="str">
        <f aca="false">IF(AND(P487&gt;=Q487,P487&lt;=R487),"Adequado",IF(P487&lt;Q487,"Apertado",IF(P487&gt;R487,"Folgado","0")))</f>
        <v>Folgado</v>
      </c>
      <c r="T487" s="112"/>
      <c r="U487" s="112"/>
      <c r="V487" s="112"/>
      <c r="W487" s="115" t="n">
        <f aca="false">I487+L487+M487</f>
        <v>1</v>
      </c>
      <c r="X487" s="115" t="str">
        <f aca="false">IF(E487&lt;&gt;"",(IF(F487="SL","6",IF(F487="SP","2",IF(F487="F","14",IF(F487="C","2","0")))))*2,IF(F487="SL","6",IF(F487="SP","2",IF(F487="F","14",IF(F487="C","2","0")))))</f>
        <v>2</v>
      </c>
      <c r="Y487" s="116" t="str">
        <f aca="false">IF(S487="Folgado","2",IF(S487="Adequado","4",IF(S487="Apertado","6","0")))</f>
        <v>2</v>
      </c>
      <c r="Z487" s="112" t="n">
        <f aca="false">IF(AND(U487&lt;&gt;"",F487="SL",F487="F"),(W487+X487+Y487)*1.5,(W487+X487+Y487))</f>
        <v>5</v>
      </c>
      <c r="AA487" s="112"/>
    </row>
    <row r="488" customFormat="false" ht="15" hidden="true" customHeight="true" outlineLevel="0" collapsed="false">
      <c r="B488" s="131" t="s">
        <v>142</v>
      </c>
      <c r="C488" s="131" t="s">
        <v>9</v>
      </c>
      <c r="D488" s="131" t="s">
        <v>22</v>
      </c>
      <c r="E488" s="131"/>
      <c r="F488" s="132"/>
      <c r="G488" s="131" t="s">
        <v>143</v>
      </c>
      <c r="H488" s="135" t="s">
        <v>144</v>
      </c>
      <c r="I488" s="134"/>
      <c r="J488" s="131"/>
      <c r="K488" s="131" t="n">
        <f aca="false">ROUNDUP(SUM(I488+J488)*1.2,0)</f>
        <v>0</v>
      </c>
      <c r="L488" s="131"/>
      <c r="M488" s="131"/>
      <c r="N488" s="131" t="n">
        <f aca="false">(L488+M488)*2</f>
        <v>0</v>
      </c>
      <c r="O488" s="135" t="n">
        <f aca="false">K488+N488</f>
        <v>0</v>
      </c>
      <c r="P488" s="136" t="n">
        <v>61.35</v>
      </c>
      <c r="Q488" s="137"/>
      <c r="R488" s="137"/>
      <c r="S488" s="131"/>
      <c r="T488" s="131"/>
      <c r="U488" s="131"/>
      <c r="V488" s="131"/>
      <c r="W488" s="134"/>
      <c r="X488" s="134"/>
      <c r="Y488" s="131"/>
      <c r="Z488" s="131"/>
      <c r="AA488" s="131"/>
    </row>
    <row r="489" customFormat="false" ht="15" hidden="true" customHeight="true" outlineLevel="0" collapsed="false">
      <c r="B489" s="112" t="s">
        <v>1277</v>
      </c>
      <c r="C489" s="112" t="s">
        <v>1513</v>
      </c>
      <c r="D489" s="112"/>
      <c r="E489" s="113"/>
      <c r="F489" s="113" t="s">
        <v>1516</v>
      </c>
      <c r="G489" s="112"/>
      <c r="H489" s="117"/>
      <c r="I489" s="115" t="n">
        <v>1</v>
      </c>
      <c r="J489" s="112" t="n">
        <v>0</v>
      </c>
      <c r="K489" s="112" t="n">
        <f aca="false">ROUNDUP(SUM(I489+J489)*1.2,0)</f>
        <v>2</v>
      </c>
      <c r="L489" s="112"/>
      <c r="M489" s="112"/>
      <c r="N489" s="112" t="n">
        <f aca="false">(L489+M489)*2</f>
        <v>0</v>
      </c>
      <c r="O489" s="117" t="n">
        <f aca="false">K489+N489</f>
        <v>2</v>
      </c>
      <c r="P489" s="118" t="n">
        <f aca="false">P490</f>
        <v>23</v>
      </c>
      <c r="Q489" s="119" t="n">
        <f aca="false">(I489+L489+M489)*30</f>
        <v>30</v>
      </c>
      <c r="R489" s="119" t="n">
        <f aca="false">(I489+L489+M489)*45</f>
        <v>45</v>
      </c>
      <c r="S489" s="120" t="str">
        <f aca="false">IF(AND(P489&gt;=Q489,P489&lt;=R489),"Adequado",IF(P489&lt;Q489,"Apertado",IF(P489&gt;R489,"Folgado","0")))</f>
        <v>Apertado</v>
      </c>
      <c r="T489" s="112"/>
      <c r="U489" s="112"/>
      <c r="V489" s="112"/>
      <c r="W489" s="115" t="n">
        <f aca="false">I489+L489+M489</f>
        <v>1</v>
      </c>
      <c r="X489" s="115" t="str">
        <f aca="false">IF(E489&lt;&gt;"",(IF(F489="SL","6",IF(F489="SP","2",IF(F489="F","14",IF(F489="C","2","0")))))*2,IF(F489="SL","6",IF(F489="SP","2",IF(F489="F","14",IF(F489="C","2","0")))))</f>
        <v>14</v>
      </c>
      <c r="Y489" s="116" t="str">
        <f aca="false">IF(S489="Folgado","2",IF(S489="Adequado","4",IF(S489="Apertado","6","0")))</f>
        <v>6</v>
      </c>
      <c r="Z489" s="112" t="n">
        <f aca="false">IF(AND(U489&lt;&gt;"",F489="SL",F489="F"),(W489+X489+Y489)*1.5,(W489+X489+Y489))</f>
        <v>21</v>
      </c>
      <c r="AA489" s="112"/>
    </row>
    <row r="490" customFormat="false" ht="15" hidden="true" customHeight="true" outlineLevel="0" collapsed="false">
      <c r="B490" s="131" t="s">
        <v>1277</v>
      </c>
      <c r="C490" s="131" t="s">
        <v>978</v>
      </c>
      <c r="D490" s="131" t="s">
        <v>14</v>
      </c>
      <c r="E490" s="131"/>
      <c r="F490" s="132"/>
      <c r="G490" s="131" t="s">
        <v>1278</v>
      </c>
      <c r="H490" s="135" t="s">
        <v>1279</v>
      </c>
      <c r="I490" s="134"/>
      <c r="J490" s="131"/>
      <c r="K490" s="131" t="n">
        <f aca="false">ROUNDUP(SUM(I490+J490)*1.2,0)</f>
        <v>0</v>
      </c>
      <c r="L490" s="131"/>
      <c r="M490" s="131"/>
      <c r="N490" s="131" t="n">
        <f aca="false">(L490+M490)*2</f>
        <v>0</v>
      </c>
      <c r="O490" s="135" t="n">
        <f aca="false">K490+N490</f>
        <v>0</v>
      </c>
      <c r="P490" s="136" t="n">
        <v>23</v>
      </c>
      <c r="Q490" s="137"/>
      <c r="R490" s="137"/>
      <c r="S490" s="131"/>
      <c r="T490" s="131"/>
      <c r="U490" s="131"/>
      <c r="V490" s="131"/>
      <c r="W490" s="134"/>
      <c r="X490" s="134"/>
      <c r="Y490" s="131"/>
      <c r="Z490" s="131"/>
      <c r="AA490" s="131"/>
    </row>
    <row r="491" customFormat="false" ht="15" hidden="true" customHeight="true" outlineLevel="0" collapsed="false">
      <c r="B491" s="116" t="s">
        <v>730</v>
      </c>
      <c r="C491" s="116" t="s">
        <v>1513</v>
      </c>
      <c r="D491" s="116"/>
      <c r="E491" s="138"/>
      <c r="F491" s="138" t="s">
        <v>1514</v>
      </c>
      <c r="G491" s="116"/>
      <c r="H491" s="114"/>
      <c r="I491" s="139" t="n">
        <v>4</v>
      </c>
      <c r="J491" s="116" t="n">
        <v>0</v>
      </c>
      <c r="K491" s="116" t="n">
        <f aca="false">ROUNDUP(SUM(I491+J491)*1.2,0)</f>
        <v>5</v>
      </c>
      <c r="L491" s="116"/>
      <c r="M491" s="116"/>
      <c r="N491" s="116" t="n">
        <f aca="false">(L491+M491)*2</f>
        <v>0</v>
      </c>
      <c r="O491" s="114" t="n">
        <f aca="false">K491+N491</f>
        <v>5</v>
      </c>
      <c r="P491" s="140" t="n">
        <f aca="false">P492</f>
        <v>234.86</v>
      </c>
      <c r="Q491" s="119" t="n">
        <f aca="false">(I491+L491+M491)*30</f>
        <v>120</v>
      </c>
      <c r="R491" s="119" t="n">
        <f aca="false">(I491+L491+M491)*45</f>
        <v>180</v>
      </c>
      <c r="S491" s="116" t="str">
        <f aca="false">IF(AND(P491&gt;=Q491,P491&lt;=R491),"Adequado",IF(P491&lt;Q491,"Apertado",IF(P491&gt;R491,"Folgado","0")))</f>
        <v>Folgado</v>
      </c>
      <c r="T491" s="116"/>
      <c r="U491" s="116"/>
      <c r="V491" s="116"/>
      <c r="W491" s="115" t="n">
        <f aca="false">I491+L491+M491</f>
        <v>4</v>
      </c>
      <c r="X491" s="115" t="str">
        <f aca="false">IF(E491&lt;&gt;"",(IF(F491="SL","6",IF(F491="SP","2",IF(F491="F","14",IF(F491="C","2","0")))))*2,IF(F491="SL","6",IF(F491="SP","2",IF(F491="F","14",IF(F491="C","2","0")))))</f>
        <v>6</v>
      </c>
      <c r="Y491" s="116" t="str">
        <f aca="false">IF(S491="Folgado","2",IF(S491="Adequado","4",IF(S491="Apertado","6","0")))</f>
        <v>2</v>
      </c>
      <c r="Z491" s="112" t="n">
        <f aca="false">IF(AND(U491&lt;&gt;"",F491="SL",F491="F"),(W491+X491+Y491)*1.5,(W491+X491+Y491))</f>
        <v>12</v>
      </c>
      <c r="AA491" s="116"/>
    </row>
    <row r="492" customFormat="false" ht="15" hidden="true" customHeight="true" outlineLevel="0" collapsed="false">
      <c r="B492" s="116" t="s">
        <v>730</v>
      </c>
      <c r="C492" s="116" t="s">
        <v>225</v>
      </c>
      <c r="D492" s="116" t="s">
        <v>70</v>
      </c>
      <c r="E492" s="116"/>
      <c r="F492" s="138"/>
      <c r="G492" s="116" t="s">
        <v>731</v>
      </c>
      <c r="H492" s="114" t="s">
        <v>732</v>
      </c>
      <c r="I492" s="139"/>
      <c r="J492" s="116"/>
      <c r="K492" s="116" t="n">
        <f aca="false">ROUNDUP(SUM(I492+J492)*1.2,0)</f>
        <v>0</v>
      </c>
      <c r="L492" s="116"/>
      <c r="M492" s="116"/>
      <c r="N492" s="116" t="n">
        <f aca="false">(L492+M492)*2</f>
        <v>0</v>
      </c>
      <c r="O492" s="114" t="n">
        <f aca="false">K492+N492</f>
        <v>0</v>
      </c>
      <c r="P492" s="140" t="n">
        <v>234.86</v>
      </c>
      <c r="Q492" s="141"/>
      <c r="R492" s="141"/>
      <c r="S492" s="116"/>
      <c r="T492" s="116"/>
      <c r="U492" s="116"/>
      <c r="V492" s="116"/>
      <c r="W492" s="139"/>
      <c r="X492" s="139"/>
      <c r="Y492" s="116"/>
      <c r="Z492" s="116"/>
      <c r="AA492" s="116"/>
    </row>
    <row r="493" customFormat="false" ht="27.75" hidden="true" customHeight="true" outlineLevel="0" collapsed="false">
      <c r="B493" s="122" t="s">
        <v>730</v>
      </c>
      <c r="C493" s="122" t="s">
        <v>1521</v>
      </c>
      <c r="D493" s="122" t="s">
        <v>70</v>
      </c>
      <c r="E493" s="122"/>
      <c r="F493" s="123"/>
      <c r="G493" s="122" t="s">
        <v>1280</v>
      </c>
      <c r="H493" s="124" t="s">
        <v>732</v>
      </c>
      <c r="I493" s="125"/>
      <c r="J493" s="122"/>
      <c r="K493" s="122" t="n">
        <f aca="false">ROUNDUP(SUM(I493+J493)*1.2,0)</f>
        <v>0</v>
      </c>
      <c r="L493" s="122"/>
      <c r="M493" s="122"/>
      <c r="N493" s="122" t="n">
        <f aca="false">(L493+M493)*2</f>
        <v>0</v>
      </c>
      <c r="O493" s="124" t="n">
        <f aca="false">K493+N493</f>
        <v>0</v>
      </c>
      <c r="P493" s="126" t="n">
        <v>20</v>
      </c>
      <c r="Q493" s="127"/>
      <c r="R493" s="127"/>
      <c r="S493" s="122"/>
      <c r="T493" s="122"/>
      <c r="U493" s="122"/>
      <c r="V493" s="122"/>
      <c r="W493" s="125"/>
      <c r="X493" s="125"/>
      <c r="Y493" s="122"/>
      <c r="Z493" s="122"/>
      <c r="AA493" s="122"/>
    </row>
    <row r="494" customFormat="false" ht="15" hidden="true" customHeight="true" outlineLevel="0" collapsed="false">
      <c r="B494" s="112" t="s">
        <v>735</v>
      </c>
      <c r="C494" s="112" t="s">
        <v>1513</v>
      </c>
      <c r="D494" s="112"/>
      <c r="E494" s="113"/>
      <c r="F494" s="113" t="s">
        <v>1514</v>
      </c>
      <c r="G494" s="112"/>
      <c r="H494" s="117"/>
      <c r="I494" s="115" t="n">
        <v>1</v>
      </c>
      <c r="J494" s="112" t="n">
        <v>0</v>
      </c>
      <c r="K494" s="112" t="n">
        <f aca="false">ROUNDUP(SUM(I494+J494)*1.2,0)</f>
        <v>2</v>
      </c>
      <c r="L494" s="112"/>
      <c r="M494" s="112"/>
      <c r="N494" s="112" t="n">
        <f aca="false">(L494+M494)*2</f>
        <v>0</v>
      </c>
      <c r="O494" s="117" t="n">
        <f aca="false">K494+N494</f>
        <v>2</v>
      </c>
      <c r="P494" s="118" t="n">
        <f aca="false">P495</f>
        <v>29.86</v>
      </c>
      <c r="Q494" s="119" t="n">
        <f aca="false">(I494+L494+M494)*30</f>
        <v>30</v>
      </c>
      <c r="R494" s="119" t="n">
        <f aca="false">(I494+L494+M494)*45</f>
        <v>45</v>
      </c>
      <c r="S494" s="120" t="str">
        <f aca="false">IF(AND(P494&gt;=Q494,P494&lt;=R494),"Adequado",IF(P494&lt;Q494,"Apertado",IF(P494&gt;R494,"Folgado","0")))</f>
        <v>Apertado</v>
      </c>
      <c r="T494" s="112"/>
      <c r="U494" s="112"/>
      <c r="V494" s="112"/>
      <c r="W494" s="115" t="n">
        <f aca="false">I494+L494+M494</f>
        <v>1</v>
      </c>
      <c r="X494" s="115" t="str">
        <f aca="false">IF(E494&lt;&gt;"",(IF(F494="SL","6",IF(F494="SP","2",IF(F494="F","14",IF(F494="C","2","0")))))*2,IF(F494="SL","6",IF(F494="SP","2",IF(F494="F","14",IF(F494="C","2","0")))))</f>
        <v>6</v>
      </c>
      <c r="Y494" s="116" t="str">
        <f aca="false">IF(S494="Folgado","2",IF(S494="Adequado","4",IF(S494="Apertado","6","0")))</f>
        <v>6</v>
      </c>
      <c r="Z494" s="112" t="n">
        <f aca="false">IF(AND(U494&lt;&gt;"",F494="SL",F494="F"),(W494+X494+Y494)*1.5,(W494+X494+Y494))</f>
        <v>13</v>
      </c>
      <c r="AA494" s="112"/>
    </row>
    <row r="495" customFormat="false" ht="15" hidden="true" customHeight="true" outlineLevel="0" collapsed="false">
      <c r="B495" s="131" t="s">
        <v>735</v>
      </c>
      <c r="C495" s="131" t="s">
        <v>225</v>
      </c>
      <c r="D495" s="131" t="s">
        <v>232</v>
      </c>
      <c r="E495" s="131"/>
      <c r="F495" s="132"/>
      <c r="G495" s="131" t="s">
        <v>736</v>
      </c>
      <c r="H495" s="135" t="s">
        <v>737</v>
      </c>
      <c r="I495" s="134"/>
      <c r="J495" s="131"/>
      <c r="K495" s="131" t="n">
        <f aca="false">ROUNDUP(SUM(I495+J495)*1.2,0)</f>
        <v>0</v>
      </c>
      <c r="L495" s="131"/>
      <c r="M495" s="131"/>
      <c r="N495" s="131" t="n">
        <f aca="false">(L495+M495)*2</f>
        <v>0</v>
      </c>
      <c r="O495" s="135" t="n">
        <f aca="false">K495+N495</f>
        <v>0</v>
      </c>
      <c r="P495" s="136" t="n">
        <v>29.86</v>
      </c>
      <c r="Q495" s="137"/>
      <c r="R495" s="137"/>
      <c r="S495" s="131"/>
      <c r="T495" s="131"/>
      <c r="U495" s="131"/>
      <c r="V495" s="131"/>
      <c r="W495" s="134"/>
      <c r="X495" s="134"/>
      <c r="Y495" s="131"/>
      <c r="Z495" s="131"/>
      <c r="AA495" s="131"/>
    </row>
    <row r="496" customFormat="false" ht="15" hidden="true" customHeight="true" outlineLevel="0" collapsed="false">
      <c r="B496" s="112" t="s">
        <v>739</v>
      </c>
      <c r="C496" s="112" t="s">
        <v>1513</v>
      </c>
      <c r="D496" s="112"/>
      <c r="E496" s="113"/>
      <c r="F496" s="113" t="s">
        <v>1514</v>
      </c>
      <c r="G496" s="112"/>
      <c r="H496" s="117"/>
      <c r="I496" s="115" t="n">
        <v>2</v>
      </c>
      <c r="J496" s="112" t="n">
        <v>2</v>
      </c>
      <c r="K496" s="112" t="n">
        <f aca="false">ROUNDUP(SUM(I496+J496)*1.2,0)</f>
        <v>5</v>
      </c>
      <c r="L496" s="112"/>
      <c r="M496" s="112"/>
      <c r="N496" s="112" t="n">
        <f aca="false">(L496+M496)*2</f>
        <v>0</v>
      </c>
      <c r="O496" s="117" t="n">
        <f aca="false">K496+N496</f>
        <v>5</v>
      </c>
      <c r="P496" s="118" t="n">
        <f aca="false">P497</f>
        <v>87.82</v>
      </c>
      <c r="Q496" s="119" t="n">
        <f aca="false">(I496+L496+M496)*30</f>
        <v>60</v>
      </c>
      <c r="R496" s="119" t="n">
        <f aca="false">(I496+L496+M496)*45</f>
        <v>90</v>
      </c>
      <c r="S496" s="120" t="str">
        <f aca="false">IF(AND(P496&gt;=Q496,P496&lt;=R496),"Adequado",IF(P496&lt;Q496,"Apertado",IF(P496&gt;R496,"Folgado","0")))</f>
        <v>Adequado</v>
      </c>
      <c r="T496" s="112"/>
      <c r="U496" s="112"/>
      <c r="V496" s="112"/>
      <c r="W496" s="115" t="n">
        <f aca="false">I496+L496+M496</f>
        <v>2</v>
      </c>
      <c r="X496" s="115" t="str">
        <f aca="false">IF(E496&lt;&gt;"",(IF(F496="SL","6",IF(F496="SP","2",IF(F496="F","14",IF(F496="C","2","0")))))*2,IF(F496="SL","6",IF(F496="SP","2",IF(F496="F","14",IF(F496="C","2","0")))))</f>
        <v>6</v>
      </c>
      <c r="Y496" s="116" t="str">
        <f aca="false">IF(S496="Folgado","2",IF(S496="Adequado","4",IF(S496="Apertado","6","0")))</f>
        <v>4</v>
      </c>
      <c r="Z496" s="112" t="n">
        <f aca="false">IF(AND(U496&lt;&gt;"",F496="SL",F496="F"),(W496+X496+Y496)*1.5,(W496+X496+Y496))</f>
        <v>12</v>
      </c>
      <c r="AA496" s="112"/>
    </row>
    <row r="497" customFormat="false" ht="15" hidden="true" customHeight="true" outlineLevel="0" collapsed="false">
      <c r="B497" s="131" t="s">
        <v>739</v>
      </c>
      <c r="C497" s="131" t="s">
        <v>225</v>
      </c>
      <c r="D497" s="131" t="s">
        <v>70</v>
      </c>
      <c r="E497" s="131"/>
      <c r="F497" s="132"/>
      <c r="G497" s="131" t="s">
        <v>740</v>
      </c>
      <c r="H497" s="135" t="s">
        <v>741</v>
      </c>
      <c r="I497" s="134"/>
      <c r="J497" s="131"/>
      <c r="K497" s="131" t="n">
        <f aca="false">ROUNDUP(SUM(I497+J497)*1.2,0)</f>
        <v>0</v>
      </c>
      <c r="L497" s="131"/>
      <c r="M497" s="131"/>
      <c r="N497" s="131" t="n">
        <f aca="false">(L497+M497)*2</f>
        <v>0</v>
      </c>
      <c r="O497" s="135" t="n">
        <f aca="false">K497+N497</f>
        <v>0</v>
      </c>
      <c r="P497" s="136" t="n">
        <v>87.82</v>
      </c>
      <c r="Q497" s="137"/>
      <c r="R497" s="137"/>
      <c r="S497" s="131"/>
      <c r="T497" s="131"/>
      <c r="U497" s="131"/>
      <c r="V497" s="131"/>
      <c r="W497" s="134"/>
      <c r="X497" s="134"/>
      <c r="Y497" s="131"/>
      <c r="Z497" s="131"/>
      <c r="AA497" s="131"/>
    </row>
    <row r="498" customFormat="false" ht="15" hidden="true" customHeight="true" outlineLevel="0" collapsed="false">
      <c r="B498" s="112" t="s">
        <v>1281</v>
      </c>
      <c r="C498" s="112" t="s">
        <v>1513</v>
      </c>
      <c r="D498" s="112"/>
      <c r="E498" s="113"/>
      <c r="F498" s="113" t="s">
        <v>1516</v>
      </c>
      <c r="G498" s="112"/>
      <c r="H498" s="117"/>
      <c r="I498" s="115" t="n">
        <v>1</v>
      </c>
      <c r="J498" s="112" t="n">
        <v>1</v>
      </c>
      <c r="K498" s="112" t="n">
        <f aca="false">ROUNDUP(SUM(I498+J498)*1.2,0)</f>
        <v>3</v>
      </c>
      <c r="L498" s="112"/>
      <c r="M498" s="112"/>
      <c r="N498" s="112" t="n">
        <f aca="false">(L498+M498)*2</f>
        <v>0</v>
      </c>
      <c r="O498" s="117" t="n">
        <f aca="false">K498+N498</f>
        <v>3</v>
      </c>
      <c r="P498" s="118" t="n">
        <f aca="false">P499</f>
        <v>29.52</v>
      </c>
      <c r="Q498" s="119" t="n">
        <f aca="false">(I498+L498+M498)*30</f>
        <v>30</v>
      </c>
      <c r="R498" s="119" t="n">
        <f aca="false">(I498+L498+M498)*45</f>
        <v>45</v>
      </c>
      <c r="S498" s="120" t="str">
        <f aca="false">IF(AND(P498&gt;=Q498,P498&lt;=R498),"Adequado",IF(P498&lt;Q498,"Apertado",IF(P498&gt;R498,"Folgado","0")))</f>
        <v>Apertado</v>
      </c>
      <c r="T498" s="112"/>
      <c r="U498" s="112"/>
      <c r="V498" s="112"/>
      <c r="W498" s="115" t="n">
        <f aca="false">I498+L498+M498</f>
        <v>1</v>
      </c>
      <c r="X498" s="115" t="str">
        <f aca="false">IF(E498&lt;&gt;"",(IF(F498="SL","6",IF(F498="SP","2",IF(F498="F","14",IF(F498="C","2","0")))))*2,IF(F498="SL","6",IF(F498="SP","2",IF(F498="F","14",IF(F498="C","2","0")))))</f>
        <v>14</v>
      </c>
      <c r="Y498" s="116" t="str">
        <f aca="false">IF(S498="Folgado","2",IF(S498="Adequado","4",IF(S498="Apertado","6","0")))</f>
        <v>6</v>
      </c>
      <c r="Z498" s="112" t="n">
        <f aca="false">IF(AND(U498&lt;&gt;"",F498="SL",F498="F"),(W498+X498+Y498)*1.5,(W498+X498+Y498))</f>
        <v>21</v>
      </c>
      <c r="AA498" s="112"/>
    </row>
    <row r="499" customFormat="false" ht="15" hidden="true" customHeight="true" outlineLevel="0" collapsed="false">
      <c r="B499" s="131" t="s">
        <v>1281</v>
      </c>
      <c r="C499" s="131" t="s">
        <v>978</v>
      </c>
      <c r="D499" s="131" t="s">
        <v>10</v>
      </c>
      <c r="E499" s="131"/>
      <c r="F499" s="132"/>
      <c r="G499" s="131" t="s">
        <v>1282</v>
      </c>
      <c r="H499" s="135" t="s">
        <v>1283</v>
      </c>
      <c r="I499" s="134"/>
      <c r="J499" s="131"/>
      <c r="K499" s="131" t="n">
        <f aca="false">ROUNDUP(SUM(I499+J499)*1.2,0)</f>
        <v>0</v>
      </c>
      <c r="L499" s="131"/>
      <c r="M499" s="131"/>
      <c r="N499" s="131" t="n">
        <f aca="false">(L499+M499)*2</f>
        <v>0</v>
      </c>
      <c r="O499" s="135" t="n">
        <f aca="false">K499+N499</f>
        <v>0</v>
      </c>
      <c r="P499" s="136" t="n">
        <v>29.52</v>
      </c>
      <c r="Q499" s="137"/>
      <c r="R499" s="137"/>
      <c r="S499" s="131"/>
      <c r="T499" s="131"/>
      <c r="U499" s="131"/>
      <c r="V499" s="131"/>
      <c r="W499" s="134"/>
      <c r="X499" s="134"/>
      <c r="Y499" s="131"/>
      <c r="Z499" s="131"/>
      <c r="AA499" s="131"/>
    </row>
    <row r="500" customFormat="false" ht="15" hidden="true" customHeight="true" outlineLevel="0" collapsed="false">
      <c r="B500" s="112" t="s">
        <v>1284</v>
      </c>
      <c r="C500" s="112" t="s">
        <v>1513</v>
      </c>
      <c r="D500" s="112"/>
      <c r="E500" s="113"/>
      <c r="F500" s="113" t="s">
        <v>1516</v>
      </c>
      <c r="G500" s="112"/>
      <c r="H500" s="117"/>
      <c r="I500" s="115" t="n">
        <v>2</v>
      </c>
      <c r="J500" s="112" t="n">
        <v>1</v>
      </c>
      <c r="K500" s="112" t="n">
        <f aca="false">ROUNDUP(SUM(I500+J500)*1.2,0)</f>
        <v>4</v>
      </c>
      <c r="L500" s="112"/>
      <c r="M500" s="112"/>
      <c r="N500" s="112" t="n">
        <f aca="false">(L500+M500)*2</f>
        <v>0</v>
      </c>
      <c r="O500" s="117" t="n">
        <f aca="false">K500+N500</f>
        <v>4</v>
      </c>
      <c r="P500" s="118" t="n">
        <f aca="false">P501</f>
        <v>119.3</v>
      </c>
      <c r="Q500" s="119" t="n">
        <f aca="false">(I500+L500+M500)*30</f>
        <v>60</v>
      </c>
      <c r="R500" s="119" t="n">
        <f aca="false">(I500+L500+M500)*45</f>
        <v>90</v>
      </c>
      <c r="S500" s="120" t="str">
        <f aca="false">IF(AND(P500&gt;=Q500,P500&lt;=R500),"Adequado",IF(P500&lt;Q500,"Apertado",IF(P500&gt;R500,"Folgado","0")))</f>
        <v>Folgado</v>
      </c>
      <c r="T500" s="112"/>
      <c r="U500" s="112"/>
      <c r="V500" s="112"/>
      <c r="W500" s="115" t="n">
        <f aca="false">I500+L500+M500</f>
        <v>2</v>
      </c>
      <c r="X500" s="115" t="str">
        <f aca="false">IF(E500&lt;&gt;"",(IF(F500="SL","6",IF(F500="SP","2",IF(F500="F","14",IF(F500="C","2","0")))))*2,IF(F500="SL","6",IF(F500="SP","2",IF(F500="F","14",IF(F500="C","2","0")))))</f>
        <v>14</v>
      </c>
      <c r="Y500" s="116" t="str">
        <f aca="false">IF(S500="Folgado","2",IF(S500="Adequado","4",IF(S500="Apertado","6","0")))</f>
        <v>2</v>
      </c>
      <c r="Z500" s="112" t="n">
        <f aca="false">IF(AND(U500&lt;&gt;"",F500="SL",F500="F"),(W500+X500+Y500)*1.5,(W500+X500+Y500))</f>
        <v>18</v>
      </c>
      <c r="AA500" s="112"/>
    </row>
    <row r="501" customFormat="false" ht="15" hidden="true" customHeight="true" outlineLevel="0" collapsed="false">
      <c r="B501" s="131" t="s">
        <v>1284</v>
      </c>
      <c r="C501" s="131" t="s">
        <v>978</v>
      </c>
      <c r="D501" s="131" t="s">
        <v>14</v>
      </c>
      <c r="E501" s="131"/>
      <c r="F501" s="132"/>
      <c r="G501" s="131" t="s">
        <v>1285</v>
      </c>
      <c r="H501" s="135" t="s">
        <v>1286</v>
      </c>
      <c r="I501" s="134"/>
      <c r="J501" s="131"/>
      <c r="K501" s="131" t="n">
        <f aca="false">ROUNDUP(SUM(I501+J501)*1.2,0)</f>
        <v>0</v>
      </c>
      <c r="L501" s="131"/>
      <c r="M501" s="131"/>
      <c r="N501" s="131" t="n">
        <f aca="false">(L501+M501)*2</f>
        <v>0</v>
      </c>
      <c r="O501" s="135" t="n">
        <f aca="false">K501+N501</f>
        <v>0</v>
      </c>
      <c r="P501" s="136" t="n">
        <v>119.3</v>
      </c>
      <c r="Q501" s="137"/>
      <c r="R501" s="137"/>
      <c r="S501" s="131"/>
      <c r="T501" s="131"/>
      <c r="U501" s="131"/>
      <c r="V501" s="131"/>
      <c r="W501" s="134"/>
      <c r="X501" s="134"/>
      <c r="Y501" s="131"/>
      <c r="Z501" s="131"/>
      <c r="AA501" s="131"/>
    </row>
    <row r="502" customFormat="false" ht="15" hidden="true" customHeight="true" outlineLevel="0" collapsed="false">
      <c r="B502" s="116" t="s">
        <v>145</v>
      </c>
      <c r="C502" s="116" t="s">
        <v>1513</v>
      </c>
      <c r="D502" s="116"/>
      <c r="E502" s="138"/>
      <c r="F502" s="138" t="s">
        <v>1515</v>
      </c>
      <c r="G502" s="116"/>
      <c r="H502" s="114"/>
      <c r="I502" s="139" t="n">
        <v>4</v>
      </c>
      <c r="J502" s="116" t="n">
        <v>0</v>
      </c>
      <c r="K502" s="116" t="n">
        <f aca="false">ROUNDUP(SUM(I502+J502)*1.2,0)</f>
        <v>5</v>
      </c>
      <c r="L502" s="116"/>
      <c r="M502" s="116"/>
      <c r="N502" s="116" t="n">
        <f aca="false">(L502+M502)*2</f>
        <v>0</v>
      </c>
      <c r="O502" s="114" t="n">
        <f aca="false">K502+N502</f>
        <v>5</v>
      </c>
      <c r="P502" s="140" t="n">
        <f aca="false">P503</f>
        <v>123.85</v>
      </c>
      <c r="Q502" s="119" t="n">
        <f aca="false">(I502+L502+M502)*30</f>
        <v>120</v>
      </c>
      <c r="R502" s="119" t="n">
        <f aca="false">(I502+L502+M502)*45</f>
        <v>180</v>
      </c>
      <c r="S502" s="116" t="str">
        <f aca="false">IF(AND(P502&gt;=Q502,P502&lt;=R502),"Adequado",IF(P502&lt;Q502,"Apertado",IF(P502&gt;R502,"Folgado","0")))</f>
        <v>Adequado</v>
      </c>
      <c r="T502" s="116"/>
      <c r="U502" s="116"/>
      <c r="V502" s="116"/>
      <c r="W502" s="115" t="n">
        <f aca="false">I502+L502+M502</f>
        <v>4</v>
      </c>
      <c r="X502" s="115" t="str">
        <f aca="false">IF(E502&lt;&gt;"",(IF(F502="SL","6",IF(F502="SP","2",IF(F502="F","14",IF(F502="C","2","0")))))*2,IF(F502="SL","6",IF(F502="SP","2",IF(F502="F","14",IF(F502="C","2","0")))))</f>
        <v>2</v>
      </c>
      <c r="Y502" s="116" t="str">
        <f aca="false">IF(S502="Folgado","2",IF(S502="Adequado","4",IF(S502="Apertado","6","0")))</f>
        <v>4</v>
      </c>
      <c r="Z502" s="112" t="n">
        <f aca="false">IF(AND(U502&lt;&gt;"",F502="SL",F502="F"),(W502+X502+Y502)*1.5,(W502+X502+Y502))</f>
        <v>10</v>
      </c>
      <c r="AA502" s="116"/>
    </row>
    <row r="503" customFormat="false" ht="15" hidden="true" customHeight="true" outlineLevel="0" collapsed="false">
      <c r="B503" s="116" t="s">
        <v>145</v>
      </c>
      <c r="C503" s="116" t="s">
        <v>9</v>
      </c>
      <c r="D503" s="116" t="s">
        <v>10</v>
      </c>
      <c r="E503" s="116"/>
      <c r="F503" s="138"/>
      <c r="G503" s="116" t="s">
        <v>146</v>
      </c>
      <c r="H503" s="114" t="s">
        <v>147</v>
      </c>
      <c r="I503" s="139"/>
      <c r="J503" s="116"/>
      <c r="K503" s="116" t="n">
        <f aca="false">ROUNDUP(SUM(I503+J503)*1.2,0)</f>
        <v>0</v>
      </c>
      <c r="L503" s="116"/>
      <c r="M503" s="116"/>
      <c r="N503" s="116" t="n">
        <f aca="false">(L503+M503)*2</f>
        <v>0</v>
      </c>
      <c r="O503" s="114" t="n">
        <f aca="false">K503+N503</f>
        <v>0</v>
      </c>
      <c r="P503" s="140" t="n">
        <v>123.85</v>
      </c>
      <c r="Q503" s="141"/>
      <c r="R503" s="141"/>
      <c r="S503" s="116"/>
      <c r="T503" s="116"/>
      <c r="U503" s="116"/>
      <c r="V503" s="116"/>
      <c r="W503" s="139"/>
      <c r="X503" s="139"/>
      <c r="Y503" s="116"/>
      <c r="Z503" s="116"/>
      <c r="AA503" s="116"/>
    </row>
    <row r="504" customFormat="false" ht="27.75" hidden="true" customHeight="true" outlineLevel="0" collapsed="false">
      <c r="B504" s="122" t="s">
        <v>145</v>
      </c>
      <c r="C504" s="122" t="s">
        <v>1521</v>
      </c>
      <c r="D504" s="122" t="s">
        <v>10</v>
      </c>
      <c r="E504" s="122"/>
      <c r="F504" s="123"/>
      <c r="G504" s="122" t="s">
        <v>1287</v>
      </c>
      <c r="H504" s="124" t="s">
        <v>147</v>
      </c>
      <c r="I504" s="125"/>
      <c r="J504" s="122"/>
      <c r="K504" s="122" t="n">
        <f aca="false">ROUNDUP(SUM(I504+J504)*1.2,0)</f>
        <v>0</v>
      </c>
      <c r="L504" s="122"/>
      <c r="M504" s="122"/>
      <c r="N504" s="122" t="n">
        <f aca="false">(L504+M504)*2</f>
        <v>0</v>
      </c>
      <c r="O504" s="124" t="n">
        <f aca="false">K504+N504</f>
        <v>0</v>
      </c>
      <c r="P504" s="126" t="n">
        <v>20</v>
      </c>
      <c r="Q504" s="127"/>
      <c r="R504" s="127"/>
      <c r="S504" s="122"/>
      <c r="T504" s="122"/>
      <c r="U504" s="122"/>
      <c r="V504" s="122"/>
      <c r="W504" s="125"/>
      <c r="X504" s="125"/>
      <c r="Y504" s="122"/>
      <c r="Z504" s="122"/>
      <c r="AA504" s="122"/>
    </row>
    <row r="505" customFormat="false" ht="15" hidden="true" customHeight="true" outlineLevel="0" collapsed="false">
      <c r="B505" s="112" t="s">
        <v>1288</v>
      </c>
      <c r="C505" s="112" t="s">
        <v>1513</v>
      </c>
      <c r="D505" s="112"/>
      <c r="E505" s="113"/>
      <c r="F505" s="113" t="s">
        <v>1516</v>
      </c>
      <c r="G505" s="112"/>
      <c r="H505" s="117"/>
      <c r="I505" s="115" t="n">
        <v>1</v>
      </c>
      <c r="J505" s="112" t="n">
        <v>0</v>
      </c>
      <c r="K505" s="112" t="n">
        <f aca="false">ROUNDUP(SUM(I505+J505)*1.2,0)</f>
        <v>2</v>
      </c>
      <c r="L505" s="112"/>
      <c r="M505" s="112"/>
      <c r="N505" s="112" t="n">
        <f aca="false">(L505+M505)*2</f>
        <v>0</v>
      </c>
      <c r="O505" s="117" t="n">
        <f aca="false">K505+N505</f>
        <v>2</v>
      </c>
      <c r="P505" s="118" t="n">
        <f aca="false">P506</f>
        <v>20.7</v>
      </c>
      <c r="Q505" s="119" t="n">
        <f aca="false">(I505+L505+M505)*30</f>
        <v>30</v>
      </c>
      <c r="R505" s="119" t="n">
        <f aca="false">(I505+L505+M505)*45</f>
        <v>45</v>
      </c>
      <c r="S505" s="120" t="str">
        <f aca="false">IF(AND(P505&gt;=Q505,P505&lt;=R505),"Adequado",IF(P505&lt;Q505,"Apertado",IF(P505&gt;R505,"Folgado","0")))</f>
        <v>Apertado</v>
      </c>
      <c r="T505" s="112"/>
      <c r="U505" s="128" t="n">
        <v>45778</v>
      </c>
      <c r="V505" s="112"/>
      <c r="W505" s="115" t="n">
        <f aca="false">I505+L505+M505</f>
        <v>1</v>
      </c>
      <c r="X505" s="115" t="str">
        <f aca="false">IF(E505&lt;&gt;"",(IF(F505="SL","6",IF(F505="SP","2",IF(F505="F","14",IF(F505="C","2","0")))))*2,IF(F505="SL","6",IF(F505="SP","2",IF(F505="F","14",IF(F505="C","2","0")))))</f>
        <v>14</v>
      </c>
      <c r="Y505" s="116" t="str">
        <f aca="false">IF(S505="Folgado","2",IF(S505="Adequado","4",IF(S505="Apertado","6","0")))</f>
        <v>6</v>
      </c>
      <c r="Z505" s="112" t="n">
        <f aca="false">IF(AND(U505&lt;&gt;"",F505="SL",F505="F"),(W505+X505+Y505)*1.5,(W505+X505+Y505))</f>
        <v>21</v>
      </c>
      <c r="AA505" s="112"/>
    </row>
    <row r="506" customFormat="false" ht="15" hidden="true" customHeight="true" outlineLevel="0" collapsed="false">
      <c r="B506" s="122" t="s">
        <v>1288</v>
      </c>
      <c r="C506" s="122" t="s">
        <v>978</v>
      </c>
      <c r="D506" s="122" t="s">
        <v>10</v>
      </c>
      <c r="E506" s="122"/>
      <c r="F506" s="123"/>
      <c r="G506" s="122" t="s">
        <v>1289</v>
      </c>
      <c r="H506" s="124" t="s">
        <v>1290</v>
      </c>
      <c r="I506" s="125"/>
      <c r="J506" s="122"/>
      <c r="K506" s="122" t="n">
        <f aca="false">ROUNDUP(SUM(I506+J506)*1.2,0)</f>
        <v>0</v>
      </c>
      <c r="L506" s="122"/>
      <c r="M506" s="122"/>
      <c r="N506" s="122" t="n">
        <f aca="false">(L506+M506)*2</f>
        <v>0</v>
      </c>
      <c r="O506" s="124" t="n">
        <f aca="false">K506+N506</f>
        <v>0</v>
      </c>
      <c r="P506" s="126" t="n">
        <v>20.7</v>
      </c>
      <c r="Q506" s="127"/>
      <c r="R506" s="127"/>
      <c r="S506" s="122"/>
      <c r="T506" s="122"/>
      <c r="U506" s="122"/>
      <c r="V506" s="122"/>
      <c r="W506" s="125"/>
      <c r="X506" s="125"/>
      <c r="Y506" s="122"/>
      <c r="Z506" s="122"/>
      <c r="AA506" s="122"/>
    </row>
    <row r="507" customFormat="false" ht="15" hidden="true" customHeight="true" outlineLevel="0" collapsed="false">
      <c r="B507" s="112" t="s">
        <v>743</v>
      </c>
      <c r="C507" s="112" t="s">
        <v>1513</v>
      </c>
      <c r="D507" s="112"/>
      <c r="E507" s="113"/>
      <c r="F507" s="113" t="s">
        <v>1514</v>
      </c>
      <c r="G507" s="112"/>
      <c r="H507" s="117"/>
      <c r="I507" s="115" t="n">
        <v>5</v>
      </c>
      <c r="J507" s="112" t="n">
        <v>3</v>
      </c>
      <c r="K507" s="112" t="n">
        <f aca="false">ROUNDUP(SUM(I507+J507)*1.2,0)</f>
        <v>10</v>
      </c>
      <c r="L507" s="112"/>
      <c r="M507" s="112"/>
      <c r="N507" s="112" t="n">
        <f aca="false">(L507+M507)*2</f>
        <v>0</v>
      </c>
      <c r="O507" s="117" t="n">
        <f aca="false">K507+N507</f>
        <v>10</v>
      </c>
      <c r="P507" s="118" t="n">
        <f aca="false">P508</f>
        <v>203.75</v>
      </c>
      <c r="Q507" s="119" t="n">
        <f aca="false">(I507+L507+M507)*30</f>
        <v>150</v>
      </c>
      <c r="R507" s="119" t="n">
        <f aca="false">(I507+L507+M507)*45</f>
        <v>225</v>
      </c>
      <c r="S507" s="120" t="str">
        <f aca="false">IF(AND(P507&gt;=Q507,P507&lt;=R507),"Adequado",IF(P507&lt;Q507,"Apertado",IF(P507&gt;R507,"Folgado","0")))</f>
        <v>Adequado</v>
      </c>
      <c r="T507" s="112"/>
      <c r="U507" s="128" t="n">
        <v>45261</v>
      </c>
      <c r="V507" s="112" t="s">
        <v>1522</v>
      </c>
      <c r="W507" s="115" t="n">
        <f aca="false">I507+L507+M507</f>
        <v>5</v>
      </c>
      <c r="X507" s="115" t="str">
        <f aca="false">IF(E507&lt;&gt;"",(IF(F507="SL","6",IF(F507="SP","2",IF(F507="F","14",IF(F507="C","2","0")))))*2,IF(F507="SL","6",IF(F507="SP","2",IF(F507="F","14",IF(F507="C","2","0")))))</f>
        <v>6</v>
      </c>
      <c r="Y507" s="116" t="str">
        <f aca="false">IF(S507="Folgado","2",IF(S507="Adequado","4",IF(S507="Apertado","6","0")))</f>
        <v>4</v>
      </c>
      <c r="Z507" s="112" t="n">
        <f aca="false">IF(AND(U507&lt;&gt;"",F507="SL",F507="F"),(W507+X507+Y507)*1.5,(W507+X507+Y507))</f>
        <v>15</v>
      </c>
      <c r="AA507" s="112" t="s">
        <v>1525</v>
      </c>
    </row>
    <row r="508" customFormat="false" ht="15" hidden="true" customHeight="true" outlineLevel="0" collapsed="false">
      <c r="B508" s="116" t="s">
        <v>743</v>
      </c>
      <c r="C508" s="116" t="s">
        <v>225</v>
      </c>
      <c r="D508" s="116" t="s">
        <v>70</v>
      </c>
      <c r="E508" s="116"/>
      <c r="F508" s="138"/>
      <c r="G508" s="116" t="s">
        <v>744</v>
      </c>
      <c r="H508" s="114" t="s">
        <v>745</v>
      </c>
      <c r="I508" s="139"/>
      <c r="J508" s="116"/>
      <c r="K508" s="116" t="n">
        <f aca="false">ROUNDUP(SUM(I508+J508)*1.2,0)</f>
        <v>0</v>
      </c>
      <c r="L508" s="116"/>
      <c r="M508" s="116"/>
      <c r="N508" s="116" t="n">
        <f aca="false">(L508+M508)*2</f>
        <v>0</v>
      </c>
      <c r="O508" s="114" t="n">
        <f aca="false">K508+N508</f>
        <v>0</v>
      </c>
      <c r="P508" s="140" t="n">
        <v>203.75</v>
      </c>
      <c r="Q508" s="141"/>
      <c r="R508" s="141"/>
      <c r="S508" s="116"/>
      <c r="T508" s="116"/>
      <c r="U508" s="116"/>
      <c r="V508" s="116"/>
      <c r="W508" s="139"/>
      <c r="X508" s="139"/>
      <c r="Y508" s="116"/>
      <c r="Z508" s="116"/>
      <c r="AA508" s="116"/>
    </row>
    <row r="509" customFormat="false" ht="15" hidden="true" customHeight="true" outlineLevel="0" collapsed="false">
      <c r="B509" s="122" t="s">
        <v>743</v>
      </c>
      <c r="C509" s="122" t="s">
        <v>225</v>
      </c>
      <c r="D509" s="122" t="s">
        <v>70</v>
      </c>
      <c r="E509" s="122"/>
      <c r="F509" s="123"/>
      <c r="G509" s="122" t="s">
        <v>1555</v>
      </c>
      <c r="H509" s="124" t="s">
        <v>745</v>
      </c>
      <c r="I509" s="125"/>
      <c r="J509" s="122"/>
      <c r="K509" s="122" t="n">
        <f aca="false">ROUNDUP(SUM(I509+J509)*1.2,0)</f>
        <v>0</v>
      </c>
      <c r="L509" s="122"/>
      <c r="M509" s="122"/>
      <c r="N509" s="122" t="n">
        <f aca="false">(L509+M509)*2</f>
        <v>0</v>
      </c>
      <c r="O509" s="124" t="n">
        <f aca="false">K509+N509</f>
        <v>0</v>
      </c>
      <c r="P509" s="126"/>
      <c r="Q509" s="127"/>
      <c r="R509" s="127"/>
      <c r="S509" s="122"/>
      <c r="T509" s="122"/>
      <c r="U509" s="122"/>
      <c r="V509" s="122"/>
      <c r="W509" s="125"/>
      <c r="X509" s="125"/>
      <c r="Y509" s="122"/>
      <c r="Z509" s="122"/>
      <c r="AA509" s="122"/>
    </row>
    <row r="510" customFormat="false" ht="15" hidden="true" customHeight="true" outlineLevel="0" collapsed="false">
      <c r="B510" s="112" t="s">
        <v>148</v>
      </c>
      <c r="C510" s="112" t="s">
        <v>1513</v>
      </c>
      <c r="D510" s="112"/>
      <c r="E510" s="113" t="s">
        <v>1529</v>
      </c>
      <c r="F510" s="113" t="s">
        <v>1515</v>
      </c>
      <c r="G510" s="112"/>
      <c r="H510" s="117"/>
      <c r="I510" s="115" t="n">
        <v>4</v>
      </c>
      <c r="J510" s="112" t="n">
        <v>1</v>
      </c>
      <c r="K510" s="112" t="n">
        <f aca="false">ROUNDUP(SUM(I510+J510)*1.2,0)</f>
        <v>6</v>
      </c>
      <c r="L510" s="112" t="n">
        <v>2</v>
      </c>
      <c r="M510" s="112" t="n">
        <v>1</v>
      </c>
      <c r="N510" s="112" t="n">
        <f aca="false">(L510+M510)*2</f>
        <v>6</v>
      </c>
      <c r="O510" s="117" t="n">
        <f aca="false">K510+N510</f>
        <v>12</v>
      </c>
      <c r="P510" s="118" t="n">
        <f aca="false">SUM(P511:P513)</f>
        <v>373.35</v>
      </c>
      <c r="Q510" s="119" t="n">
        <f aca="false">(I510+L510+M510)*30</f>
        <v>210</v>
      </c>
      <c r="R510" s="119" t="n">
        <f aca="false">(I510+L510+M510)*45</f>
        <v>315</v>
      </c>
      <c r="S510" s="120" t="str">
        <f aca="false">IF(AND(P510&gt;=Q510,P510&lt;=R510),"Adequado",IF(P510&lt;Q510,"Apertado",IF(P510&gt;R510,"Folgado","0")))</f>
        <v>Folgado</v>
      </c>
      <c r="T510" s="112"/>
      <c r="U510" s="112"/>
      <c r="V510" s="112" t="s">
        <v>1522</v>
      </c>
      <c r="W510" s="115" t="n">
        <f aca="false">I510+L510+M510</f>
        <v>7</v>
      </c>
      <c r="X510" s="115" t="n">
        <f aca="false">IF(E510&lt;&gt;"",(IF(F510="SL","6",IF(F510="SP","2",IF(F510="F","14",IF(F510="C","2","0")))))*2,IF(F510="SL","6",IF(F510="SP","2",IF(F510="F","14",IF(F510="C","2","0")))))</f>
        <v>4</v>
      </c>
      <c r="Y510" s="116" t="str">
        <f aca="false">IF(S510="Folgado","2",IF(S510="Adequado","4",IF(S510="Apertado","6","0")))</f>
        <v>2</v>
      </c>
      <c r="Z510" s="112" t="n">
        <f aca="false">IF(AND(U510&lt;&gt;"",F510="SL",F510="F"),(W510+X510+Y510)*1.5,(W510+X510+Y510))</f>
        <v>13</v>
      </c>
      <c r="AA510" s="112" t="s">
        <v>1545</v>
      </c>
    </row>
    <row r="511" customFormat="false" ht="15" hidden="true" customHeight="true" outlineLevel="0" collapsed="false">
      <c r="B511" s="116" t="s">
        <v>148</v>
      </c>
      <c r="C511" s="116" t="s">
        <v>9</v>
      </c>
      <c r="D511" s="116" t="s">
        <v>22</v>
      </c>
      <c r="E511" s="116"/>
      <c r="F511" s="138"/>
      <c r="G511" s="116" t="s">
        <v>149</v>
      </c>
      <c r="H511" s="114" t="s">
        <v>150</v>
      </c>
      <c r="I511" s="139"/>
      <c r="J511" s="116"/>
      <c r="K511" s="116" t="n">
        <f aca="false">ROUNDUP(SUM(I511+J511)*1.2,0)</f>
        <v>0</v>
      </c>
      <c r="L511" s="116"/>
      <c r="M511" s="116"/>
      <c r="N511" s="116" t="n">
        <f aca="false">(L511+M511)*2</f>
        <v>0</v>
      </c>
      <c r="O511" s="114" t="n">
        <f aca="false">K511+N511</f>
        <v>0</v>
      </c>
      <c r="P511" s="140" t="n">
        <v>81.26</v>
      </c>
      <c r="Q511" s="141"/>
      <c r="R511" s="141"/>
      <c r="S511" s="116"/>
      <c r="T511" s="116"/>
      <c r="U511" s="116"/>
      <c r="V511" s="116"/>
      <c r="W511" s="139"/>
      <c r="X511" s="139"/>
      <c r="Y511" s="116"/>
      <c r="Z511" s="116"/>
      <c r="AA511" s="116"/>
    </row>
    <row r="512" customFormat="false" ht="15" hidden="true" customHeight="true" outlineLevel="0" collapsed="false">
      <c r="B512" s="116" t="s">
        <v>148</v>
      </c>
      <c r="C512" s="116" t="s">
        <v>225</v>
      </c>
      <c r="D512" s="116" t="s">
        <v>22</v>
      </c>
      <c r="E512" s="116"/>
      <c r="F512" s="138"/>
      <c r="G512" s="116" t="s">
        <v>751</v>
      </c>
      <c r="H512" s="114" t="s">
        <v>150</v>
      </c>
      <c r="I512" s="139"/>
      <c r="J512" s="116"/>
      <c r="K512" s="116" t="n">
        <f aca="false">ROUNDUP(SUM(I512+J512)*1.2,0)</f>
        <v>0</v>
      </c>
      <c r="L512" s="116"/>
      <c r="M512" s="116"/>
      <c r="N512" s="116" t="n">
        <f aca="false">(L512+M512)*2</f>
        <v>0</v>
      </c>
      <c r="O512" s="114" t="n">
        <f aca="false">K512+N512</f>
        <v>0</v>
      </c>
      <c r="P512" s="140" t="n">
        <v>85.41</v>
      </c>
      <c r="Q512" s="141"/>
      <c r="R512" s="141"/>
      <c r="S512" s="116"/>
      <c r="T512" s="116"/>
      <c r="U512" s="116"/>
      <c r="V512" s="116"/>
      <c r="W512" s="139"/>
      <c r="X512" s="139"/>
      <c r="Y512" s="116"/>
      <c r="Z512" s="116"/>
      <c r="AA512" s="116"/>
    </row>
    <row r="513" customFormat="false" ht="15" hidden="true" customHeight="true" outlineLevel="0" collapsed="false">
      <c r="B513" s="116" t="s">
        <v>148</v>
      </c>
      <c r="C513" s="116" t="s">
        <v>225</v>
      </c>
      <c r="D513" s="116" t="s">
        <v>22</v>
      </c>
      <c r="E513" s="116"/>
      <c r="F513" s="138"/>
      <c r="G513" s="116" t="s">
        <v>753</v>
      </c>
      <c r="H513" s="114"/>
      <c r="I513" s="139"/>
      <c r="J513" s="116"/>
      <c r="K513" s="116" t="n">
        <f aca="false">ROUNDUP(SUM(I513+J513)*1.2,0)</f>
        <v>0</v>
      </c>
      <c r="L513" s="116"/>
      <c r="M513" s="116"/>
      <c r="N513" s="116" t="n">
        <f aca="false">(L513+M513)*2</f>
        <v>0</v>
      </c>
      <c r="O513" s="114" t="n">
        <f aca="false">K513+N513</f>
        <v>0</v>
      </c>
      <c r="P513" s="140" t="n">
        <v>206.68</v>
      </c>
      <c r="Q513" s="141"/>
      <c r="R513" s="141"/>
      <c r="S513" s="116"/>
      <c r="T513" s="116"/>
      <c r="U513" s="116"/>
      <c r="V513" s="116"/>
      <c r="W513" s="139"/>
      <c r="X513" s="139"/>
      <c r="Y513" s="116"/>
      <c r="Z513" s="116"/>
      <c r="AA513" s="116"/>
    </row>
    <row r="514" customFormat="false" ht="27.75" hidden="true" customHeight="true" outlineLevel="0" collapsed="false">
      <c r="B514" s="122" t="s">
        <v>148</v>
      </c>
      <c r="C514" s="122" t="s">
        <v>1521</v>
      </c>
      <c r="D514" s="122" t="s">
        <v>22</v>
      </c>
      <c r="E514" s="122"/>
      <c r="F514" s="123"/>
      <c r="G514" s="122" t="s">
        <v>1291</v>
      </c>
      <c r="H514" s="124" t="s">
        <v>1292</v>
      </c>
      <c r="I514" s="125"/>
      <c r="J514" s="122"/>
      <c r="K514" s="122" t="n">
        <f aca="false">ROUNDUP(SUM(I514+J514)*1.2,0)</f>
        <v>0</v>
      </c>
      <c r="L514" s="122"/>
      <c r="M514" s="122"/>
      <c r="N514" s="122" t="n">
        <f aca="false">(L514+M514)*2</f>
        <v>0</v>
      </c>
      <c r="O514" s="124" t="n">
        <f aca="false">K514+N514</f>
        <v>0</v>
      </c>
      <c r="P514" s="126" t="n">
        <v>19.39</v>
      </c>
      <c r="Q514" s="127"/>
      <c r="R514" s="127"/>
      <c r="S514" s="122"/>
      <c r="T514" s="122"/>
      <c r="U514" s="122"/>
      <c r="V514" s="122"/>
      <c r="W514" s="125"/>
      <c r="X514" s="125"/>
      <c r="Y514" s="122"/>
      <c r="Z514" s="122"/>
      <c r="AA514" s="122"/>
    </row>
    <row r="515" customFormat="false" ht="15" hidden="true" customHeight="true" outlineLevel="0" collapsed="false">
      <c r="B515" s="112" t="s">
        <v>756</v>
      </c>
      <c r="C515" s="112" t="s">
        <v>1513</v>
      </c>
      <c r="D515" s="112"/>
      <c r="E515" s="113"/>
      <c r="F515" s="113" t="s">
        <v>1514</v>
      </c>
      <c r="G515" s="112"/>
      <c r="H515" s="117"/>
      <c r="I515" s="115" t="n">
        <v>1</v>
      </c>
      <c r="J515" s="112" t="n">
        <v>1</v>
      </c>
      <c r="K515" s="112" t="n">
        <f aca="false">ROUNDUP(SUM(I515+J515)*1.2,0)</f>
        <v>3</v>
      </c>
      <c r="L515" s="112"/>
      <c r="M515" s="112"/>
      <c r="N515" s="112" t="n">
        <f aca="false">(L515+M515)*2</f>
        <v>0</v>
      </c>
      <c r="O515" s="117" t="n">
        <f aca="false">K515+N515</f>
        <v>3</v>
      </c>
      <c r="P515" s="118" t="n">
        <f aca="false">P516</f>
        <v>60.63</v>
      </c>
      <c r="Q515" s="119" t="n">
        <f aca="false">(I515+L515+M515)*30</f>
        <v>30</v>
      </c>
      <c r="R515" s="119" t="n">
        <f aca="false">(I515+L515+M515)*45</f>
        <v>45</v>
      </c>
      <c r="S515" s="120" t="str">
        <f aca="false">IF(AND(P515&gt;=Q515,P515&lt;=R515),"Adequado",IF(P515&lt;Q515,"Apertado",IF(P515&gt;R515,"Folgado","0")))</f>
        <v>Folgado</v>
      </c>
      <c r="T515" s="112"/>
      <c r="U515" s="112"/>
      <c r="V515" s="112" t="s">
        <v>1522</v>
      </c>
      <c r="W515" s="115" t="n">
        <f aca="false">I515+L515+M515</f>
        <v>1</v>
      </c>
      <c r="X515" s="115" t="str">
        <f aca="false">IF(E515&lt;&gt;"",(IF(F515="SL","6",IF(F515="SP","2",IF(F515="F","14",IF(F515="C","2","0")))))*2,IF(F515="SL","6",IF(F515="SP","2",IF(F515="F","14",IF(F515="C","2","0")))))</f>
        <v>6</v>
      </c>
      <c r="Y515" s="116" t="str">
        <f aca="false">IF(S515="Folgado","2",IF(S515="Adequado","4",IF(S515="Apertado","6","0")))</f>
        <v>2</v>
      </c>
      <c r="Z515" s="112" t="n">
        <f aca="false">IF(AND(U515&lt;&gt;"",F515="SL",F515="F"),(W515+X515+Y515)*1.5,(W515+X515+Y515))</f>
        <v>9</v>
      </c>
      <c r="AA515" s="112"/>
    </row>
    <row r="516" customFormat="false" ht="15" hidden="true" customHeight="true" outlineLevel="0" collapsed="false">
      <c r="B516" s="116" t="s">
        <v>756</v>
      </c>
      <c r="C516" s="116" t="s">
        <v>225</v>
      </c>
      <c r="D516" s="116" t="s">
        <v>14</v>
      </c>
      <c r="E516" s="116"/>
      <c r="F516" s="138"/>
      <c r="G516" s="116" t="s">
        <v>757</v>
      </c>
      <c r="H516" s="114" t="s">
        <v>758</v>
      </c>
      <c r="I516" s="139"/>
      <c r="J516" s="116"/>
      <c r="K516" s="116" t="n">
        <f aca="false">ROUNDUP(SUM(I516+J516)*1.2,0)</f>
        <v>0</v>
      </c>
      <c r="L516" s="116"/>
      <c r="M516" s="116"/>
      <c r="N516" s="116" t="n">
        <f aca="false">(L516+M516)*2</f>
        <v>0</v>
      </c>
      <c r="O516" s="114" t="n">
        <f aca="false">K516+N516</f>
        <v>0</v>
      </c>
      <c r="P516" s="140" t="n">
        <v>60.63</v>
      </c>
      <c r="Q516" s="141"/>
      <c r="R516" s="141"/>
      <c r="S516" s="116"/>
      <c r="T516" s="116"/>
      <c r="U516" s="116"/>
      <c r="V516" s="116"/>
      <c r="W516" s="139"/>
      <c r="X516" s="139"/>
      <c r="Y516" s="116"/>
      <c r="Z516" s="116"/>
      <c r="AA516" s="116"/>
    </row>
    <row r="517" customFormat="false" ht="27" hidden="true" customHeight="true" outlineLevel="0" collapsed="false">
      <c r="B517" s="122" t="s">
        <v>756</v>
      </c>
      <c r="C517" s="122" t="s">
        <v>1521</v>
      </c>
      <c r="D517" s="122" t="s">
        <v>14</v>
      </c>
      <c r="E517" s="122"/>
      <c r="F517" s="123"/>
      <c r="G517" s="122" t="s">
        <v>1293</v>
      </c>
      <c r="H517" s="124" t="s">
        <v>758</v>
      </c>
      <c r="I517" s="125"/>
      <c r="J517" s="122"/>
      <c r="K517" s="122" t="n">
        <f aca="false">ROUNDUP(SUM(I517+J517)*1.2,0)</f>
        <v>0</v>
      </c>
      <c r="L517" s="122"/>
      <c r="M517" s="122"/>
      <c r="N517" s="122" t="n">
        <f aca="false">(L517+M517)*2</f>
        <v>0</v>
      </c>
      <c r="O517" s="124" t="n">
        <f aca="false">K517+N517</f>
        <v>0</v>
      </c>
      <c r="P517" s="126" t="n">
        <v>26.95</v>
      </c>
      <c r="Q517" s="127"/>
      <c r="R517" s="127"/>
      <c r="S517" s="122"/>
      <c r="T517" s="122"/>
      <c r="U517" s="122"/>
      <c r="V517" s="122"/>
      <c r="W517" s="125"/>
      <c r="X517" s="125"/>
      <c r="Y517" s="122"/>
      <c r="Z517" s="122"/>
      <c r="AA517" s="122"/>
    </row>
    <row r="518" customFormat="false" ht="15" hidden="true" customHeight="true" outlineLevel="0" collapsed="false">
      <c r="B518" s="112" t="s">
        <v>1294</v>
      </c>
      <c r="C518" s="112" t="s">
        <v>1513</v>
      </c>
      <c r="D518" s="112"/>
      <c r="E518" s="113"/>
      <c r="F518" s="113" t="s">
        <v>1516</v>
      </c>
      <c r="G518" s="112"/>
      <c r="H518" s="117"/>
      <c r="I518" s="115" t="n">
        <v>1</v>
      </c>
      <c r="J518" s="112" t="n">
        <v>2</v>
      </c>
      <c r="K518" s="112" t="n">
        <f aca="false">ROUNDUP(SUM(I518+J518)*1.2,0)</f>
        <v>4</v>
      </c>
      <c r="L518" s="112"/>
      <c r="M518" s="112"/>
      <c r="N518" s="112" t="n">
        <f aca="false">(L518+M518)*2</f>
        <v>0</v>
      </c>
      <c r="O518" s="117" t="n">
        <f aca="false">K518+N518</f>
        <v>4</v>
      </c>
      <c r="P518" s="118" t="n">
        <f aca="false">P519</f>
        <v>43.74</v>
      </c>
      <c r="Q518" s="119" t="n">
        <f aca="false">(I518+L518+M518)*30</f>
        <v>30</v>
      </c>
      <c r="R518" s="119" t="n">
        <f aca="false">(I518+L518+M518)*45</f>
        <v>45</v>
      </c>
      <c r="S518" s="120" t="str">
        <f aca="false">IF(AND(P518&gt;=Q518,P518&lt;=R518),"Adequado",IF(P518&lt;Q518,"Apertado",IF(P518&gt;R518,"Folgado","0")))</f>
        <v>Adequado</v>
      </c>
      <c r="T518" s="112"/>
      <c r="U518" s="112"/>
      <c r="V518" s="112"/>
      <c r="W518" s="115" t="n">
        <f aca="false">I518+L518+M518</f>
        <v>1</v>
      </c>
      <c r="X518" s="115" t="str">
        <f aca="false">IF(E518&lt;&gt;"",(IF(F518="SL","6",IF(F518="SP","2",IF(F518="F","14",IF(F518="C","2","0")))))*2,IF(F518="SL","6",IF(F518="SP","2",IF(F518="F","14",IF(F518="C","2","0")))))</f>
        <v>14</v>
      </c>
      <c r="Y518" s="116" t="str">
        <f aca="false">IF(S518="Folgado","2",IF(S518="Adequado","4",IF(S518="Apertado","6","0")))</f>
        <v>4</v>
      </c>
      <c r="Z518" s="112" t="n">
        <f aca="false">IF(AND(U518&lt;&gt;"",F518="SL",F518="F"),(W518+X518+Y518)*1.5,(W518+X518+Y518))</f>
        <v>19</v>
      </c>
      <c r="AA518" s="112"/>
    </row>
    <row r="519" customFormat="false" ht="15" hidden="true" customHeight="true" outlineLevel="0" collapsed="false">
      <c r="B519" s="122" t="s">
        <v>1294</v>
      </c>
      <c r="C519" s="122" t="s">
        <v>978</v>
      </c>
      <c r="D519" s="122" t="s">
        <v>14</v>
      </c>
      <c r="E519" s="122"/>
      <c r="F519" s="123"/>
      <c r="G519" s="122" t="s">
        <v>1295</v>
      </c>
      <c r="H519" s="124" t="s">
        <v>1296</v>
      </c>
      <c r="I519" s="125"/>
      <c r="J519" s="122"/>
      <c r="K519" s="122" t="n">
        <f aca="false">ROUNDUP(SUM(I519+J519)*1.2,0)</f>
        <v>0</v>
      </c>
      <c r="L519" s="122"/>
      <c r="M519" s="122"/>
      <c r="N519" s="122" t="n">
        <f aca="false">(L519+M519)*2</f>
        <v>0</v>
      </c>
      <c r="O519" s="124" t="n">
        <f aca="false">K519+N519</f>
        <v>0</v>
      </c>
      <c r="P519" s="126" t="n">
        <v>43.74</v>
      </c>
      <c r="Q519" s="127"/>
      <c r="R519" s="127"/>
      <c r="S519" s="122"/>
      <c r="T519" s="122"/>
      <c r="U519" s="122"/>
      <c r="V519" s="122"/>
      <c r="W519" s="125"/>
      <c r="X519" s="125"/>
      <c r="Y519" s="122"/>
      <c r="Z519" s="122"/>
      <c r="AA519" s="122"/>
    </row>
    <row r="520" customFormat="false" ht="15" hidden="true" customHeight="true" outlineLevel="0" collapsed="false">
      <c r="B520" s="112" t="s">
        <v>1297</v>
      </c>
      <c r="C520" s="112" t="s">
        <v>1513</v>
      </c>
      <c r="D520" s="112"/>
      <c r="E520" s="113"/>
      <c r="F520" s="113" t="s">
        <v>1516</v>
      </c>
      <c r="G520" s="112" t="s">
        <v>1556</v>
      </c>
      <c r="H520" s="117"/>
      <c r="I520" s="115" t="n">
        <v>1</v>
      </c>
      <c r="J520" s="112" t="n">
        <v>1</v>
      </c>
      <c r="K520" s="112" t="n">
        <f aca="false">ROUNDUP(SUM(I520+J520)*1.2,0)</f>
        <v>3</v>
      </c>
      <c r="L520" s="112"/>
      <c r="M520" s="112"/>
      <c r="N520" s="112" t="n">
        <f aca="false">(L520+M520)*2</f>
        <v>0</v>
      </c>
      <c r="O520" s="117" t="n">
        <f aca="false">K520+N520</f>
        <v>3</v>
      </c>
      <c r="P520" s="118" t="n">
        <f aca="false">P521</f>
        <v>18</v>
      </c>
      <c r="Q520" s="119" t="n">
        <f aca="false">(I520+L520+M520)*30</f>
        <v>30</v>
      </c>
      <c r="R520" s="119" t="n">
        <f aca="false">(I520+L520+M520)*45</f>
        <v>45</v>
      </c>
      <c r="S520" s="120" t="str">
        <f aca="false">IF(AND(P520&gt;=Q520,P520&lt;=R520),"Adequado",IF(P520&lt;Q520,"Apertado",IF(P520&gt;R520,"Folgado","0")))</f>
        <v>Apertado</v>
      </c>
      <c r="T520" s="112"/>
      <c r="U520" s="112"/>
      <c r="V520" s="112"/>
      <c r="W520" s="115" t="n">
        <f aca="false">I520+L520+M520</f>
        <v>1</v>
      </c>
      <c r="X520" s="115" t="str">
        <f aca="false">IF(E520&lt;&gt;"",(IF(F520="SL","6",IF(F520="SP","2",IF(F520="F","14",IF(F520="C","2","0")))))*2,IF(F520="SL","6",IF(F520="SP","2",IF(F520="F","14",IF(F520="C","2","0")))))</f>
        <v>14</v>
      </c>
      <c r="Y520" s="116" t="str">
        <f aca="false">IF(S520="Folgado","2",IF(S520="Adequado","4",IF(S520="Apertado","6","0")))</f>
        <v>6</v>
      </c>
      <c r="Z520" s="112" t="n">
        <f aca="false">IF(AND(U520&lt;&gt;"",F520="SL",F520="F"),(W520+X520+Y520)*1.5,(W520+X520+Y520))</f>
        <v>21</v>
      </c>
      <c r="AA520" s="112"/>
    </row>
    <row r="521" customFormat="false" ht="15" hidden="true" customHeight="true" outlineLevel="0" collapsed="false">
      <c r="B521" s="122" t="s">
        <v>1297</v>
      </c>
      <c r="C521" s="122" t="s">
        <v>978</v>
      </c>
      <c r="D521" s="122" t="s">
        <v>70</v>
      </c>
      <c r="E521" s="122"/>
      <c r="F521" s="123"/>
      <c r="G521" s="122" t="s">
        <v>1298</v>
      </c>
      <c r="H521" s="124" t="s">
        <v>1299</v>
      </c>
      <c r="I521" s="125"/>
      <c r="J521" s="122"/>
      <c r="K521" s="122" t="n">
        <f aca="false">ROUNDUP(SUM(I521+J521)*1.2,0)</f>
        <v>0</v>
      </c>
      <c r="L521" s="122"/>
      <c r="M521" s="122"/>
      <c r="N521" s="122" t="n">
        <f aca="false">(L521+M521)*2</f>
        <v>0</v>
      </c>
      <c r="O521" s="124" t="n">
        <f aca="false">K521+N521</f>
        <v>0</v>
      </c>
      <c r="P521" s="126" t="n">
        <v>18</v>
      </c>
      <c r="Q521" s="127"/>
      <c r="R521" s="127"/>
      <c r="S521" s="122"/>
      <c r="T521" s="122"/>
      <c r="U521" s="122"/>
      <c r="V521" s="122"/>
      <c r="W521" s="125"/>
      <c r="X521" s="125"/>
      <c r="Y521" s="122"/>
      <c r="Z521" s="122"/>
      <c r="AA521" s="122"/>
    </row>
    <row r="522" customFormat="false" ht="15" hidden="true" customHeight="true" outlineLevel="0" collapsed="false">
      <c r="B522" s="112" t="s">
        <v>1300</v>
      </c>
      <c r="C522" s="112" t="s">
        <v>1513</v>
      </c>
      <c r="D522" s="112"/>
      <c r="E522" s="113"/>
      <c r="F522" s="113" t="s">
        <v>1516</v>
      </c>
      <c r="G522" s="112"/>
      <c r="H522" s="117"/>
      <c r="I522" s="115" t="n">
        <v>1</v>
      </c>
      <c r="J522" s="112" t="n">
        <v>0</v>
      </c>
      <c r="K522" s="112" t="n">
        <f aca="false">ROUNDUP(SUM(I522+J522)*1.2,0)</f>
        <v>2</v>
      </c>
      <c r="L522" s="112"/>
      <c r="M522" s="112"/>
      <c r="N522" s="112" t="n">
        <f aca="false">(L522+M522)*2</f>
        <v>0</v>
      </c>
      <c r="O522" s="117" t="n">
        <f aca="false">K522+N522</f>
        <v>2</v>
      </c>
      <c r="P522" s="118" t="n">
        <f aca="false">P523</f>
        <v>27.28</v>
      </c>
      <c r="Q522" s="119" t="n">
        <f aca="false">(I522+L522+M522)*30</f>
        <v>30</v>
      </c>
      <c r="R522" s="119" t="n">
        <f aca="false">(I522+L522+M522)*45</f>
        <v>45</v>
      </c>
      <c r="S522" s="120" t="str">
        <f aca="false">IF(AND(P522&gt;=Q522,P522&lt;=R522),"Adequado",IF(P522&lt;Q522,"Apertado",IF(P522&gt;R522,"Folgado","0")))</f>
        <v>Apertado</v>
      </c>
      <c r="T522" s="112"/>
      <c r="U522" s="112"/>
      <c r="V522" s="112"/>
      <c r="W522" s="115" t="n">
        <f aca="false">I522+L522+M522</f>
        <v>1</v>
      </c>
      <c r="X522" s="115" t="str">
        <f aca="false">IF(E522&lt;&gt;"",(IF(F522="SL","6",IF(F522="SP","2",IF(F522="F","14",IF(F522="C","2","0")))))*2,IF(F522="SL","6",IF(F522="SP","2",IF(F522="F","14",IF(F522="C","2","0")))))</f>
        <v>14</v>
      </c>
      <c r="Y522" s="116" t="str">
        <f aca="false">IF(S522="Folgado","2",IF(S522="Adequado","4",IF(S522="Apertado","6","0")))</f>
        <v>6</v>
      </c>
      <c r="Z522" s="112" t="n">
        <f aca="false">IF(AND(U522&lt;&gt;"",F522="SL",F522="F"),(W522+X522+Y522)*1.5,(W522+X522+Y522))</f>
        <v>21</v>
      </c>
      <c r="AA522" s="112"/>
    </row>
    <row r="523" customFormat="false" ht="15" hidden="true" customHeight="true" outlineLevel="0" collapsed="false">
      <c r="B523" s="122" t="s">
        <v>1300</v>
      </c>
      <c r="C523" s="122" t="s">
        <v>978</v>
      </c>
      <c r="D523" s="122" t="s">
        <v>14</v>
      </c>
      <c r="E523" s="122"/>
      <c r="F523" s="123"/>
      <c r="G523" s="122" t="s">
        <v>1301</v>
      </c>
      <c r="H523" s="124" t="s">
        <v>1302</v>
      </c>
      <c r="I523" s="125"/>
      <c r="J523" s="122"/>
      <c r="K523" s="122" t="n">
        <f aca="false">ROUNDUP(SUM(I523+J523)*1.2,0)</f>
        <v>0</v>
      </c>
      <c r="L523" s="122"/>
      <c r="M523" s="122"/>
      <c r="N523" s="122" t="n">
        <f aca="false">(L523+M523)*2</f>
        <v>0</v>
      </c>
      <c r="O523" s="124" t="n">
        <f aca="false">K523+N523</f>
        <v>0</v>
      </c>
      <c r="P523" s="126" t="n">
        <v>27.28</v>
      </c>
      <c r="Q523" s="127"/>
      <c r="R523" s="127"/>
      <c r="S523" s="122"/>
      <c r="T523" s="122"/>
      <c r="U523" s="122"/>
      <c r="V523" s="122"/>
      <c r="W523" s="125"/>
      <c r="X523" s="125"/>
      <c r="Y523" s="122"/>
      <c r="Z523" s="122"/>
      <c r="AA523" s="122"/>
    </row>
    <row r="524" customFormat="false" ht="15" hidden="true" customHeight="true" outlineLevel="0" collapsed="false">
      <c r="B524" s="112" t="s">
        <v>1303</v>
      </c>
      <c r="C524" s="112" t="s">
        <v>1513</v>
      </c>
      <c r="D524" s="112"/>
      <c r="E524" s="113"/>
      <c r="F524" s="113" t="s">
        <v>1516</v>
      </c>
      <c r="G524" s="112"/>
      <c r="H524" s="117"/>
      <c r="I524" s="115" t="n">
        <v>1</v>
      </c>
      <c r="J524" s="112" t="n">
        <v>0</v>
      </c>
      <c r="K524" s="112" t="n">
        <f aca="false">ROUNDUP(SUM(I524+J524)*1.2,0)</f>
        <v>2</v>
      </c>
      <c r="L524" s="112"/>
      <c r="M524" s="112"/>
      <c r="N524" s="112" t="n">
        <f aca="false">(L524+M524)*2</f>
        <v>0</v>
      </c>
      <c r="O524" s="117" t="n">
        <f aca="false">K524+N524</f>
        <v>2</v>
      </c>
      <c r="P524" s="118" t="n">
        <f aca="false">P525</f>
        <v>21</v>
      </c>
      <c r="Q524" s="119" t="n">
        <f aca="false">(I524+L524+M524)*30</f>
        <v>30</v>
      </c>
      <c r="R524" s="119" t="n">
        <f aca="false">(I524+L524+M524)*45</f>
        <v>45</v>
      </c>
      <c r="S524" s="120" t="str">
        <f aca="false">IF(AND(P524&gt;=Q524,P524&lt;=R524),"Adequado",IF(P524&lt;Q524,"Apertado",IF(P524&gt;R524,"Folgado","0")))</f>
        <v>Apertado</v>
      </c>
      <c r="T524" s="112"/>
      <c r="U524" s="112"/>
      <c r="V524" s="112"/>
      <c r="W524" s="115" t="n">
        <f aca="false">I524+L524+M524</f>
        <v>1</v>
      </c>
      <c r="X524" s="115" t="str">
        <f aca="false">IF(E524&lt;&gt;"",(IF(F524="SL","6",IF(F524="SP","2",IF(F524="F","14",IF(F524="C","2","0")))))*2,IF(F524="SL","6",IF(F524="SP","2",IF(F524="F","14",IF(F524="C","2","0")))))</f>
        <v>14</v>
      </c>
      <c r="Y524" s="116" t="str">
        <f aca="false">IF(S524="Folgado","2",IF(S524="Adequado","4",IF(S524="Apertado","6","0")))</f>
        <v>6</v>
      </c>
      <c r="Z524" s="112" t="n">
        <f aca="false">IF(AND(U524&lt;&gt;"",F524="SL",F524="F"),(W524+X524+Y524)*1.5,(W524+X524+Y524))</f>
        <v>21</v>
      </c>
      <c r="AA524" s="112"/>
    </row>
    <row r="525" customFormat="false" ht="15" hidden="true" customHeight="true" outlineLevel="0" collapsed="false">
      <c r="B525" s="122" t="s">
        <v>1303</v>
      </c>
      <c r="C525" s="122" t="s">
        <v>978</v>
      </c>
      <c r="D525" s="122" t="s">
        <v>70</v>
      </c>
      <c r="E525" s="122"/>
      <c r="F525" s="123"/>
      <c r="G525" s="122" t="s">
        <v>1304</v>
      </c>
      <c r="H525" s="124" t="s">
        <v>1305</v>
      </c>
      <c r="I525" s="125"/>
      <c r="J525" s="122"/>
      <c r="K525" s="122" t="n">
        <f aca="false">ROUNDUP(SUM(I525+J525)*1.2,0)</f>
        <v>0</v>
      </c>
      <c r="L525" s="122"/>
      <c r="M525" s="122"/>
      <c r="N525" s="122" t="n">
        <f aca="false">(L525+M525)*2</f>
        <v>0</v>
      </c>
      <c r="O525" s="124" t="n">
        <f aca="false">K525+N525</f>
        <v>0</v>
      </c>
      <c r="P525" s="126" t="n">
        <v>21</v>
      </c>
      <c r="Q525" s="127"/>
      <c r="R525" s="127"/>
      <c r="S525" s="122"/>
      <c r="T525" s="122"/>
      <c r="U525" s="122"/>
      <c r="V525" s="122"/>
      <c r="W525" s="125"/>
      <c r="X525" s="125"/>
      <c r="Y525" s="122"/>
      <c r="Z525" s="122"/>
      <c r="AA525" s="122"/>
    </row>
    <row r="526" customFormat="false" ht="15" hidden="true" customHeight="true" outlineLevel="0" collapsed="false">
      <c r="B526" s="116" t="s">
        <v>760</v>
      </c>
      <c r="C526" s="116" t="s">
        <v>1513</v>
      </c>
      <c r="D526" s="116"/>
      <c r="E526" s="138" t="s">
        <v>1539</v>
      </c>
      <c r="F526" s="138" t="s">
        <v>1514</v>
      </c>
      <c r="G526" s="116" t="s">
        <v>1557</v>
      </c>
      <c r="H526" s="114"/>
      <c r="I526" s="139" t="n">
        <v>7</v>
      </c>
      <c r="J526" s="116" t="n">
        <v>2</v>
      </c>
      <c r="K526" s="116" t="n">
        <f aca="false">ROUNDUP(SUM(I526+J526)*1.2,0)</f>
        <v>11</v>
      </c>
      <c r="L526" s="116" t="n">
        <v>2</v>
      </c>
      <c r="M526" s="116" t="n">
        <v>1</v>
      </c>
      <c r="N526" s="116" t="n">
        <f aca="false">(L526+M526)*2</f>
        <v>6</v>
      </c>
      <c r="O526" s="114" t="n">
        <f aca="false">K526+N526</f>
        <v>17</v>
      </c>
      <c r="P526" s="140" t="n">
        <f aca="false">P528+P529</f>
        <v>567.48</v>
      </c>
      <c r="Q526" s="119" t="n">
        <f aca="false">(I526+L526+M526)*30</f>
        <v>300</v>
      </c>
      <c r="R526" s="119" t="n">
        <f aca="false">(I526+L526+M526)*45</f>
        <v>450</v>
      </c>
      <c r="S526" s="116" t="str">
        <f aca="false">IF(AND(P526&gt;=Q526,P526&lt;=R526),"Adequado",IF(P526&lt;Q526,"Apertado",IF(P526&gt;R526,"Folgado","0")))</f>
        <v>Folgado</v>
      </c>
      <c r="T526" s="116"/>
      <c r="U526" s="116"/>
      <c r="V526" s="116" t="s">
        <v>1522</v>
      </c>
      <c r="W526" s="115" t="n">
        <f aca="false">I526+L526+M526</f>
        <v>10</v>
      </c>
      <c r="X526" s="115" t="n">
        <f aca="false">IF(E526&lt;&gt;"",(IF(F526="SL","6",IF(F526="SP","2",IF(F526="F","14",IF(F526="C","2","0")))))*2,IF(F526="SL","6",IF(F526="SP","2",IF(F526="F","14",IF(F526="C","2","0")))))</f>
        <v>12</v>
      </c>
      <c r="Y526" s="116" t="str">
        <f aca="false">IF(S526="Folgado","2",IF(S526="Adequado","4",IF(S526="Apertado","6","0")))</f>
        <v>2</v>
      </c>
      <c r="Z526" s="112" t="n">
        <f aca="false">IF(AND(U526&lt;&gt;"",F526="SL",F526="F"),(W526+X526+Y526)*1.5,(W526+X526+Y526))</f>
        <v>24</v>
      </c>
      <c r="AA526" s="116" t="s">
        <v>1525</v>
      </c>
    </row>
    <row r="527" customFormat="false" ht="15" hidden="true" customHeight="true" outlineLevel="0" collapsed="false">
      <c r="B527" s="116" t="s">
        <v>760</v>
      </c>
      <c r="C527" s="116" t="s">
        <v>225</v>
      </c>
      <c r="D527" s="116" t="s">
        <v>14</v>
      </c>
      <c r="E527" s="113" t="s">
        <v>1529</v>
      </c>
      <c r="F527" s="138"/>
      <c r="G527" s="116" t="s">
        <v>761</v>
      </c>
      <c r="H527" s="114" t="s">
        <v>762</v>
      </c>
      <c r="I527" s="139"/>
      <c r="J527" s="116"/>
      <c r="K527" s="116" t="n">
        <f aca="false">ROUNDUP(SUM(I527+J527)*1.2,0)</f>
        <v>0</v>
      </c>
      <c r="L527" s="116"/>
      <c r="M527" s="116"/>
      <c r="N527" s="116" t="n">
        <f aca="false">(L527+M527)*2</f>
        <v>0</v>
      </c>
      <c r="O527" s="114" t="n">
        <f aca="false">K527+N527</f>
        <v>0</v>
      </c>
      <c r="P527" s="140"/>
      <c r="Q527" s="141"/>
      <c r="R527" s="141"/>
      <c r="S527" s="116"/>
      <c r="T527" s="116"/>
      <c r="U527" s="116"/>
      <c r="V527" s="116"/>
      <c r="W527" s="139"/>
      <c r="X527" s="139"/>
      <c r="Y527" s="116"/>
      <c r="Z527" s="116"/>
      <c r="AA527" s="116"/>
    </row>
    <row r="528" customFormat="false" ht="15" hidden="true" customHeight="true" outlineLevel="0" collapsed="false">
      <c r="B528" s="116" t="s">
        <v>760</v>
      </c>
      <c r="C528" s="116" t="s">
        <v>225</v>
      </c>
      <c r="D528" s="116" t="s">
        <v>14</v>
      </c>
      <c r="E528" s="116"/>
      <c r="F528" s="138"/>
      <c r="G528" s="116" t="s">
        <v>764</v>
      </c>
      <c r="H528" s="114" t="s">
        <v>765</v>
      </c>
      <c r="I528" s="139"/>
      <c r="J528" s="116"/>
      <c r="K528" s="116" t="n">
        <f aca="false">ROUNDUP(SUM(I528+J528)*1.2,0)</f>
        <v>0</v>
      </c>
      <c r="L528" s="116"/>
      <c r="M528" s="116"/>
      <c r="N528" s="116" t="n">
        <f aca="false">(L528+M528)*2</f>
        <v>0</v>
      </c>
      <c r="O528" s="114" t="n">
        <f aca="false">K528+N528</f>
        <v>0</v>
      </c>
      <c r="P528" s="140" t="n">
        <v>134.6</v>
      </c>
      <c r="Q528" s="141"/>
      <c r="R528" s="141"/>
      <c r="S528" s="116"/>
      <c r="T528" s="116"/>
      <c r="U528" s="116"/>
      <c r="V528" s="116"/>
      <c r="W528" s="139"/>
      <c r="X528" s="139"/>
      <c r="Y528" s="116"/>
      <c r="Z528" s="116"/>
      <c r="AA528" s="116"/>
    </row>
    <row r="529" customFormat="false" ht="15" hidden="true" customHeight="true" outlineLevel="0" collapsed="false">
      <c r="B529" s="122" t="s">
        <v>760</v>
      </c>
      <c r="C529" s="122" t="s">
        <v>978</v>
      </c>
      <c r="D529" s="122" t="s">
        <v>14</v>
      </c>
      <c r="E529" s="122"/>
      <c r="F529" s="123"/>
      <c r="G529" s="122" t="s">
        <v>1306</v>
      </c>
      <c r="H529" s="124" t="s">
        <v>765</v>
      </c>
      <c r="I529" s="125"/>
      <c r="J529" s="122"/>
      <c r="K529" s="122" t="n">
        <f aca="false">ROUNDUP(SUM(I529+J529)*1.2,0)</f>
        <v>0</v>
      </c>
      <c r="L529" s="122"/>
      <c r="M529" s="122"/>
      <c r="N529" s="122" t="n">
        <f aca="false">(L529+M529)*2</f>
        <v>0</v>
      </c>
      <c r="O529" s="124" t="n">
        <f aca="false">K529+N529</f>
        <v>0</v>
      </c>
      <c r="P529" s="126" t="n">
        <v>432.88</v>
      </c>
      <c r="Q529" s="127"/>
      <c r="R529" s="127"/>
      <c r="S529" s="122"/>
      <c r="T529" s="122"/>
      <c r="U529" s="122"/>
      <c r="V529" s="122"/>
      <c r="W529" s="125"/>
      <c r="X529" s="125"/>
      <c r="Y529" s="122"/>
      <c r="Z529" s="122"/>
      <c r="AA529" s="122"/>
    </row>
    <row r="530" customFormat="false" ht="15" hidden="true" customHeight="true" outlineLevel="0" collapsed="false">
      <c r="B530" s="112" t="s">
        <v>151</v>
      </c>
      <c r="C530" s="112" t="s">
        <v>1513</v>
      </c>
      <c r="D530" s="112"/>
      <c r="E530" s="113" t="s">
        <v>1529</v>
      </c>
      <c r="F530" s="113" t="s">
        <v>1515</v>
      </c>
      <c r="G530" s="112" t="s">
        <v>1558</v>
      </c>
      <c r="H530" s="117"/>
      <c r="I530" s="115" t="n">
        <v>7</v>
      </c>
      <c r="J530" s="112" t="n">
        <v>3</v>
      </c>
      <c r="K530" s="112" t="n">
        <f aca="false">ROUNDUP(SUM(I530+J530)*1.2,0)</f>
        <v>12</v>
      </c>
      <c r="L530" s="112" t="n">
        <v>4</v>
      </c>
      <c r="M530" s="112" t="n">
        <v>1</v>
      </c>
      <c r="N530" s="112" t="n">
        <f aca="false">(L530+M530)*2</f>
        <v>10</v>
      </c>
      <c r="O530" s="117" t="n">
        <f aca="false">K530+N530</f>
        <v>22</v>
      </c>
      <c r="P530" s="118" t="n">
        <f aca="false">P532+P533</f>
        <v>465.13</v>
      </c>
      <c r="Q530" s="119" t="n">
        <f aca="false">(I530+L530+M530)*30</f>
        <v>360</v>
      </c>
      <c r="R530" s="119" t="n">
        <f aca="false">(I530+L530+M530)*45</f>
        <v>540</v>
      </c>
      <c r="S530" s="120" t="str">
        <f aca="false">IF(AND(P530&gt;=Q530,P530&lt;=R530),"Adequado",IF(P530&lt;Q530,"Apertado",IF(P530&gt;R530,"Folgado","0")))</f>
        <v>Adequado</v>
      </c>
      <c r="T530" s="112"/>
      <c r="U530" s="112"/>
      <c r="V530" s="112" t="s">
        <v>1522</v>
      </c>
      <c r="W530" s="115" t="n">
        <f aca="false">I530+L530+M530</f>
        <v>12</v>
      </c>
      <c r="X530" s="115" t="n">
        <f aca="false">IF(E530&lt;&gt;"",(IF(F530="SL","6",IF(F530="SP","2",IF(F530="F","14",IF(F530="C","2","0")))))*2,IF(F530="SL","6",IF(F530="SP","2",IF(F530="F","14",IF(F530="C","2","0")))))</f>
        <v>4</v>
      </c>
      <c r="Y530" s="116" t="str">
        <f aca="false">IF(S530="Folgado","2",IF(S530="Adequado","4",IF(S530="Apertado","6","0")))</f>
        <v>4</v>
      </c>
      <c r="Z530" s="112" t="n">
        <f aca="false">IF(AND(U530&lt;&gt;"",F530="SL",F530="F"),(W530+X530+Y530)*1.5,(W530+X530+Y530))</f>
        <v>20</v>
      </c>
      <c r="AA530" s="112" t="s">
        <v>1533</v>
      </c>
    </row>
    <row r="531" customFormat="false" ht="15" hidden="true" customHeight="true" outlineLevel="0" collapsed="false">
      <c r="B531" s="116" t="s">
        <v>151</v>
      </c>
      <c r="C531" s="116" t="s">
        <v>9</v>
      </c>
      <c r="D531" s="116"/>
      <c r="E531" s="116"/>
      <c r="F531" s="138"/>
      <c r="G531" s="116"/>
      <c r="H531" s="114"/>
      <c r="I531" s="139"/>
      <c r="J531" s="116"/>
      <c r="K531" s="116" t="n">
        <f aca="false">ROUNDUP(SUM(I531+J531)*1.2,0)</f>
        <v>0</v>
      </c>
      <c r="L531" s="116"/>
      <c r="M531" s="116"/>
      <c r="N531" s="116" t="n">
        <f aca="false">(L531+M531)*2</f>
        <v>0</v>
      </c>
      <c r="O531" s="114" t="n">
        <f aca="false">K531+N531</f>
        <v>0</v>
      </c>
      <c r="P531" s="140"/>
      <c r="Q531" s="141"/>
      <c r="R531" s="141"/>
      <c r="S531" s="116"/>
      <c r="T531" s="116"/>
      <c r="U531" s="116"/>
      <c r="V531" s="116"/>
      <c r="W531" s="139"/>
      <c r="X531" s="139"/>
      <c r="Y531" s="116"/>
      <c r="Z531" s="116"/>
      <c r="AA531" s="116"/>
    </row>
    <row r="532" customFormat="false" ht="15" hidden="true" customHeight="true" outlineLevel="0" collapsed="false">
      <c r="B532" s="116" t="s">
        <v>151</v>
      </c>
      <c r="C532" s="116" t="s">
        <v>225</v>
      </c>
      <c r="D532" s="116" t="s">
        <v>22</v>
      </c>
      <c r="E532" s="116"/>
      <c r="F532" s="138"/>
      <c r="G532" s="116" t="s">
        <v>768</v>
      </c>
      <c r="H532" s="114" t="s">
        <v>769</v>
      </c>
      <c r="I532" s="139"/>
      <c r="J532" s="116"/>
      <c r="K532" s="116" t="n">
        <f aca="false">ROUNDUP(SUM(I532+J532)*1.2,0)</f>
        <v>0</v>
      </c>
      <c r="L532" s="116"/>
      <c r="M532" s="116"/>
      <c r="N532" s="116" t="n">
        <f aca="false">(L532+M532)*2</f>
        <v>0</v>
      </c>
      <c r="O532" s="114" t="n">
        <f aca="false">K532+N532</f>
        <v>0</v>
      </c>
      <c r="P532" s="140" t="n">
        <v>83.33</v>
      </c>
      <c r="Q532" s="141"/>
      <c r="R532" s="141"/>
      <c r="S532" s="116"/>
      <c r="T532" s="116"/>
      <c r="U532" s="116"/>
      <c r="V532" s="116"/>
      <c r="W532" s="139"/>
      <c r="X532" s="139"/>
      <c r="Y532" s="116"/>
      <c r="Z532" s="116"/>
      <c r="AA532" s="116"/>
    </row>
    <row r="533" customFormat="false" ht="15" hidden="true" customHeight="true" outlineLevel="0" collapsed="false">
      <c r="B533" s="116" t="s">
        <v>151</v>
      </c>
      <c r="C533" s="116" t="s">
        <v>225</v>
      </c>
      <c r="D533" s="116" t="s">
        <v>22</v>
      </c>
      <c r="E533" s="116"/>
      <c r="F533" s="138"/>
      <c r="G533" s="116" t="s">
        <v>771</v>
      </c>
      <c r="H533" s="114" t="s">
        <v>772</v>
      </c>
      <c r="I533" s="139"/>
      <c r="J533" s="116"/>
      <c r="K533" s="116" t="n">
        <f aca="false">ROUNDUP(SUM(I533+J533)*1.2,0)</f>
        <v>0</v>
      </c>
      <c r="L533" s="116"/>
      <c r="M533" s="116"/>
      <c r="N533" s="116" t="n">
        <f aca="false">(L533+M533)*2</f>
        <v>0</v>
      </c>
      <c r="O533" s="114" t="n">
        <f aca="false">K533+N533</f>
        <v>0</v>
      </c>
      <c r="P533" s="140" t="n">
        <v>381.8</v>
      </c>
      <c r="Q533" s="141"/>
      <c r="R533" s="141"/>
      <c r="S533" s="116"/>
      <c r="T533" s="116"/>
      <c r="U533" s="116"/>
      <c r="V533" s="116"/>
      <c r="W533" s="139"/>
      <c r="X533" s="139"/>
      <c r="Y533" s="116"/>
      <c r="Z533" s="116"/>
      <c r="AA533" s="116"/>
    </row>
    <row r="534" customFormat="false" ht="15" hidden="true" customHeight="true" outlineLevel="0" collapsed="false">
      <c r="B534" s="116" t="s">
        <v>151</v>
      </c>
      <c r="C534" s="116" t="s">
        <v>225</v>
      </c>
      <c r="D534" s="116" t="s">
        <v>22</v>
      </c>
      <c r="E534" s="116"/>
      <c r="F534" s="138"/>
      <c r="G534" s="116" t="s">
        <v>775</v>
      </c>
      <c r="H534" s="114" t="s">
        <v>772</v>
      </c>
      <c r="I534" s="139"/>
      <c r="J534" s="116"/>
      <c r="K534" s="116" t="n">
        <f aca="false">ROUNDUP(SUM(I534+J534)*1.2,0)</f>
        <v>0</v>
      </c>
      <c r="L534" s="116"/>
      <c r="M534" s="116"/>
      <c r="N534" s="116" t="n">
        <f aca="false">(L534+M534)*2</f>
        <v>0</v>
      </c>
      <c r="O534" s="114" t="n">
        <f aca="false">K534+N534</f>
        <v>0</v>
      </c>
      <c r="P534" s="140"/>
      <c r="Q534" s="141"/>
      <c r="R534" s="141"/>
      <c r="S534" s="116"/>
      <c r="T534" s="116"/>
      <c r="U534" s="116"/>
      <c r="V534" s="116"/>
      <c r="W534" s="139"/>
      <c r="X534" s="139"/>
      <c r="Y534" s="116"/>
      <c r="Z534" s="116"/>
      <c r="AA534" s="116"/>
    </row>
    <row r="535" customFormat="false" ht="15" hidden="true" customHeight="true" outlineLevel="0" collapsed="false">
      <c r="B535" s="116" t="s">
        <v>151</v>
      </c>
      <c r="C535" s="116" t="s">
        <v>225</v>
      </c>
      <c r="D535" s="116" t="s">
        <v>22</v>
      </c>
      <c r="E535" s="116"/>
      <c r="F535" s="138"/>
      <c r="G535" s="116" t="s">
        <v>778</v>
      </c>
      <c r="H535" s="114" t="s">
        <v>772</v>
      </c>
      <c r="I535" s="139"/>
      <c r="J535" s="116"/>
      <c r="K535" s="116" t="n">
        <f aca="false">ROUNDUP(SUM(I535+J535)*1.2,0)</f>
        <v>0</v>
      </c>
      <c r="L535" s="116"/>
      <c r="M535" s="116"/>
      <c r="N535" s="116" t="n">
        <f aca="false">(L535+M535)*2</f>
        <v>0</v>
      </c>
      <c r="O535" s="114" t="n">
        <f aca="false">K535+N535</f>
        <v>0</v>
      </c>
      <c r="P535" s="140"/>
      <c r="Q535" s="141"/>
      <c r="R535" s="141"/>
      <c r="S535" s="116"/>
      <c r="T535" s="116"/>
      <c r="U535" s="116"/>
      <c r="V535" s="116"/>
      <c r="W535" s="139"/>
      <c r="X535" s="139"/>
      <c r="Y535" s="116"/>
      <c r="Z535" s="116"/>
      <c r="AA535" s="116"/>
    </row>
    <row r="536" customFormat="false" ht="15" hidden="true" customHeight="true" outlineLevel="0" collapsed="false">
      <c r="B536" s="116" t="s">
        <v>151</v>
      </c>
      <c r="C536" s="116" t="s">
        <v>225</v>
      </c>
      <c r="D536" s="116" t="s">
        <v>22</v>
      </c>
      <c r="E536" s="116"/>
      <c r="F536" s="138"/>
      <c r="G536" s="116" t="s">
        <v>781</v>
      </c>
      <c r="H536" s="114" t="s">
        <v>772</v>
      </c>
      <c r="I536" s="139"/>
      <c r="J536" s="116"/>
      <c r="K536" s="116" t="n">
        <f aca="false">ROUNDUP(SUM(I536+J536)*1.2,0)</f>
        <v>0</v>
      </c>
      <c r="L536" s="116"/>
      <c r="M536" s="116"/>
      <c r="N536" s="116" t="n">
        <f aca="false">(L536+M536)*2</f>
        <v>0</v>
      </c>
      <c r="O536" s="114" t="n">
        <f aca="false">K536+N536</f>
        <v>0</v>
      </c>
      <c r="P536" s="140"/>
      <c r="Q536" s="141"/>
      <c r="R536" s="141"/>
      <c r="S536" s="116"/>
      <c r="T536" s="116"/>
      <c r="U536" s="116"/>
      <c r="V536" s="116"/>
      <c r="W536" s="139"/>
      <c r="X536" s="139"/>
      <c r="Y536" s="116"/>
      <c r="Z536" s="116"/>
      <c r="AA536" s="116"/>
    </row>
    <row r="537" customFormat="false" ht="15" hidden="true" customHeight="true" outlineLevel="0" collapsed="false">
      <c r="B537" s="116" t="s">
        <v>151</v>
      </c>
      <c r="C537" s="116" t="s">
        <v>225</v>
      </c>
      <c r="D537" s="116" t="s">
        <v>22</v>
      </c>
      <c r="E537" s="116"/>
      <c r="F537" s="138"/>
      <c r="G537" s="116" t="s">
        <v>784</v>
      </c>
      <c r="H537" s="114" t="s">
        <v>772</v>
      </c>
      <c r="I537" s="139"/>
      <c r="J537" s="116"/>
      <c r="K537" s="116" t="n">
        <f aca="false">ROUNDUP(SUM(I537+J537)*1.2,0)</f>
        <v>0</v>
      </c>
      <c r="L537" s="116"/>
      <c r="M537" s="116"/>
      <c r="N537" s="116" t="n">
        <f aca="false">(L537+M537)*2</f>
        <v>0</v>
      </c>
      <c r="O537" s="114" t="n">
        <f aca="false">K537+N537</f>
        <v>0</v>
      </c>
      <c r="P537" s="140"/>
      <c r="Q537" s="141"/>
      <c r="R537" s="141"/>
      <c r="S537" s="116"/>
      <c r="T537" s="116"/>
      <c r="U537" s="116"/>
      <c r="V537" s="116"/>
      <c r="W537" s="139"/>
      <c r="X537" s="139"/>
      <c r="Y537" s="116"/>
      <c r="Z537" s="116"/>
      <c r="AA537" s="116"/>
    </row>
    <row r="538" customFormat="false" ht="15" hidden="true" customHeight="true" outlineLevel="0" collapsed="false">
      <c r="B538" s="116" t="s">
        <v>151</v>
      </c>
      <c r="C538" s="116" t="s">
        <v>225</v>
      </c>
      <c r="D538" s="116" t="s">
        <v>22</v>
      </c>
      <c r="E538" s="116"/>
      <c r="F538" s="138"/>
      <c r="G538" s="116" t="s">
        <v>784</v>
      </c>
      <c r="H538" s="114" t="s">
        <v>772</v>
      </c>
      <c r="I538" s="139"/>
      <c r="J538" s="116"/>
      <c r="K538" s="116" t="n">
        <f aca="false">ROUNDUP(SUM(I538+J538)*1.2,0)</f>
        <v>0</v>
      </c>
      <c r="L538" s="116"/>
      <c r="M538" s="116"/>
      <c r="N538" s="116" t="n">
        <f aca="false">(L538+M538)*2</f>
        <v>0</v>
      </c>
      <c r="O538" s="114" t="n">
        <f aca="false">K538+N538</f>
        <v>0</v>
      </c>
      <c r="P538" s="140"/>
      <c r="Q538" s="141"/>
      <c r="R538" s="141"/>
      <c r="S538" s="116"/>
      <c r="T538" s="116"/>
      <c r="U538" s="116"/>
      <c r="V538" s="116"/>
      <c r="W538" s="139"/>
      <c r="X538" s="139"/>
      <c r="Y538" s="116"/>
      <c r="Z538" s="116"/>
      <c r="AA538" s="116"/>
    </row>
    <row r="539" customFormat="false" ht="15" hidden="true" customHeight="true" outlineLevel="0" collapsed="false">
      <c r="B539" s="116" t="s">
        <v>151</v>
      </c>
      <c r="C539" s="116" t="s">
        <v>225</v>
      </c>
      <c r="D539" s="116" t="s">
        <v>22</v>
      </c>
      <c r="E539" s="116"/>
      <c r="F539" s="138"/>
      <c r="G539" s="116" t="s">
        <v>784</v>
      </c>
      <c r="H539" s="114" t="s">
        <v>772</v>
      </c>
      <c r="I539" s="139"/>
      <c r="J539" s="116"/>
      <c r="K539" s="116" t="n">
        <f aca="false">ROUNDUP(SUM(I539+J539)*1.2,0)</f>
        <v>0</v>
      </c>
      <c r="L539" s="116"/>
      <c r="M539" s="116"/>
      <c r="N539" s="116" t="n">
        <f aca="false">(L539+M539)*2</f>
        <v>0</v>
      </c>
      <c r="O539" s="114" t="n">
        <f aca="false">K539+N539</f>
        <v>0</v>
      </c>
      <c r="P539" s="140"/>
      <c r="Q539" s="141"/>
      <c r="R539" s="141"/>
      <c r="S539" s="116"/>
      <c r="T539" s="116"/>
      <c r="U539" s="116"/>
      <c r="V539" s="116"/>
      <c r="W539" s="139"/>
      <c r="X539" s="139"/>
      <c r="Y539" s="116"/>
      <c r="Z539" s="116"/>
      <c r="AA539" s="116"/>
    </row>
    <row r="540" customFormat="false" ht="15" hidden="true" customHeight="true" outlineLevel="0" collapsed="false">
      <c r="B540" s="116" t="s">
        <v>151</v>
      </c>
      <c r="C540" s="116" t="s">
        <v>225</v>
      </c>
      <c r="D540" s="116" t="s">
        <v>22</v>
      </c>
      <c r="E540" s="116"/>
      <c r="F540" s="138"/>
      <c r="G540" s="116" t="s">
        <v>784</v>
      </c>
      <c r="H540" s="114" t="s">
        <v>772</v>
      </c>
      <c r="I540" s="139"/>
      <c r="J540" s="116"/>
      <c r="K540" s="116" t="n">
        <f aca="false">ROUNDUP(SUM(I540+J540)*1.2,0)</f>
        <v>0</v>
      </c>
      <c r="L540" s="116"/>
      <c r="M540" s="116"/>
      <c r="N540" s="116" t="n">
        <f aca="false">(L540+M540)*2</f>
        <v>0</v>
      </c>
      <c r="O540" s="114" t="n">
        <f aca="false">K540+N540</f>
        <v>0</v>
      </c>
      <c r="P540" s="140"/>
      <c r="Q540" s="141"/>
      <c r="R540" s="141"/>
      <c r="S540" s="116"/>
      <c r="T540" s="116"/>
      <c r="U540" s="116"/>
      <c r="V540" s="116"/>
      <c r="W540" s="139"/>
      <c r="X540" s="139"/>
      <c r="Y540" s="116"/>
      <c r="Z540" s="116"/>
      <c r="AA540" s="116"/>
    </row>
    <row r="541" customFormat="false" ht="15" hidden="true" customHeight="true" outlineLevel="0" collapsed="false">
      <c r="B541" s="116" t="s">
        <v>151</v>
      </c>
      <c r="C541" s="116" t="s">
        <v>225</v>
      </c>
      <c r="D541" s="116" t="s">
        <v>22</v>
      </c>
      <c r="E541" s="116"/>
      <c r="F541" s="138"/>
      <c r="G541" s="116" t="s">
        <v>1559</v>
      </c>
      <c r="H541" s="114" t="s">
        <v>772</v>
      </c>
      <c r="I541" s="139"/>
      <c r="J541" s="116"/>
      <c r="K541" s="116" t="n">
        <f aca="false">ROUNDUP(SUM(I541+J541)*1.2,0)</f>
        <v>0</v>
      </c>
      <c r="L541" s="116"/>
      <c r="M541" s="116"/>
      <c r="N541" s="116" t="n">
        <f aca="false">(L541+M541)*2</f>
        <v>0</v>
      </c>
      <c r="O541" s="114" t="n">
        <f aca="false">K541+N541</f>
        <v>0</v>
      </c>
      <c r="P541" s="140"/>
      <c r="Q541" s="141"/>
      <c r="R541" s="141"/>
      <c r="S541" s="116"/>
      <c r="T541" s="116"/>
      <c r="U541" s="116"/>
      <c r="V541" s="116"/>
      <c r="W541" s="139"/>
      <c r="X541" s="139"/>
      <c r="Y541" s="116"/>
      <c r="Z541" s="116"/>
      <c r="AA541" s="116"/>
    </row>
    <row r="542" customFormat="false" ht="15" hidden="true" customHeight="true" outlineLevel="0" collapsed="false">
      <c r="B542" s="116" t="s">
        <v>151</v>
      </c>
      <c r="C542" s="116" t="s">
        <v>225</v>
      </c>
      <c r="D542" s="116" t="s">
        <v>22</v>
      </c>
      <c r="E542" s="116"/>
      <c r="F542" s="138"/>
      <c r="G542" s="116" t="s">
        <v>1559</v>
      </c>
      <c r="H542" s="114" t="s">
        <v>772</v>
      </c>
      <c r="I542" s="139"/>
      <c r="J542" s="116"/>
      <c r="K542" s="116" t="n">
        <f aca="false">ROUNDUP(SUM(I542+J542)*1.2,0)</f>
        <v>0</v>
      </c>
      <c r="L542" s="116"/>
      <c r="M542" s="116"/>
      <c r="N542" s="116" t="n">
        <f aca="false">(L542+M542)*2</f>
        <v>0</v>
      </c>
      <c r="O542" s="114" t="n">
        <f aca="false">K542+N542</f>
        <v>0</v>
      </c>
      <c r="P542" s="140"/>
      <c r="Q542" s="141"/>
      <c r="R542" s="141"/>
      <c r="S542" s="116"/>
      <c r="T542" s="116"/>
      <c r="U542" s="116"/>
      <c r="V542" s="116"/>
      <c r="W542" s="139"/>
      <c r="X542" s="139"/>
      <c r="Y542" s="116"/>
      <c r="Z542" s="116"/>
      <c r="AA542" s="116"/>
    </row>
    <row r="543" customFormat="false" ht="15" hidden="true" customHeight="true" outlineLevel="0" collapsed="false">
      <c r="B543" s="116" t="s">
        <v>151</v>
      </c>
      <c r="C543" s="116" t="s">
        <v>225</v>
      </c>
      <c r="D543" s="116" t="s">
        <v>22</v>
      </c>
      <c r="E543" s="116"/>
      <c r="F543" s="138"/>
      <c r="G543" s="116" t="s">
        <v>1559</v>
      </c>
      <c r="H543" s="114" t="s">
        <v>772</v>
      </c>
      <c r="I543" s="139"/>
      <c r="J543" s="116"/>
      <c r="K543" s="116" t="n">
        <f aca="false">ROUNDUP(SUM(I543+J543)*1.2,0)</f>
        <v>0</v>
      </c>
      <c r="L543" s="116"/>
      <c r="M543" s="116"/>
      <c r="N543" s="116" t="n">
        <f aca="false">(L543+M543)*2</f>
        <v>0</v>
      </c>
      <c r="O543" s="114" t="n">
        <f aca="false">K543+N543</f>
        <v>0</v>
      </c>
      <c r="P543" s="140"/>
      <c r="Q543" s="141"/>
      <c r="R543" s="141"/>
      <c r="S543" s="116"/>
      <c r="T543" s="116"/>
      <c r="U543" s="116"/>
      <c r="V543" s="116"/>
      <c r="W543" s="139"/>
      <c r="X543" s="139"/>
      <c r="Y543" s="116"/>
      <c r="Z543" s="116"/>
      <c r="AA543" s="116"/>
    </row>
    <row r="544" customFormat="false" ht="15" hidden="true" customHeight="true" outlineLevel="0" collapsed="false">
      <c r="B544" s="116" t="s">
        <v>151</v>
      </c>
      <c r="C544" s="116" t="s">
        <v>225</v>
      </c>
      <c r="D544" s="116" t="s">
        <v>22</v>
      </c>
      <c r="E544" s="116"/>
      <c r="F544" s="138"/>
      <c r="G544" s="116" t="s">
        <v>1560</v>
      </c>
      <c r="H544" s="114" t="s">
        <v>772</v>
      </c>
      <c r="I544" s="139"/>
      <c r="J544" s="116"/>
      <c r="K544" s="116" t="n">
        <f aca="false">ROUNDUP(SUM(I544+J544)*1.2,0)</f>
        <v>0</v>
      </c>
      <c r="L544" s="116"/>
      <c r="M544" s="116"/>
      <c r="N544" s="116" t="n">
        <f aca="false">(L544+M544)*2</f>
        <v>0</v>
      </c>
      <c r="O544" s="114" t="n">
        <f aca="false">K544+N544</f>
        <v>0</v>
      </c>
      <c r="P544" s="140"/>
      <c r="Q544" s="141"/>
      <c r="R544" s="141"/>
      <c r="S544" s="116"/>
      <c r="T544" s="116"/>
      <c r="U544" s="116"/>
      <c r="V544" s="116"/>
      <c r="W544" s="139"/>
      <c r="X544" s="139"/>
      <c r="Y544" s="116"/>
      <c r="Z544" s="116"/>
      <c r="AA544" s="116"/>
    </row>
    <row r="545" customFormat="false" ht="29.25" hidden="true" customHeight="true" outlineLevel="0" collapsed="false">
      <c r="B545" s="122" t="s">
        <v>151</v>
      </c>
      <c r="C545" s="122" t="s">
        <v>1521</v>
      </c>
      <c r="D545" s="122" t="s">
        <v>22</v>
      </c>
      <c r="E545" s="122"/>
      <c r="F545" s="123"/>
      <c r="G545" s="122" t="s">
        <v>1307</v>
      </c>
      <c r="H545" s="124" t="s">
        <v>1308</v>
      </c>
      <c r="I545" s="125"/>
      <c r="J545" s="122"/>
      <c r="K545" s="122" t="n">
        <f aca="false">ROUNDUP(SUM(I545+J545)*1.2,0)</f>
        <v>0</v>
      </c>
      <c r="L545" s="122"/>
      <c r="M545" s="122"/>
      <c r="N545" s="122" t="n">
        <f aca="false">(L545+M545)*2</f>
        <v>0</v>
      </c>
      <c r="O545" s="124" t="n">
        <f aca="false">K545+N545</f>
        <v>0</v>
      </c>
      <c r="P545" s="126" t="n">
        <v>27.65</v>
      </c>
      <c r="Q545" s="127"/>
      <c r="R545" s="127"/>
      <c r="S545" s="122"/>
      <c r="T545" s="122"/>
      <c r="U545" s="122"/>
      <c r="V545" s="122"/>
      <c r="W545" s="125"/>
      <c r="X545" s="125"/>
      <c r="Y545" s="122"/>
      <c r="Z545" s="122"/>
      <c r="AA545" s="122"/>
    </row>
    <row r="546" customFormat="false" ht="15" hidden="true" customHeight="true" outlineLevel="0" collapsed="false">
      <c r="B546" s="112" t="s">
        <v>1309</v>
      </c>
      <c r="C546" s="112" t="s">
        <v>1513</v>
      </c>
      <c r="D546" s="112"/>
      <c r="E546" s="113"/>
      <c r="F546" s="113" t="s">
        <v>1516</v>
      </c>
      <c r="G546" s="112"/>
      <c r="H546" s="117"/>
      <c r="I546" s="115" t="n">
        <v>5</v>
      </c>
      <c r="J546" s="112" t="n">
        <v>2</v>
      </c>
      <c r="K546" s="112" t="n">
        <f aca="false">ROUNDUP(SUM(I546+J546)*1.2,0)</f>
        <v>9</v>
      </c>
      <c r="L546" s="112"/>
      <c r="M546" s="112"/>
      <c r="N546" s="112" t="n">
        <f aca="false">(L546+M546)*2</f>
        <v>0</v>
      </c>
      <c r="O546" s="117" t="n">
        <f aca="false">K546+N546</f>
        <v>9</v>
      </c>
      <c r="P546" s="118" t="n">
        <f aca="false">P547</f>
        <v>211.68</v>
      </c>
      <c r="Q546" s="119" t="n">
        <f aca="false">(I546+L546+M546)*30</f>
        <v>150</v>
      </c>
      <c r="R546" s="119" t="n">
        <f aca="false">(I546+L546+M546)*45</f>
        <v>225</v>
      </c>
      <c r="S546" s="120" t="str">
        <f aca="false">IF(AND(P546&gt;=Q546,P546&lt;=R546),"Adequado",IF(P546&lt;Q546,"Apertado",IF(P546&gt;R546,"Folgado","0")))</f>
        <v>Adequado</v>
      </c>
      <c r="T546" s="112"/>
      <c r="U546" s="112"/>
      <c r="V546" s="112"/>
      <c r="W546" s="115" t="n">
        <f aca="false">I546+L546+M546</f>
        <v>5</v>
      </c>
      <c r="X546" s="115" t="str">
        <f aca="false">IF(E546&lt;&gt;"",(IF(F546="SL","6",IF(F546="SP","2",IF(F546="F","14",IF(F546="C","2","0")))))*2,IF(F546="SL","6",IF(F546="SP","2",IF(F546="F","14",IF(F546="C","2","0")))))</f>
        <v>14</v>
      </c>
      <c r="Y546" s="116" t="str">
        <f aca="false">IF(S546="Folgado","2",IF(S546="Adequado","4",IF(S546="Apertado","6","0")))</f>
        <v>4</v>
      </c>
      <c r="Z546" s="112" t="n">
        <f aca="false">IF(AND(U546&lt;&gt;"",F546="SL",F546="F"),(W546+X546+Y546)*1.5,(W546+X546+Y546))</f>
        <v>23</v>
      </c>
      <c r="AA546" s="112" t="s">
        <v>1547</v>
      </c>
    </row>
    <row r="547" customFormat="false" ht="15" hidden="true" customHeight="true" outlineLevel="0" collapsed="false">
      <c r="B547" s="122" t="s">
        <v>1309</v>
      </c>
      <c r="C547" s="122" t="s">
        <v>978</v>
      </c>
      <c r="D547" s="122" t="s">
        <v>22</v>
      </c>
      <c r="E547" s="122"/>
      <c r="F547" s="123"/>
      <c r="G547" s="122" t="s">
        <v>1310</v>
      </c>
      <c r="H547" s="124" t="s">
        <v>1311</v>
      </c>
      <c r="I547" s="125"/>
      <c r="J547" s="122"/>
      <c r="K547" s="122" t="n">
        <f aca="false">ROUNDUP(SUM(I547+J547)*1.2,0)</f>
        <v>0</v>
      </c>
      <c r="L547" s="122"/>
      <c r="M547" s="122"/>
      <c r="N547" s="122" t="n">
        <f aca="false">(L547+M547)*2</f>
        <v>0</v>
      </c>
      <c r="O547" s="124" t="n">
        <f aca="false">K547+N547</f>
        <v>0</v>
      </c>
      <c r="P547" s="126" t="n">
        <v>211.68</v>
      </c>
      <c r="Q547" s="127"/>
      <c r="R547" s="127"/>
      <c r="S547" s="122"/>
      <c r="T547" s="122"/>
      <c r="U547" s="122"/>
      <c r="V547" s="122"/>
      <c r="W547" s="125"/>
      <c r="X547" s="125"/>
      <c r="Y547" s="122"/>
      <c r="Z547" s="122"/>
      <c r="AA547" s="122"/>
    </row>
    <row r="548" customFormat="false" ht="15" hidden="true" customHeight="true" outlineLevel="0" collapsed="false">
      <c r="B548" s="112" t="s">
        <v>1312</v>
      </c>
      <c r="C548" s="112" t="s">
        <v>1513</v>
      </c>
      <c r="D548" s="112"/>
      <c r="E548" s="113"/>
      <c r="F548" s="113" t="s">
        <v>1516</v>
      </c>
      <c r="G548" s="112"/>
      <c r="H548" s="117"/>
      <c r="I548" s="115" t="n">
        <v>1</v>
      </c>
      <c r="J548" s="112" t="n">
        <v>0</v>
      </c>
      <c r="K548" s="112" t="n">
        <f aca="false">ROUNDUP(SUM(I548+J548)*1.2,0)</f>
        <v>2</v>
      </c>
      <c r="L548" s="112"/>
      <c r="M548" s="112"/>
      <c r="N548" s="112" t="n">
        <f aca="false">(L548+M548)*2</f>
        <v>0</v>
      </c>
      <c r="O548" s="117" t="n">
        <f aca="false">K548+N548</f>
        <v>2</v>
      </c>
      <c r="P548" s="118" t="n">
        <f aca="false">P549</f>
        <v>22.27</v>
      </c>
      <c r="Q548" s="119" t="n">
        <f aca="false">(I548+L548+M548)*30</f>
        <v>30</v>
      </c>
      <c r="R548" s="119" t="n">
        <f aca="false">(I548+L548+M548)*45</f>
        <v>45</v>
      </c>
      <c r="S548" s="120" t="str">
        <f aca="false">IF(AND(P548&gt;=Q548,P548&lt;=R548),"Adequado",IF(P548&lt;Q548,"Apertado",IF(P548&gt;R548,"Folgado","0")))</f>
        <v>Apertado</v>
      </c>
      <c r="T548" s="112"/>
      <c r="U548" s="112"/>
      <c r="V548" s="112"/>
      <c r="W548" s="115" t="n">
        <f aca="false">I548+L548+M548</f>
        <v>1</v>
      </c>
      <c r="X548" s="115" t="str">
        <f aca="false">IF(E548&lt;&gt;"",(IF(F548="SL","6",IF(F548="SP","2",IF(F548="F","14",IF(F548="C","2","0")))))*2,IF(F548="SL","6",IF(F548="SP","2",IF(F548="F","14",IF(F548="C","2","0")))))</f>
        <v>14</v>
      </c>
      <c r="Y548" s="116" t="str">
        <f aca="false">IF(S548="Folgado","2",IF(S548="Adequado","4",IF(S548="Apertado","6","0")))</f>
        <v>6</v>
      </c>
      <c r="Z548" s="112" t="n">
        <f aca="false">IF(AND(U548&lt;&gt;"",F548="SL",F548="F"),(W548+X548+Y548)*1.5,(W548+X548+Y548))</f>
        <v>21</v>
      </c>
      <c r="AA548" s="112"/>
    </row>
    <row r="549" customFormat="false" ht="15" hidden="true" customHeight="true" outlineLevel="0" collapsed="false">
      <c r="B549" s="122" t="s">
        <v>1312</v>
      </c>
      <c r="C549" s="122" t="s">
        <v>978</v>
      </c>
      <c r="D549" s="122" t="s">
        <v>70</v>
      </c>
      <c r="E549" s="122"/>
      <c r="F549" s="123"/>
      <c r="G549" s="122" t="s">
        <v>1313</v>
      </c>
      <c r="H549" s="124" t="s">
        <v>1314</v>
      </c>
      <c r="I549" s="125"/>
      <c r="J549" s="122"/>
      <c r="K549" s="122" t="n">
        <f aca="false">ROUNDUP(SUM(I549+J549)*1.2,0)</f>
        <v>0</v>
      </c>
      <c r="L549" s="122"/>
      <c r="M549" s="122"/>
      <c r="N549" s="122" t="n">
        <f aca="false">(L549+M549)*2</f>
        <v>0</v>
      </c>
      <c r="O549" s="124" t="n">
        <f aca="false">K549+N549</f>
        <v>0</v>
      </c>
      <c r="P549" s="126" t="n">
        <v>22.27</v>
      </c>
      <c r="Q549" s="127"/>
      <c r="R549" s="127"/>
      <c r="S549" s="122"/>
      <c r="T549" s="122"/>
      <c r="U549" s="122"/>
      <c r="V549" s="122"/>
      <c r="W549" s="125"/>
      <c r="X549" s="125"/>
      <c r="Y549" s="122"/>
      <c r="Z549" s="122"/>
      <c r="AA549" s="122"/>
    </row>
    <row r="550" customFormat="false" ht="15" hidden="true" customHeight="true" outlineLevel="0" collapsed="false">
      <c r="B550" s="112" t="s">
        <v>801</v>
      </c>
      <c r="C550" s="112" t="s">
        <v>1513</v>
      </c>
      <c r="D550" s="112"/>
      <c r="E550" s="113"/>
      <c r="F550" s="113" t="s">
        <v>1514</v>
      </c>
      <c r="G550" s="112"/>
      <c r="H550" s="117"/>
      <c r="I550" s="115" t="n">
        <v>2</v>
      </c>
      <c r="J550" s="112" t="n">
        <v>0</v>
      </c>
      <c r="K550" s="112" t="n">
        <f aca="false">ROUNDUP(SUM(I550+J550)*1.2,0)</f>
        <v>3</v>
      </c>
      <c r="L550" s="112"/>
      <c r="M550" s="112"/>
      <c r="N550" s="112" t="n">
        <f aca="false">(L550+M550)*2</f>
        <v>0</v>
      </c>
      <c r="O550" s="117" t="n">
        <f aca="false">K550+N550</f>
        <v>3</v>
      </c>
      <c r="P550" s="118" t="n">
        <f aca="false">P551</f>
        <v>85.34</v>
      </c>
      <c r="Q550" s="119" t="n">
        <f aca="false">(I550+L550+M550)*30</f>
        <v>60</v>
      </c>
      <c r="R550" s="119" t="n">
        <f aca="false">(I550+L550+M550)*45</f>
        <v>90</v>
      </c>
      <c r="S550" s="120" t="str">
        <f aca="false">IF(AND(P550&gt;=Q550,P550&lt;=R550),"Adequado",IF(P550&lt;Q550,"Apertado",IF(P550&gt;R550,"Folgado","0")))</f>
        <v>Adequado</v>
      </c>
      <c r="T550" s="112"/>
      <c r="U550" s="128" t="n">
        <v>45261</v>
      </c>
      <c r="V550" s="112"/>
      <c r="W550" s="115" t="n">
        <f aca="false">I550+L550+M550</f>
        <v>2</v>
      </c>
      <c r="X550" s="115" t="str">
        <f aca="false">IF(E550&lt;&gt;"",(IF(F550="SL","6",IF(F550="SP","2",IF(F550="F","14",IF(F550="C","2","0")))))*2,IF(F550="SL","6",IF(F550="SP","2",IF(F550="F","14",IF(F550="C","2","0")))))</f>
        <v>6</v>
      </c>
      <c r="Y550" s="116" t="str">
        <f aca="false">IF(S550="Folgado","2",IF(S550="Adequado","4",IF(S550="Apertado","6","0")))</f>
        <v>4</v>
      </c>
      <c r="Z550" s="112" t="n">
        <f aca="false">IF(AND(U550&lt;&gt;"",F550="SL",F550="F"),(W550+X550+Y550)*1.5,(W550+X550+Y550))</f>
        <v>12</v>
      </c>
      <c r="AA550" s="112"/>
    </row>
    <row r="551" customFormat="false" ht="15" hidden="true" customHeight="true" outlineLevel="0" collapsed="false">
      <c r="B551" s="122" t="s">
        <v>801</v>
      </c>
      <c r="C551" s="122" t="s">
        <v>225</v>
      </c>
      <c r="D551" s="122" t="s">
        <v>232</v>
      </c>
      <c r="E551" s="122"/>
      <c r="F551" s="123"/>
      <c r="G551" s="122" t="s">
        <v>802</v>
      </c>
      <c r="H551" s="124" t="s">
        <v>803</v>
      </c>
      <c r="I551" s="125"/>
      <c r="J551" s="122"/>
      <c r="K551" s="122" t="n">
        <f aca="false">ROUNDUP(SUM(I551+J551)*1.2,0)</f>
        <v>0</v>
      </c>
      <c r="L551" s="122"/>
      <c r="M551" s="122"/>
      <c r="N551" s="122" t="n">
        <f aca="false">(L551+M551)*2</f>
        <v>0</v>
      </c>
      <c r="O551" s="124" t="n">
        <f aca="false">K551+N551</f>
        <v>0</v>
      </c>
      <c r="P551" s="126" t="n">
        <v>85.34</v>
      </c>
      <c r="Q551" s="127"/>
      <c r="R551" s="127"/>
      <c r="S551" s="122"/>
      <c r="T551" s="122"/>
      <c r="U551" s="122"/>
      <c r="V551" s="122"/>
      <c r="W551" s="125"/>
      <c r="X551" s="125"/>
      <c r="Y551" s="122"/>
      <c r="Z551" s="122"/>
      <c r="AA551" s="122"/>
    </row>
    <row r="552" customFormat="false" ht="15" hidden="true" customHeight="true" outlineLevel="0" collapsed="false">
      <c r="B552" s="112" t="s">
        <v>1315</v>
      </c>
      <c r="C552" s="112" t="s">
        <v>1513</v>
      </c>
      <c r="D552" s="112"/>
      <c r="E552" s="113"/>
      <c r="F552" s="113" t="s">
        <v>1516</v>
      </c>
      <c r="G552" s="112"/>
      <c r="H552" s="117"/>
      <c r="I552" s="115" t="n">
        <v>1</v>
      </c>
      <c r="J552" s="112" t="n">
        <v>0</v>
      </c>
      <c r="K552" s="112" t="n">
        <f aca="false">ROUNDUP(SUM(I552+J552)*1.2,0)</f>
        <v>2</v>
      </c>
      <c r="L552" s="112"/>
      <c r="M552" s="112"/>
      <c r="N552" s="112" t="n">
        <f aca="false">(L552+M552)*2</f>
        <v>0</v>
      </c>
      <c r="O552" s="117" t="n">
        <f aca="false">K552+N552</f>
        <v>2</v>
      </c>
      <c r="P552" s="118" t="n">
        <f aca="false">P553</f>
        <v>15.6</v>
      </c>
      <c r="Q552" s="119" t="n">
        <f aca="false">(I552+L552+M552)*30</f>
        <v>30</v>
      </c>
      <c r="R552" s="119" t="n">
        <f aca="false">(I552+L552+M552)*45</f>
        <v>45</v>
      </c>
      <c r="S552" s="120" t="str">
        <f aca="false">IF(AND(P552&gt;=Q552,P552&lt;=R552),"Adequado",IF(P552&lt;Q552,"Apertado",IF(P552&gt;R552,"Folgado","0")))</f>
        <v>Apertado</v>
      </c>
      <c r="T552" s="112"/>
      <c r="U552" s="128" t="n">
        <v>45931</v>
      </c>
      <c r="V552" s="112"/>
      <c r="W552" s="115" t="n">
        <f aca="false">I552+L552+M552</f>
        <v>1</v>
      </c>
      <c r="X552" s="115" t="str">
        <f aca="false">IF(E552&lt;&gt;"",(IF(F552="SL","6",IF(F552="SP","2",IF(F552="F","14",IF(F552="C","2","0")))))*2,IF(F552="SL","6",IF(F552="SP","2",IF(F552="F","14",IF(F552="C","2","0")))))</f>
        <v>14</v>
      </c>
      <c r="Y552" s="116" t="str">
        <f aca="false">IF(S552="Folgado","2",IF(S552="Adequado","4",IF(S552="Apertado","6","0")))</f>
        <v>6</v>
      </c>
      <c r="Z552" s="112" t="n">
        <f aca="false">IF(AND(U552&lt;&gt;"",F552="SL",F552="F"),(W552+X552+Y552)*1.5,(W552+X552+Y552))</f>
        <v>21</v>
      </c>
      <c r="AA552" s="112"/>
    </row>
    <row r="553" customFormat="false" ht="15" hidden="true" customHeight="true" outlineLevel="0" collapsed="false">
      <c r="B553" s="122" t="s">
        <v>1315</v>
      </c>
      <c r="C553" s="122" t="s">
        <v>978</v>
      </c>
      <c r="D553" s="122" t="s">
        <v>14</v>
      </c>
      <c r="E553" s="122"/>
      <c r="F553" s="123"/>
      <c r="G553" s="122" t="s">
        <v>1316</v>
      </c>
      <c r="H553" s="124" t="s">
        <v>1317</v>
      </c>
      <c r="I553" s="125"/>
      <c r="J553" s="122"/>
      <c r="K553" s="122" t="n">
        <f aca="false">ROUNDUP(SUM(I553+J553)*1.2,0)</f>
        <v>0</v>
      </c>
      <c r="L553" s="122"/>
      <c r="M553" s="122"/>
      <c r="N553" s="122" t="n">
        <f aca="false">(L553+M553)*2</f>
        <v>0</v>
      </c>
      <c r="O553" s="124" t="n">
        <f aca="false">K553+N553</f>
        <v>0</v>
      </c>
      <c r="P553" s="126" t="n">
        <v>15.6</v>
      </c>
      <c r="Q553" s="127"/>
      <c r="R553" s="127"/>
      <c r="S553" s="122"/>
      <c r="T553" s="122"/>
      <c r="U553" s="122"/>
      <c r="V553" s="122"/>
      <c r="W553" s="125"/>
      <c r="X553" s="125"/>
      <c r="Y553" s="122"/>
      <c r="Z553" s="122"/>
      <c r="AA553" s="122"/>
    </row>
    <row r="554" customFormat="false" ht="15" hidden="true" customHeight="true" outlineLevel="0" collapsed="false">
      <c r="B554" s="112" t="s">
        <v>805</v>
      </c>
      <c r="C554" s="112" t="s">
        <v>1513</v>
      </c>
      <c r="D554" s="112"/>
      <c r="E554" s="113"/>
      <c r="F554" s="113" t="s">
        <v>1514</v>
      </c>
      <c r="G554" s="112" t="s">
        <v>1561</v>
      </c>
      <c r="H554" s="117"/>
      <c r="I554" s="115" t="n">
        <v>3</v>
      </c>
      <c r="J554" s="112" t="n">
        <v>2</v>
      </c>
      <c r="K554" s="112" t="n">
        <f aca="false">ROUNDUP(SUM(I554+J554)*1.2,0)</f>
        <v>6</v>
      </c>
      <c r="L554" s="112"/>
      <c r="M554" s="112"/>
      <c r="N554" s="112" t="n">
        <f aca="false">(L554+M554)*2</f>
        <v>0</v>
      </c>
      <c r="O554" s="117" t="n">
        <f aca="false">K554+N554</f>
        <v>6</v>
      </c>
      <c r="P554" s="118" t="n">
        <f aca="false">P555</f>
        <v>130.9</v>
      </c>
      <c r="Q554" s="119" t="n">
        <f aca="false">(I554+L554+M554)*30</f>
        <v>90</v>
      </c>
      <c r="R554" s="119" t="n">
        <f aca="false">(I554+L554+M554)*45</f>
        <v>135</v>
      </c>
      <c r="S554" s="120" t="str">
        <f aca="false">IF(AND(P554&gt;=Q554,P554&lt;=R554),"Adequado",IF(P554&lt;Q554,"Apertado",IF(P554&gt;R554,"Folgado","0")))</f>
        <v>Adequado</v>
      </c>
      <c r="T554" s="112"/>
      <c r="U554" s="112"/>
      <c r="V554" s="112"/>
      <c r="W554" s="115" t="n">
        <f aca="false">I554+L554+M554</f>
        <v>3</v>
      </c>
      <c r="X554" s="115" t="str">
        <f aca="false">IF(E554&lt;&gt;"",(IF(F554="SL","6",IF(F554="SP","2",IF(F554="F","14",IF(F554="C","2","0")))))*2,IF(F554="SL","6",IF(F554="SP","2",IF(F554="F","14",IF(F554="C","2","0")))))</f>
        <v>6</v>
      </c>
      <c r="Y554" s="116" t="str">
        <f aca="false">IF(S554="Folgado","2",IF(S554="Adequado","4",IF(S554="Apertado","6","0")))</f>
        <v>4</v>
      </c>
      <c r="Z554" s="112" t="n">
        <f aca="false">IF(AND(U554&lt;&gt;"",F554="SL",F554="F"),(W554+X554+Y554)*1.5,(W554+X554+Y554))</f>
        <v>13</v>
      </c>
      <c r="AA554" s="112" t="s">
        <v>1524</v>
      </c>
    </row>
    <row r="555" customFormat="false" ht="15" hidden="true" customHeight="true" outlineLevel="0" collapsed="false">
      <c r="B555" s="122" t="s">
        <v>805</v>
      </c>
      <c r="C555" s="122" t="s">
        <v>225</v>
      </c>
      <c r="D555" s="122" t="s">
        <v>70</v>
      </c>
      <c r="E555" s="122"/>
      <c r="F555" s="123"/>
      <c r="G555" s="122" t="s">
        <v>806</v>
      </c>
      <c r="H555" s="124" t="s">
        <v>807</v>
      </c>
      <c r="I555" s="125"/>
      <c r="J555" s="122"/>
      <c r="K555" s="122" t="n">
        <f aca="false">ROUNDUP(SUM(I555+J555)*1.2,0)</f>
        <v>0</v>
      </c>
      <c r="L555" s="122"/>
      <c r="M555" s="122"/>
      <c r="N555" s="122" t="n">
        <f aca="false">(L555+M555)*2</f>
        <v>0</v>
      </c>
      <c r="O555" s="124" t="n">
        <f aca="false">K555+N555</f>
        <v>0</v>
      </c>
      <c r="P555" s="126" t="n">
        <v>130.9</v>
      </c>
      <c r="Q555" s="127"/>
      <c r="R555" s="127"/>
      <c r="S555" s="122"/>
      <c r="T555" s="122"/>
      <c r="U555" s="122"/>
      <c r="V555" s="122"/>
      <c r="W555" s="125"/>
      <c r="X555" s="125"/>
      <c r="Y555" s="122"/>
      <c r="Z555" s="122"/>
      <c r="AA555" s="122"/>
    </row>
    <row r="556" customFormat="false" ht="15" hidden="true" customHeight="true" outlineLevel="0" collapsed="false">
      <c r="B556" s="116" t="s">
        <v>1318</v>
      </c>
      <c r="C556" s="116" t="s">
        <v>1513</v>
      </c>
      <c r="D556" s="116"/>
      <c r="E556" s="138"/>
      <c r="F556" s="138" t="s">
        <v>1516</v>
      </c>
      <c r="G556" s="116"/>
      <c r="H556" s="114"/>
      <c r="I556" s="139" t="n">
        <v>1</v>
      </c>
      <c r="J556" s="116" t="n">
        <v>0</v>
      </c>
      <c r="K556" s="116" t="n">
        <f aca="false">ROUNDUP(SUM(I556+J556)*1.2,0)</f>
        <v>2</v>
      </c>
      <c r="L556" s="116"/>
      <c r="M556" s="116"/>
      <c r="N556" s="116" t="n">
        <f aca="false">(L556+M556)*2</f>
        <v>0</v>
      </c>
      <c r="O556" s="114" t="n">
        <f aca="false">K556+N556</f>
        <v>2</v>
      </c>
      <c r="P556" s="140" t="n">
        <f aca="false">P557</f>
        <v>27.4</v>
      </c>
      <c r="Q556" s="119" t="n">
        <f aca="false">(I556+L556+M556)*30</f>
        <v>30</v>
      </c>
      <c r="R556" s="119" t="n">
        <f aca="false">(I556+L556+M556)*45</f>
        <v>45</v>
      </c>
      <c r="S556" s="116" t="str">
        <f aca="false">IF(AND(P556&gt;=Q556,P556&lt;=R556),"Adequado",IF(P556&lt;Q556,"Apertado",IF(P556&gt;R556,"Folgado","0")))</f>
        <v>Apertado</v>
      </c>
      <c r="T556" s="116"/>
      <c r="U556" s="116"/>
      <c r="V556" s="116"/>
      <c r="W556" s="115" t="n">
        <f aca="false">I556+L556+M556</f>
        <v>1</v>
      </c>
      <c r="X556" s="115" t="str">
        <f aca="false">IF(E556&lt;&gt;"",(IF(F556="SL","6",IF(F556="SP","2",IF(F556="F","14",IF(F556="C","2","0")))))*2,IF(F556="SL","6",IF(F556="SP","2",IF(F556="F","14",IF(F556="C","2","0")))))</f>
        <v>14</v>
      </c>
      <c r="Y556" s="116" t="str">
        <f aca="false">IF(S556="Folgado","2",IF(S556="Adequado","4",IF(S556="Apertado","6","0")))</f>
        <v>6</v>
      </c>
      <c r="Z556" s="112" t="n">
        <f aca="false">IF(AND(U556&lt;&gt;"",F556="SL",F556="F"),(W556+X556+Y556)*1.5,(W556+X556+Y556))</f>
        <v>21</v>
      </c>
      <c r="AA556" s="116"/>
    </row>
    <row r="557" customFormat="false" ht="15" hidden="true" customHeight="true" outlineLevel="0" collapsed="false">
      <c r="B557" s="122" t="s">
        <v>1318</v>
      </c>
      <c r="C557" s="122" t="s">
        <v>978</v>
      </c>
      <c r="D557" s="122" t="s">
        <v>22</v>
      </c>
      <c r="E557" s="122"/>
      <c r="F557" s="123"/>
      <c r="G557" s="122" t="s">
        <v>1319</v>
      </c>
      <c r="H557" s="124" t="s">
        <v>1320</v>
      </c>
      <c r="I557" s="125"/>
      <c r="J557" s="122"/>
      <c r="K557" s="122" t="n">
        <f aca="false">ROUNDUP(SUM(I557+J557)*1.2,0)</f>
        <v>0</v>
      </c>
      <c r="L557" s="122"/>
      <c r="M557" s="122"/>
      <c r="N557" s="122" t="n">
        <f aca="false">(L557+M557)*2</f>
        <v>0</v>
      </c>
      <c r="O557" s="124" t="n">
        <f aca="false">K557+N557</f>
        <v>0</v>
      </c>
      <c r="P557" s="126" t="n">
        <v>27.4</v>
      </c>
      <c r="Q557" s="127"/>
      <c r="R557" s="127"/>
      <c r="S557" s="122"/>
      <c r="T557" s="122"/>
      <c r="U557" s="122"/>
      <c r="V557" s="122"/>
      <c r="W557" s="125"/>
      <c r="X557" s="125"/>
      <c r="Y557" s="122"/>
      <c r="Z557" s="122"/>
      <c r="AA557" s="122"/>
    </row>
    <row r="558" customFormat="false" ht="15" hidden="true" customHeight="true" outlineLevel="0" collapsed="false">
      <c r="B558" s="112" t="s">
        <v>1321</v>
      </c>
      <c r="C558" s="112" t="s">
        <v>1513</v>
      </c>
      <c r="D558" s="112"/>
      <c r="E558" s="113"/>
      <c r="F558" s="113" t="s">
        <v>1516</v>
      </c>
      <c r="G558" s="112"/>
      <c r="H558" s="117"/>
      <c r="I558" s="115" t="n">
        <v>1</v>
      </c>
      <c r="J558" s="112" t="n">
        <v>0</v>
      </c>
      <c r="K558" s="112" t="n">
        <f aca="false">ROUNDUP(SUM(I558+J558)*1.2,0)</f>
        <v>2</v>
      </c>
      <c r="L558" s="112"/>
      <c r="M558" s="112"/>
      <c r="N558" s="112" t="n">
        <f aca="false">(L558+M558)*2</f>
        <v>0</v>
      </c>
      <c r="O558" s="117" t="n">
        <f aca="false">K558+N558</f>
        <v>2</v>
      </c>
      <c r="P558" s="118" t="n">
        <f aca="false">P559</f>
        <v>61.3</v>
      </c>
      <c r="Q558" s="119" t="n">
        <f aca="false">(I558+L558+M558)*30</f>
        <v>30</v>
      </c>
      <c r="R558" s="119" t="n">
        <f aca="false">(I558+L558+M558)*45</f>
        <v>45</v>
      </c>
      <c r="S558" s="120" t="str">
        <f aca="false">IF(AND(P558&gt;=Q558,P558&lt;=R558),"Adequado",IF(P558&lt;Q558,"Apertado",IF(P558&gt;R558,"Folgado","0")))</f>
        <v>Folgado</v>
      </c>
      <c r="T558" s="112"/>
      <c r="U558" s="112"/>
      <c r="V558" s="112"/>
      <c r="W558" s="115" t="n">
        <f aca="false">I558+L558+M558</f>
        <v>1</v>
      </c>
      <c r="X558" s="115" t="str">
        <f aca="false">IF(E558&lt;&gt;"",(IF(F558="SL","6",IF(F558="SP","2",IF(F558="F","14",IF(F558="C","2","0")))))*2,IF(F558="SL","6",IF(F558="SP","2",IF(F558="F","14",IF(F558="C","2","0")))))</f>
        <v>14</v>
      </c>
      <c r="Y558" s="116" t="str">
        <f aca="false">IF(S558="Folgado","2",IF(S558="Adequado","4",IF(S558="Apertado","6","0")))</f>
        <v>2</v>
      </c>
      <c r="Z558" s="112" t="n">
        <f aca="false">IF(AND(U558&lt;&gt;"",F558="SL",F558="F"),(W558+X558+Y558)*1.5,(W558+X558+Y558))</f>
        <v>17</v>
      </c>
      <c r="AA558" s="112"/>
    </row>
    <row r="559" customFormat="false" ht="15" hidden="true" customHeight="true" outlineLevel="0" collapsed="false">
      <c r="B559" s="122" t="s">
        <v>1321</v>
      </c>
      <c r="C559" s="122" t="s">
        <v>978</v>
      </c>
      <c r="D559" s="122" t="s">
        <v>70</v>
      </c>
      <c r="E559" s="122"/>
      <c r="F559" s="123"/>
      <c r="G559" s="122" t="s">
        <v>1322</v>
      </c>
      <c r="H559" s="124" t="s">
        <v>1323</v>
      </c>
      <c r="I559" s="125"/>
      <c r="J559" s="122"/>
      <c r="K559" s="122" t="n">
        <f aca="false">ROUNDUP(SUM(I559+J559)*1.2,0)</f>
        <v>0</v>
      </c>
      <c r="L559" s="122"/>
      <c r="M559" s="122"/>
      <c r="N559" s="122" t="n">
        <f aca="false">(L559+M559)*2</f>
        <v>0</v>
      </c>
      <c r="O559" s="124" t="n">
        <f aca="false">K559+N559</f>
        <v>0</v>
      </c>
      <c r="P559" s="126" t="n">
        <v>61.3</v>
      </c>
      <c r="Q559" s="127"/>
      <c r="R559" s="127"/>
      <c r="S559" s="122"/>
      <c r="T559" s="122"/>
      <c r="U559" s="122"/>
      <c r="V559" s="122"/>
      <c r="W559" s="125"/>
      <c r="X559" s="125"/>
      <c r="Y559" s="122"/>
      <c r="Z559" s="122"/>
      <c r="AA559" s="122"/>
    </row>
    <row r="560" customFormat="false" ht="15" hidden="true" customHeight="true" outlineLevel="0" collapsed="false">
      <c r="B560" s="112" t="s">
        <v>814</v>
      </c>
      <c r="C560" s="112" t="s">
        <v>1513</v>
      </c>
      <c r="D560" s="112"/>
      <c r="E560" s="113"/>
      <c r="F560" s="113" t="s">
        <v>1516</v>
      </c>
      <c r="G560" s="112"/>
      <c r="H560" s="117"/>
      <c r="I560" s="115" t="n">
        <v>1</v>
      </c>
      <c r="J560" s="112" t="n">
        <v>0</v>
      </c>
      <c r="K560" s="112" t="n">
        <f aca="false">ROUNDUP(SUM(I560+J560)*1.2,0)</f>
        <v>2</v>
      </c>
      <c r="L560" s="112"/>
      <c r="M560" s="112"/>
      <c r="N560" s="112" t="n">
        <f aca="false">(L560+M560)*2</f>
        <v>0</v>
      </c>
      <c r="O560" s="117" t="n">
        <f aca="false">K560+N560</f>
        <v>2</v>
      </c>
      <c r="P560" s="118" t="n">
        <f aca="false">P561</f>
        <v>20.52</v>
      </c>
      <c r="Q560" s="119" t="n">
        <f aca="false">(I560+L560+M560)*30</f>
        <v>30</v>
      </c>
      <c r="R560" s="119" t="n">
        <f aca="false">(I560+L560+M560)*45</f>
        <v>45</v>
      </c>
      <c r="S560" s="120" t="str">
        <f aca="false">IF(AND(P560&gt;=Q560,P560&lt;=R560),"Adequado",IF(P560&lt;Q560,"Apertado",IF(P560&gt;R560,"Folgado","0")))</f>
        <v>Apertado</v>
      </c>
      <c r="T560" s="112"/>
      <c r="U560" s="112"/>
      <c r="V560" s="112"/>
      <c r="W560" s="115" t="n">
        <f aca="false">I560+L560+M560</f>
        <v>1</v>
      </c>
      <c r="X560" s="115" t="str">
        <f aca="false">IF(E560&lt;&gt;"",(IF(F560="SL","6",IF(F560="SP","2",IF(F560="F","14",IF(F560="C","2","0")))))*2,IF(F560="SL","6",IF(F560="SP","2",IF(F560="F","14",IF(F560="C","2","0")))))</f>
        <v>14</v>
      </c>
      <c r="Y560" s="116" t="str">
        <f aca="false">IF(S560="Folgado","2",IF(S560="Adequado","4",IF(S560="Apertado","6","0")))</f>
        <v>6</v>
      </c>
      <c r="Z560" s="112" t="n">
        <f aca="false">IF(AND(U560&lt;&gt;"",F560="SL",F560="F"),(W560+X560+Y560)*1.5,(W560+X560+Y560))</f>
        <v>21</v>
      </c>
      <c r="AA560" s="112"/>
    </row>
    <row r="561" customFormat="false" ht="15" hidden="true" customHeight="true" outlineLevel="0" collapsed="false">
      <c r="B561" s="122" t="s">
        <v>814</v>
      </c>
      <c r="C561" s="122" t="s">
        <v>978</v>
      </c>
      <c r="D561" s="122" t="s">
        <v>10</v>
      </c>
      <c r="E561" s="122"/>
      <c r="F561" s="123"/>
      <c r="G561" s="122" t="s">
        <v>1324</v>
      </c>
      <c r="H561" s="124" t="s">
        <v>816</v>
      </c>
      <c r="I561" s="125"/>
      <c r="J561" s="122"/>
      <c r="K561" s="122" t="n">
        <f aca="false">ROUNDUP(SUM(I561+J561)*1.2,0)</f>
        <v>0</v>
      </c>
      <c r="L561" s="122"/>
      <c r="M561" s="122"/>
      <c r="N561" s="122" t="n">
        <f aca="false">(L561+M561)*2</f>
        <v>0</v>
      </c>
      <c r="O561" s="124" t="n">
        <f aca="false">K561+N561</f>
        <v>0</v>
      </c>
      <c r="P561" s="126" t="n">
        <v>20.52</v>
      </c>
      <c r="Q561" s="127"/>
      <c r="R561" s="127"/>
      <c r="S561" s="122"/>
      <c r="T561" s="122"/>
      <c r="U561" s="122"/>
      <c r="V561" s="122"/>
      <c r="W561" s="125"/>
      <c r="X561" s="125"/>
      <c r="Y561" s="122"/>
      <c r="Z561" s="122"/>
      <c r="AA561" s="122"/>
    </row>
    <row r="562" customFormat="false" ht="15" hidden="true" customHeight="true" outlineLevel="0" collapsed="false">
      <c r="B562" s="112" t="s">
        <v>1325</v>
      </c>
      <c r="C562" s="112" t="s">
        <v>1513</v>
      </c>
      <c r="D562" s="112"/>
      <c r="E562" s="113"/>
      <c r="F562" s="113" t="s">
        <v>1516</v>
      </c>
      <c r="G562" s="112"/>
      <c r="H562" s="117"/>
      <c r="I562" s="115" t="n">
        <v>1</v>
      </c>
      <c r="J562" s="112" t="n">
        <v>0</v>
      </c>
      <c r="K562" s="112" t="n">
        <f aca="false">ROUNDUP(SUM(I562+J562)*1.2,0)</f>
        <v>2</v>
      </c>
      <c r="L562" s="112"/>
      <c r="M562" s="112"/>
      <c r="N562" s="112" t="n">
        <f aca="false">(L562+M562)*2</f>
        <v>0</v>
      </c>
      <c r="O562" s="117" t="n">
        <f aca="false">K562+N562</f>
        <v>2</v>
      </c>
      <c r="P562" s="118" t="n">
        <f aca="false">P563</f>
        <v>17.2</v>
      </c>
      <c r="Q562" s="119" t="n">
        <f aca="false">(I562+L562+M562)*30</f>
        <v>30</v>
      </c>
      <c r="R562" s="119" t="n">
        <f aca="false">(I562+L562+M562)*45</f>
        <v>45</v>
      </c>
      <c r="S562" s="120" t="str">
        <f aca="false">IF(AND(P562&gt;=Q562,P562&lt;=R562),"Adequado",IF(P562&lt;Q562,"Apertado",IF(P562&gt;R562,"Folgado","0")))</f>
        <v>Apertado</v>
      </c>
      <c r="T562" s="112"/>
      <c r="U562" s="112"/>
      <c r="V562" s="112" t="s">
        <v>1522</v>
      </c>
      <c r="W562" s="115" t="n">
        <f aca="false">I562+L562+M562</f>
        <v>1</v>
      </c>
      <c r="X562" s="115" t="str">
        <f aca="false">IF(E562&lt;&gt;"",(IF(F562="SL","6",IF(F562="SP","2",IF(F562="F","14",IF(F562="C","2","0")))))*2,IF(F562="SL","6",IF(F562="SP","2",IF(F562="F","14",IF(F562="C","2","0")))))</f>
        <v>14</v>
      </c>
      <c r="Y562" s="116" t="str">
        <f aca="false">IF(S562="Folgado","2",IF(S562="Adequado","4",IF(S562="Apertado","6","0")))</f>
        <v>6</v>
      </c>
      <c r="Z562" s="112" t="n">
        <f aca="false">IF(AND(U562&lt;&gt;"",F562="SL",F562="F"),(W562+X562+Y562)*1.5,(W562+X562+Y562))</f>
        <v>21</v>
      </c>
      <c r="AA562" s="112"/>
    </row>
    <row r="563" customFormat="false" ht="30" hidden="true" customHeight="true" outlineLevel="0" collapsed="false">
      <c r="B563" s="122" t="s">
        <v>1325</v>
      </c>
      <c r="C563" s="122" t="s">
        <v>978</v>
      </c>
      <c r="D563" s="122" t="s">
        <v>10</v>
      </c>
      <c r="E563" s="122"/>
      <c r="F563" s="123"/>
      <c r="G563" s="122" t="s">
        <v>1326</v>
      </c>
      <c r="H563" s="124" t="s">
        <v>1327</v>
      </c>
      <c r="I563" s="125"/>
      <c r="J563" s="122"/>
      <c r="K563" s="122" t="n">
        <f aca="false">ROUNDUP(SUM(I563+J563)*1.2,0)</f>
        <v>0</v>
      </c>
      <c r="L563" s="122"/>
      <c r="M563" s="122"/>
      <c r="N563" s="122" t="n">
        <f aca="false">(L563+M563)*2</f>
        <v>0</v>
      </c>
      <c r="O563" s="124" t="n">
        <f aca="false">K563+N563</f>
        <v>0</v>
      </c>
      <c r="P563" s="126" t="n">
        <v>17.2</v>
      </c>
      <c r="Q563" s="127"/>
      <c r="R563" s="127"/>
      <c r="S563" s="122"/>
      <c r="T563" s="122"/>
      <c r="U563" s="122"/>
      <c r="V563" s="122"/>
      <c r="W563" s="125"/>
      <c r="X563" s="125"/>
      <c r="Y563" s="122"/>
      <c r="Z563" s="122"/>
      <c r="AA563" s="122"/>
    </row>
    <row r="564" customFormat="false" ht="15" hidden="true" customHeight="true" outlineLevel="0" collapsed="false">
      <c r="B564" s="112" t="s">
        <v>810</v>
      </c>
      <c r="C564" s="112" t="s">
        <v>1513</v>
      </c>
      <c r="D564" s="112"/>
      <c r="E564" s="113"/>
      <c r="F564" s="113" t="s">
        <v>1514</v>
      </c>
      <c r="G564" s="112"/>
      <c r="H564" s="117"/>
      <c r="I564" s="115" t="n">
        <v>4</v>
      </c>
      <c r="J564" s="112" t="n">
        <v>0</v>
      </c>
      <c r="K564" s="112" t="n">
        <f aca="false">ROUNDUP(SUM(I564+J564)*1.2,0)</f>
        <v>5</v>
      </c>
      <c r="L564" s="112"/>
      <c r="M564" s="112"/>
      <c r="N564" s="112" t="n">
        <f aca="false">(L564+M564)*2</f>
        <v>0</v>
      </c>
      <c r="O564" s="117" t="n">
        <f aca="false">K564+N564</f>
        <v>5</v>
      </c>
      <c r="P564" s="118" t="n">
        <f aca="false">P565</f>
        <v>112.18</v>
      </c>
      <c r="Q564" s="119" t="n">
        <f aca="false">(I564+L564+M564)*30</f>
        <v>120</v>
      </c>
      <c r="R564" s="119" t="n">
        <f aca="false">(I564+L564+M564)*45</f>
        <v>180</v>
      </c>
      <c r="S564" s="120" t="str">
        <f aca="false">IF(AND(P564&gt;=Q564,P564&lt;=R564),"Adequado",IF(P564&lt;Q564,"Apertado",IF(P564&gt;R564,"Folgado","0")))</f>
        <v>Apertado</v>
      </c>
      <c r="T564" s="112"/>
      <c r="U564" s="128" t="n">
        <v>45778</v>
      </c>
      <c r="V564" s="112"/>
      <c r="W564" s="115" t="n">
        <f aca="false">I564+L564+M564</f>
        <v>4</v>
      </c>
      <c r="X564" s="115" t="str">
        <f aca="false">IF(E564&lt;&gt;"",(IF(F564="SL","6",IF(F564="SP","2",IF(F564="F","14",IF(F564="C","2","0")))))*2,IF(F564="SL","6",IF(F564="SP","2",IF(F564="F","14",IF(F564="C","2","0")))))</f>
        <v>6</v>
      </c>
      <c r="Y564" s="116" t="str">
        <f aca="false">IF(S564="Folgado","2",IF(S564="Adequado","4",IF(S564="Apertado","6","0")))</f>
        <v>6</v>
      </c>
      <c r="Z564" s="112" t="n">
        <f aca="false">IF(AND(U564&lt;&gt;"",F564="SL",F564="F"),(W564+X564+Y564)*1.5,(W564+X564+Y564))</f>
        <v>16</v>
      </c>
      <c r="AA564" s="112"/>
    </row>
    <row r="565" customFormat="false" ht="15" hidden="true" customHeight="true" outlineLevel="0" collapsed="false">
      <c r="B565" s="122" t="s">
        <v>810</v>
      </c>
      <c r="C565" s="122" t="s">
        <v>225</v>
      </c>
      <c r="D565" s="122" t="s">
        <v>115</v>
      </c>
      <c r="E565" s="122"/>
      <c r="F565" s="123"/>
      <c r="G565" s="122" t="s">
        <v>811</v>
      </c>
      <c r="H565" s="124" t="s">
        <v>812</v>
      </c>
      <c r="I565" s="125"/>
      <c r="J565" s="122"/>
      <c r="K565" s="122" t="n">
        <f aca="false">ROUNDUP(SUM(I565+J565)*1.2,0)</f>
        <v>0</v>
      </c>
      <c r="L565" s="122"/>
      <c r="M565" s="122"/>
      <c r="N565" s="122" t="n">
        <f aca="false">(L565+M565)*2</f>
        <v>0</v>
      </c>
      <c r="O565" s="124" t="n">
        <f aca="false">K565+N565</f>
        <v>0</v>
      </c>
      <c r="P565" s="126" t="n">
        <v>112.18</v>
      </c>
      <c r="Q565" s="127"/>
      <c r="R565" s="127"/>
      <c r="S565" s="122"/>
      <c r="T565" s="122"/>
      <c r="U565" s="122"/>
      <c r="V565" s="122"/>
      <c r="W565" s="125"/>
      <c r="X565" s="125"/>
      <c r="Y565" s="122"/>
      <c r="Z565" s="122"/>
      <c r="AA565" s="122"/>
    </row>
    <row r="566" customFormat="false" ht="15" hidden="true" customHeight="true" outlineLevel="0" collapsed="false">
      <c r="B566" s="112" t="s">
        <v>818</v>
      </c>
      <c r="C566" s="112" t="s">
        <v>1513</v>
      </c>
      <c r="D566" s="112"/>
      <c r="E566" s="113"/>
      <c r="F566" s="113" t="s">
        <v>1514</v>
      </c>
      <c r="G566" s="112"/>
      <c r="H566" s="117"/>
      <c r="I566" s="115" t="n">
        <v>2</v>
      </c>
      <c r="J566" s="112" t="n">
        <v>0</v>
      </c>
      <c r="K566" s="112" t="n">
        <f aca="false">ROUNDUP(SUM(I566+J566)*1.2,0)</f>
        <v>3</v>
      </c>
      <c r="L566" s="112"/>
      <c r="M566" s="112"/>
      <c r="N566" s="112" t="n">
        <f aca="false">(L566+M566)*2</f>
        <v>0</v>
      </c>
      <c r="O566" s="117" t="n">
        <f aca="false">K566+N566</f>
        <v>3</v>
      </c>
      <c r="P566" s="118" t="n">
        <f aca="false">P567</f>
        <v>60.75</v>
      </c>
      <c r="Q566" s="119" t="n">
        <f aca="false">(I566+L566+M566)*30</f>
        <v>60</v>
      </c>
      <c r="R566" s="119" t="n">
        <f aca="false">(I566+L566+M566)*45</f>
        <v>90</v>
      </c>
      <c r="S566" s="120" t="str">
        <f aca="false">IF(AND(P566&gt;=Q566,P566&lt;=R566),"Adequado",IF(P566&lt;Q566,"Apertado",IF(P566&gt;R566,"Folgado","0")))</f>
        <v>Adequado</v>
      </c>
      <c r="T566" s="112"/>
      <c r="U566" s="128" t="n">
        <v>45566</v>
      </c>
      <c r="V566" s="112"/>
      <c r="W566" s="115" t="n">
        <f aca="false">I566+L566+M566</f>
        <v>2</v>
      </c>
      <c r="X566" s="115" t="str">
        <f aca="false">IF(E566&lt;&gt;"",(IF(F566="SL","6",IF(F566="SP","2",IF(F566="F","14",IF(F566="C","2","0")))))*2,IF(F566="SL","6",IF(F566="SP","2",IF(F566="F","14",IF(F566="C","2","0")))))</f>
        <v>6</v>
      </c>
      <c r="Y566" s="116" t="str">
        <f aca="false">IF(S566="Folgado","2",IF(S566="Adequado","4",IF(S566="Apertado","6","0")))</f>
        <v>4</v>
      </c>
      <c r="Z566" s="112" t="n">
        <f aca="false">IF(AND(U566&lt;&gt;"",F566="SL",F566="F"),(W566+X566+Y566)*1.5,(W566+X566+Y566))</f>
        <v>12</v>
      </c>
      <c r="AA566" s="112"/>
    </row>
    <row r="567" customFormat="false" ht="15" hidden="true" customHeight="true" outlineLevel="0" collapsed="false">
      <c r="B567" s="122" t="s">
        <v>818</v>
      </c>
      <c r="C567" s="122" t="s">
        <v>225</v>
      </c>
      <c r="D567" s="122" t="s">
        <v>70</v>
      </c>
      <c r="E567" s="122"/>
      <c r="F567" s="123"/>
      <c r="G567" s="122" t="s">
        <v>819</v>
      </c>
      <c r="H567" s="124" t="s">
        <v>820</v>
      </c>
      <c r="I567" s="125"/>
      <c r="J567" s="122"/>
      <c r="K567" s="122" t="n">
        <f aca="false">ROUNDUP(SUM(I567+J567)*1.2,0)</f>
        <v>0</v>
      </c>
      <c r="L567" s="122"/>
      <c r="M567" s="122"/>
      <c r="N567" s="122" t="n">
        <f aca="false">(L567+M567)*2</f>
        <v>0</v>
      </c>
      <c r="O567" s="124" t="n">
        <f aca="false">K567+N567</f>
        <v>0</v>
      </c>
      <c r="P567" s="126" t="n">
        <v>60.75</v>
      </c>
      <c r="Q567" s="127"/>
      <c r="R567" s="127"/>
      <c r="S567" s="122"/>
      <c r="T567" s="122"/>
      <c r="U567" s="122"/>
      <c r="V567" s="122"/>
      <c r="W567" s="125"/>
      <c r="X567" s="125"/>
      <c r="Y567" s="122"/>
      <c r="Z567" s="122"/>
      <c r="AA567" s="122"/>
    </row>
    <row r="568" customFormat="false" ht="15" hidden="true" customHeight="true" outlineLevel="0" collapsed="false">
      <c r="B568" s="116" t="s">
        <v>823</v>
      </c>
      <c r="C568" s="116" t="s">
        <v>1513</v>
      </c>
      <c r="D568" s="116"/>
      <c r="E568" s="138"/>
      <c r="F568" s="138" t="s">
        <v>1514</v>
      </c>
      <c r="G568" s="116"/>
      <c r="H568" s="114"/>
      <c r="I568" s="139" t="n">
        <v>2</v>
      </c>
      <c r="J568" s="116" t="n">
        <v>0</v>
      </c>
      <c r="K568" s="116" t="n">
        <f aca="false">ROUNDUP(SUM(I568+J568)*1.2,0)</f>
        <v>3</v>
      </c>
      <c r="L568" s="116"/>
      <c r="M568" s="116"/>
      <c r="N568" s="116" t="n">
        <f aca="false">(L568+M568)*2</f>
        <v>0</v>
      </c>
      <c r="O568" s="114" t="n">
        <f aca="false">K568+N568</f>
        <v>3</v>
      </c>
      <c r="P568" s="140" t="n">
        <f aca="false">P569</f>
        <v>88.79</v>
      </c>
      <c r="Q568" s="119" t="n">
        <f aca="false">(I568+L568+M568)*30</f>
        <v>60</v>
      </c>
      <c r="R568" s="119" t="n">
        <f aca="false">(I568+L568+M568)*45</f>
        <v>90</v>
      </c>
      <c r="S568" s="116" t="str">
        <f aca="false">IF(AND(P568&gt;=Q568,P568&lt;=R568),"Adequado",IF(P568&lt;Q568,"Apertado",IF(P568&gt;R568,"Folgado","0")))</f>
        <v>Adequado</v>
      </c>
      <c r="T568" s="116"/>
      <c r="U568" s="116"/>
      <c r="V568" s="116"/>
      <c r="W568" s="115" t="n">
        <f aca="false">I568+L568+M568</f>
        <v>2</v>
      </c>
      <c r="X568" s="115" t="str">
        <f aca="false">IF(E568&lt;&gt;"",(IF(F568="SL","6",IF(F568="SP","2",IF(F568="F","14",IF(F568="C","2","0")))))*2,IF(F568="SL","6",IF(F568="SP","2",IF(F568="F","14",IF(F568="C","2","0")))))</f>
        <v>6</v>
      </c>
      <c r="Y568" s="116" t="str">
        <f aca="false">IF(S568="Folgado","2",IF(S568="Adequado","4",IF(S568="Apertado","6","0")))</f>
        <v>4</v>
      </c>
      <c r="Z568" s="112" t="n">
        <f aca="false">IF(AND(U568&lt;&gt;"",F568="SL",F568="F"),(W568+X568+Y568)*1.5,(W568+X568+Y568))</f>
        <v>12</v>
      </c>
      <c r="AA568" s="116"/>
    </row>
    <row r="569" customFormat="false" ht="15" hidden="true" customHeight="true" outlineLevel="0" collapsed="false">
      <c r="B569" s="116" t="s">
        <v>823</v>
      </c>
      <c r="C569" s="116" t="s">
        <v>225</v>
      </c>
      <c r="D569" s="116" t="s">
        <v>70</v>
      </c>
      <c r="E569" s="116"/>
      <c r="F569" s="138"/>
      <c r="G569" s="116" t="s">
        <v>824</v>
      </c>
      <c r="H569" s="114" t="s">
        <v>825</v>
      </c>
      <c r="I569" s="139"/>
      <c r="J569" s="116"/>
      <c r="K569" s="116" t="n">
        <f aca="false">ROUNDUP(SUM(I569+J569)*1.2,0)</f>
        <v>0</v>
      </c>
      <c r="L569" s="116"/>
      <c r="M569" s="116"/>
      <c r="N569" s="116" t="n">
        <f aca="false">(L569+M569)*2</f>
        <v>0</v>
      </c>
      <c r="O569" s="114" t="n">
        <f aca="false">K569+N569</f>
        <v>0</v>
      </c>
      <c r="P569" s="140" t="n">
        <v>88.79</v>
      </c>
      <c r="Q569" s="141"/>
      <c r="R569" s="141"/>
      <c r="S569" s="116"/>
      <c r="T569" s="116"/>
      <c r="U569" s="116"/>
      <c r="V569" s="116"/>
      <c r="W569" s="139"/>
      <c r="X569" s="139"/>
      <c r="Y569" s="116"/>
      <c r="Z569" s="116"/>
      <c r="AA569" s="116"/>
    </row>
    <row r="570" customFormat="false" ht="15" hidden="true" customHeight="true" outlineLevel="0" collapsed="false">
      <c r="B570" s="122" t="s">
        <v>823</v>
      </c>
      <c r="C570" s="122" t="s">
        <v>225</v>
      </c>
      <c r="D570" s="122" t="s">
        <v>70</v>
      </c>
      <c r="E570" s="122"/>
      <c r="F570" s="123"/>
      <c r="G570" s="122" t="s">
        <v>828</v>
      </c>
      <c r="H570" s="124" t="s">
        <v>825</v>
      </c>
      <c r="I570" s="125"/>
      <c r="J570" s="122"/>
      <c r="K570" s="122" t="n">
        <f aca="false">ROUNDUP(SUM(I570+J570)*1.2,0)</f>
        <v>0</v>
      </c>
      <c r="L570" s="122"/>
      <c r="M570" s="122"/>
      <c r="N570" s="122" t="n">
        <f aca="false">(L570+M570)*2</f>
        <v>0</v>
      </c>
      <c r="O570" s="124" t="n">
        <f aca="false">K570+N570</f>
        <v>0</v>
      </c>
      <c r="P570" s="126"/>
      <c r="Q570" s="127"/>
      <c r="R570" s="127"/>
      <c r="S570" s="122"/>
      <c r="T570" s="122"/>
      <c r="U570" s="122"/>
      <c r="V570" s="122"/>
      <c r="W570" s="125"/>
      <c r="X570" s="125"/>
      <c r="Y570" s="122"/>
      <c r="Z570" s="122"/>
      <c r="AA570" s="122"/>
    </row>
    <row r="571" customFormat="false" ht="15" hidden="true" customHeight="true" outlineLevel="0" collapsed="false">
      <c r="B571" s="112" t="s">
        <v>830</v>
      </c>
      <c r="C571" s="112" t="s">
        <v>1513</v>
      </c>
      <c r="D571" s="112"/>
      <c r="E571" s="113"/>
      <c r="F571" s="113" t="s">
        <v>1514</v>
      </c>
      <c r="G571" s="112"/>
      <c r="H571" s="117"/>
      <c r="I571" s="115" t="n">
        <v>1</v>
      </c>
      <c r="J571" s="112" t="n">
        <v>0</v>
      </c>
      <c r="K571" s="112" t="n">
        <f aca="false">ROUNDUP(SUM(I571+J571)*1.2,0)</f>
        <v>2</v>
      </c>
      <c r="L571" s="112"/>
      <c r="M571" s="112"/>
      <c r="N571" s="112" t="n">
        <f aca="false">(L571+M571)*2</f>
        <v>0</v>
      </c>
      <c r="O571" s="117" t="n">
        <f aca="false">K571+N571</f>
        <v>2</v>
      </c>
      <c r="P571" s="118" t="n">
        <f aca="false">P572</f>
        <v>37.61</v>
      </c>
      <c r="Q571" s="119" t="n">
        <f aca="false">(I571+L571+M571)*30</f>
        <v>30</v>
      </c>
      <c r="R571" s="119" t="n">
        <f aca="false">(I571+L571+M571)*45</f>
        <v>45</v>
      </c>
      <c r="S571" s="120" t="str">
        <f aca="false">IF(AND(P571&gt;=Q571,P571&lt;=R571),"Adequado",IF(P571&lt;Q571,"Apertado",IF(P571&gt;R571,"Folgado","0")))</f>
        <v>Adequado</v>
      </c>
      <c r="T571" s="112"/>
      <c r="U571" s="112"/>
      <c r="V571" s="112"/>
      <c r="W571" s="115" t="n">
        <f aca="false">I571+L571+M571</f>
        <v>1</v>
      </c>
      <c r="X571" s="115" t="str">
        <f aca="false">IF(E571&lt;&gt;"",(IF(F571="SL","6",IF(F571="SP","2",IF(F571="F","14",IF(F571="C","2","0")))))*2,IF(F571="SL","6",IF(F571="SP","2",IF(F571="F","14",IF(F571="C","2","0")))))</f>
        <v>6</v>
      </c>
      <c r="Y571" s="116" t="str">
        <f aca="false">IF(S571="Folgado","2",IF(S571="Adequado","4",IF(S571="Apertado","6","0")))</f>
        <v>4</v>
      </c>
      <c r="Z571" s="112" t="n">
        <f aca="false">IF(AND(U571&lt;&gt;"",F571="SL",F571="F"),(W571+X571+Y571)*1.5,(W571+X571+Y571))</f>
        <v>11</v>
      </c>
      <c r="AA571" s="112"/>
    </row>
    <row r="572" customFormat="false" ht="15" hidden="true" customHeight="true" outlineLevel="0" collapsed="false">
      <c r="B572" s="122" t="s">
        <v>830</v>
      </c>
      <c r="C572" s="122" t="s">
        <v>225</v>
      </c>
      <c r="D572" s="122" t="s">
        <v>14</v>
      </c>
      <c r="E572" s="122"/>
      <c r="F572" s="123"/>
      <c r="G572" s="122" t="s">
        <v>831</v>
      </c>
      <c r="H572" s="124" t="s">
        <v>832</v>
      </c>
      <c r="I572" s="125"/>
      <c r="J572" s="122"/>
      <c r="K572" s="122" t="n">
        <f aca="false">ROUNDUP(SUM(I572+J572)*1.2,0)</f>
        <v>0</v>
      </c>
      <c r="L572" s="122"/>
      <c r="M572" s="122"/>
      <c r="N572" s="122" t="n">
        <f aca="false">(L572+M572)*2</f>
        <v>0</v>
      </c>
      <c r="O572" s="124" t="n">
        <f aca="false">K572+N572</f>
        <v>0</v>
      </c>
      <c r="P572" s="126" t="n">
        <v>37.61</v>
      </c>
      <c r="Q572" s="127"/>
      <c r="R572" s="127"/>
      <c r="S572" s="122"/>
      <c r="T572" s="122"/>
      <c r="U572" s="122"/>
      <c r="V572" s="122"/>
      <c r="W572" s="125"/>
      <c r="X572" s="125"/>
      <c r="Y572" s="122"/>
      <c r="Z572" s="122"/>
      <c r="AA572" s="122"/>
    </row>
    <row r="573" customFormat="false" ht="15" hidden="true" customHeight="true" outlineLevel="0" collapsed="false">
      <c r="B573" s="112" t="s">
        <v>834</v>
      </c>
      <c r="C573" s="112" t="s">
        <v>1513</v>
      </c>
      <c r="D573" s="112"/>
      <c r="E573" s="113"/>
      <c r="F573" s="113" t="s">
        <v>1514</v>
      </c>
      <c r="G573" s="112"/>
      <c r="H573" s="117"/>
      <c r="I573" s="115" t="n">
        <v>7</v>
      </c>
      <c r="J573" s="112" t="n">
        <v>4</v>
      </c>
      <c r="K573" s="112" t="n">
        <f aca="false">ROUNDUP(SUM(I573+J573)*1.2,0)</f>
        <v>14</v>
      </c>
      <c r="L573" s="112" t="n">
        <v>1</v>
      </c>
      <c r="M573" s="112"/>
      <c r="N573" s="112" t="n">
        <f aca="false">(L573+M573)*2</f>
        <v>2</v>
      </c>
      <c r="O573" s="117" t="n">
        <f aca="false">K573+N573</f>
        <v>16</v>
      </c>
      <c r="P573" s="118" t="n">
        <f aca="false">P574</f>
        <v>370.22</v>
      </c>
      <c r="Q573" s="119" t="n">
        <f aca="false">(I573+L573+M573)*30</f>
        <v>240</v>
      </c>
      <c r="R573" s="119" t="n">
        <f aca="false">(I573+L573+M573)*45</f>
        <v>360</v>
      </c>
      <c r="S573" s="120" t="str">
        <f aca="false">IF(AND(P573&gt;=Q573,P573&lt;=R573),"Adequado",IF(P573&lt;Q573,"Apertado",IF(P573&gt;R573,"Folgado","0")))</f>
        <v>Folgado</v>
      </c>
      <c r="T573" s="112"/>
      <c r="U573" s="128" t="n">
        <v>45231</v>
      </c>
      <c r="V573" s="112"/>
      <c r="W573" s="115" t="n">
        <f aca="false">I573+L573+M573</f>
        <v>8</v>
      </c>
      <c r="X573" s="115" t="str">
        <f aca="false">IF(E573&lt;&gt;"",(IF(F573="SL","6",IF(F573="SP","2",IF(F573="F","14",IF(F573="C","2","0")))))*2,IF(F573="SL","6",IF(F573="SP","2",IF(F573="F","14",IF(F573="C","2","0")))))</f>
        <v>6</v>
      </c>
      <c r="Y573" s="116" t="str">
        <f aca="false">IF(S573="Folgado","2",IF(S573="Adequado","4",IF(S573="Apertado","6","0")))</f>
        <v>2</v>
      </c>
      <c r="Z573" s="112" t="n">
        <f aca="false">IF(AND(U573&lt;&gt;"",F573="SL",F573="F"),(W573+X573+Y573)*1.5,(W573+X573+Y573))</f>
        <v>16</v>
      </c>
      <c r="AA573" s="112" t="s">
        <v>1525</v>
      </c>
    </row>
    <row r="574" customFormat="false" ht="15" hidden="true" customHeight="true" outlineLevel="0" collapsed="false">
      <c r="B574" s="116" t="s">
        <v>834</v>
      </c>
      <c r="C574" s="116" t="s">
        <v>225</v>
      </c>
      <c r="D574" s="116" t="s">
        <v>14</v>
      </c>
      <c r="E574" s="116"/>
      <c r="F574" s="138"/>
      <c r="G574" s="116" t="s">
        <v>835</v>
      </c>
      <c r="H574" s="114" t="s">
        <v>836</v>
      </c>
      <c r="I574" s="139"/>
      <c r="J574" s="116"/>
      <c r="K574" s="116" t="n">
        <f aca="false">ROUNDUP(SUM(I574+J574)*1.2,0)</f>
        <v>0</v>
      </c>
      <c r="L574" s="116"/>
      <c r="M574" s="116"/>
      <c r="N574" s="116" t="n">
        <f aca="false">(L574+M574)*2</f>
        <v>0</v>
      </c>
      <c r="O574" s="114" t="n">
        <f aca="false">K574+N574</f>
        <v>0</v>
      </c>
      <c r="P574" s="140" t="n">
        <v>370.22</v>
      </c>
      <c r="Q574" s="141"/>
      <c r="R574" s="141"/>
      <c r="S574" s="116"/>
      <c r="T574" s="116"/>
      <c r="U574" s="116"/>
      <c r="V574" s="116"/>
      <c r="W574" s="139"/>
      <c r="X574" s="139"/>
      <c r="Y574" s="116"/>
      <c r="Z574" s="116"/>
      <c r="AA574" s="116"/>
    </row>
    <row r="575" customFormat="false" ht="15" hidden="true" customHeight="true" outlineLevel="0" collapsed="false">
      <c r="B575" s="116" t="s">
        <v>834</v>
      </c>
      <c r="C575" s="116" t="s">
        <v>225</v>
      </c>
      <c r="D575" s="116" t="s">
        <v>14</v>
      </c>
      <c r="E575" s="116"/>
      <c r="F575" s="138"/>
      <c r="G575" s="116" t="s">
        <v>835</v>
      </c>
      <c r="H575" s="114" t="s">
        <v>836</v>
      </c>
      <c r="I575" s="139"/>
      <c r="J575" s="116"/>
      <c r="K575" s="116" t="n">
        <f aca="false">ROUNDUP(SUM(I575+J575)*1.2,0)</f>
        <v>0</v>
      </c>
      <c r="L575" s="116"/>
      <c r="M575" s="116"/>
      <c r="N575" s="116" t="n">
        <f aca="false">(L575+M575)*2</f>
        <v>0</v>
      </c>
      <c r="O575" s="114" t="n">
        <f aca="false">K575+N575</f>
        <v>0</v>
      </c>
      <c r="P575" s="140"/>
      <c r="Q575" s="141"/>
      <c r="R575" s="141"/>
      <c r="S575" s="116"/>
      <c r="T575" s="116"/>
      <c r="U575" s="116"/>
      <c r="V575" s="116"/>
      <c r="W575" s="139"/>
      <c r="X575" s="139"/>
      <c r="Y575" s="116"/>
      <c r="Z575" s="116"/>
      <c r="AA575" s="116"/>
    </row>
    <row r="576" customFormat="false" ht="15" hidden="true" customHeight="true" outlineLevel="0" collapsed="false">
      <c r="B576" s="116" t="s">
        <v>834</v>
      </c>
      <c r="C576" s="116" t="s">
        <v>225</v>
      </c>
      <c r="D576" s="116" t="s">
        <v>14</v>
      </c>
      <c r="E576" s="116"/>
      <c r="F576" s="138"/>
      <c r="G576" s="116" t="s">
        <v>835</v>
      </c>
      <c r="H576" s="114" t="s">
        <v>836</v>
      </c>
      <c r="I576" s="139"/>
      <c r="J576" s="116"/>
      <c r="K576" s="116" t="n">
        <f aca="false">ROUNDUP(SUM(I576+J576)*1.2,0)</f>
        <v>0</v>
      </c>
      <c r="L576" s="116"/>
      <c r="M576" s="116"/>
      <c r="N576" s="116" t="n">
        <f aca="false">(L576+M576)*2</f>
        <v>0</v>
      </c>
      <c r="O576" s="114" t="n">
        <f aca="false">K576+N576</f>
        <v>0</v>
      </c>
      <c r="P576" s="140"/>
      <c r="Q576" s="141"/>
      <c r="R576" s="141"/>
      <c r="S576" s="116"/>
      <c r="T576" s="116"/>
      <c r="U576" s="116"/>
      <c r="V576" s="116"/>
      <c r="W576" s="139"/>
      <c r="X576" s="139"/>
      <c r="Y576" s="116"/>
      <c r="Z576" s="116"/>
      <c r="AA576" s="116"/>
    </row>
    <row r="577" customFormat="false" ht="15" hidden="true" customHeight="true" outlineLevel="0" collapsed="false">
      <c r="B577" s="116" t="s">
        <v>834</v>
      </c>
      <c r="C577" s="116" t="s">
        <v>225</v>
      </c>
      <c r="D577" s="116" t="s">
        <v>14</v>
      </c>
      <c r="E577" s="116"/>
      <c r="F577" s="138"/>
      <c r="G577" s="116" t="s">
        <v>835</v>
      </c>
      <c r="H577" s="114" t="s">
        <v>836</v>
      </c>
      <c r="I577" s="139"/>
      <c r="J577" s="116"/>
      <c r="K577" s="116" t="n">
        <f aca="false">ROUNDUP(SUM(I577+J577)*1.2,0)</f>
        <v>0</v>
      </c>
      <c r="L577" s="116"/>
      <c r="M577" s="116"/>
      <c r="N577" s="116" t="n">
        <f aca="false">(L577+M577)*2</f>
        <v>0</v>
      </c>
      <c r="O577" s="114" t="n">
        <f aca="false">K577+N577</f>
        <v>0</v>
      </c>
      <c r="P577" s="140"/>
      <c r="Q577" s="141"/>
      <c r="R577" s="141"/>
      <c r="S577" s="116"/>
      <c r="T577" s="116"/>
      <c r="U577" s="116"/>
      <c r="V577" s="116"/>
      <c r="W577" s="139"/>
      <c r="X577" s="139"/>
      <c r="Y577" s="116"/>
      <c r="Z577" s="116"/>
      <c r="AA577" s="116"/>
    </row>
    <row r="578" customFormat="false" ht="15" hidden="true" customHeight="true" outlineLevel="0" collapsed="false">
      <c r="B578" s="116" t="s">
        <v>834</v>
      </c>
      <c r="C578" s="116" t="s">
        <v>225</v>
      </c>
      <c r="D578" s="116" t="s">
        <v>14</v>
      </c>
      <c r="E578" s="116"/>
      <c r="F578" s="138"/>
      <c r="G578" s="116" t="s">
        <v>835</v>
      </c>
      <c r="H578" s="114" t="s">
        <v>836</v>
      </c>
      <c r="I578" s="139"/>
      <c r="J578" s="116"/>
      <c r="K578" s="116" t="n">
        <f aca="false">ROUNDUP(SUM(I578+J578)*1.2,0)</f>
        <v>0</v>
      </c>
      <c r="L578" s="116"/>
      <c r="M578" s="116"/>
      <c r="N578" s="116" t="n">
        <f aca="false">(L578+M578)*2</f>
        <v>0</v>
      </c>
      <c r="O578" s="114" t="n">
        <f aca="false">K578+N578</f>
        <v>0</v>
      </c>
      <c r="P578" s="140"/>
      <c r="Q578" s="141"/>
      <c r="R578" s="141"/>
      <c r="S578" s="116"/>
      <c r="T578" s="116"/>
      <c r="U578" s="116"/>
      <c r="V578" s="116"/>
      <c r="W578" s="139"/>
      <c r="X578" s="139"/>
      <c r="Y578" s="116"/>
      <c r="Z578" s="116"/>
      <c r="AA578" s="116"/>
    </row>
    <row r="579" customFormat="false" ht="15" hidden="true" customHeight="true" outlineLevel="0" collapsed="false">
      <c r="B579" s="116" t="s">
        <v>834</v>
      </c>
      <c r="C579" s="116" t="s">
        <v>225</v>
      </c>
      <c r="D579" s="116" t="s">
        <v>14</v>
      </c>
      <c r="E579" s="116"/>
      <c r="F579" s="138"/>
      <c r="G579" s="116" t="s">
        <v>835</v>
      </c>
      <c r="H579" s="114" t="s">
        <v>836</v>
      </c>
      <c r="I579" s="139"/>
      <c r="J579" s="116"/>
      <c r="K579" s="116" t="n">
        <f aca="false">ROUNDUP(SUM(I579+J579)*1.2,0)</f>
        <v>0</v>
      </c>
      <c r="L579" s="116"/>
      <c r="M579" s="116"/>
      <c r="N579" s="116" t="n">
        <f aca="false">(L579+M579)*2</f>
        <v>0</v>
      </c>
      <c r="O579" s="114" t="n">
        <f aca="false">K579+N579</f>
        <v>0</v>
      </c>
      <c r="P579" s="140"/>
      <c r="Q579" s="141"/>
      <c r="R579" s="141"/>
      <c r="S579" s="116"/>
      <c r="T579" s="116"/>
      <c r="U579" s="116"/>
      <c r="V579" s="116"/>
      <c r="W579" s="139"/>
      <c r="X579" s="139"/>
      <c r="Y579" s="116"/>
      <c r="Z579" s="116"/>
      <c r="AA579" s="116"/>
    </row>
    <row r="580" customFormat="false" ht="15" hidden="true" customHeight="true" outlineLevel="0" collapsed="false">
      <c r="B580" s="116" t="s">
        <v>834</v>
      </c>
      <c r="C580" s="116" t="s">
        <v>225</v>
      </c>
      <c r="D580" s="116" t="s">
        <v>14</v>
      </c>
      <c r="E580" s="116"/>
      <c r="F580" s="138"/>
      <c r="G580" s="116" t="s">
        <v>835</v>
      </c>
      <c r="H580" s="114" t="s">
        <v>836</v>
      </c>
      <c r="I580" s="139"/>
      <c r="J580" s="116"/>
      <c r="K580" s="116" t="n">
        <f aca="false">ROUNDUP(SUM(I580+J580)*1.2,0)</f>
        <v>0</v>
      </c>
      <c r="L580" s="116"/>
      <c r="M580" s="116"/>
      <c r="N580" s="116" t="n">
        <f aca="false">(L580+M580)*2</f>
        <v>0</v>
      </c>
      <c r="O580" s="114" t="n">
        <f aca="false">K580+N580</f>
        <v>0</v>
      </c>
      <c r="P580" s="140"/>
      <c r="Q580" s="141"/>
      <c r="R580" s="141"/>
      <c r="S580" s="116"/>
      <c r="T580" s="116"/>
      <c r="U580" s="116"/>
      <c r="V580" s="116"/>
      <c r="W580" s="139"/>
      <c r="X580" s="139"/>
      <c r="Y580" s="116"/>
      <c r="Z580" s="116"/>
      <c r="AA580" s="116"/>
    </row>
    <row r="581" customFormat="false" ht="15" hidden="true" customHeight="true" outlineLevel="0" collapsed="false">
      <c r="B581" s="116" t="s">
        <v>834</v>
      </c>
      <c r="C581" s="116" t="s">
        <v>225</v>
      </c>
      <c r="D581" s="116" t="s">
        <v>14</v>
      </c>
      <c r="E581" s="116"/>
      <c r="F581" s="138"/>
      <c r="G581" s="116" t="s">
        <v>835</v>
      </c>
      <c r="H581" s="114" t="s">
        <v>836</v>
      </c>
      <c r="I581" s="139"/>
      <c r="J581" s="116"/>
      <c r="K581" s="116" t="n">
        <f aca="false">ROUNDUP(SUM(I581+J581)*1.2,0)</f>
        <v>0</v>
      </c>
      <c r="L581" s="116"/>
      <c r="M581" s="116"/>
      <c r="N581" s="116" t="n">
        <f aca="false">(L581+M581)*2</f>
        <v>0</v>
      </c>
      <c r="O581" s="114" t="n">
        <f aca="false">K581+N581</f>
        <v>0</v>
      </c>
      <c r="P581" s="140"/>
      <c r="Q581" s="141"/>
      <c r="R581" s="141"/>
      <c r="S581" s="116"/>
      <c r="T581" s="116"/>
      <c r="U581" s="116"/>
      <c r="V581" s="116"/>
      <c r="W581" s="139"/>
      <c r="X581" s="139"/>
      <c r="Y581" s="116"/>
      <c r="Z581" s="116"/>
      <c r="AA581" s="116"/>
    </row>
    <row r="582" customFormat="false" ht="15" hidden="true" customHeight="true" outlineLevel="0" collapsed="false">
      <c r="B582" s="116" t="s">
        <v>834</v>
      </c>
      <c r="C582" s="116" t="s">
        <v>225</v>
      </c>
      <c r="D582" s="116" t="s">
        <v>14</v>
      </c>
      <c r="E582" s="116"/>
      <c r="F582" s="138"/>
      <c r="G582" s="116" t="s">
        <v>835</v>
      </c>
      <c r="H582" s="114" t="s">
        <v>836</v>
      </c>
      <c r="I582" s="139"/>
      <c r="J582" s="116"/>
      <c r="K582" s="116" t="n">
        <f aca="false">ROUNDUP(SUM(I582+J582)*1.2,0)</f>
        <v>0</v>
      </c>
      <c r="L582" s="116"/>
      <c r="M582" s="116"/>
      <c r="N582" s="116" t="n">
        <f aca="false">(L582+M582)*2</f>
        <v>0</v>
      </c>
      <c r="O582" s="114" t="n">
        <f aca="false">K582+N582</f>
        <v>0</v>
      </c>
      <c r="P582" s="140"/>
      <c r="Q582" s="141"/>
      <c r="R582" s="141"/>
      <c r="S582" s="116"/>
      <c r="T582" s="116"/>
      <c r="U582" s="116"/>
      <c r="V582" s="116"/>
      <c r="W582" s="139"/>
      <c r="X582" s="139"/>
      <c r="Y582" s="116"/>
      <c r="Z582" s="116"/>
      <c r="AA582" s="116"/>
    </row>
    <row r="583" customFormat="false" ht="15" hidden="true" customHeight="true" outlineLevel="0" collapsed="false">
      <c r="B583" s="116" t="s">
        <v>834</v>
      </c>
      <c r="C583" s="116" t="s">
        <v>225</v>
      </c>
      <c r="D583" s="116" t="s">
        <v>14</v>
      </c>
      <c r="E583" s="116"/>
      <c r="F583" s="138"/>
      <c r="G583" s="116" t="s">
        <v>1562</v>
      </c>
      <c r="H583" s="114" t="s">
        <v>836</v>
      </c>
      <c r="I583" s="139"/>
      <c r="J583" s="116"/>
      <c r="K583" s="116" t="n">
        <f aca="false">ROUNDUP(SUM(I583+J583)*1.2,0)</f>
        <v>0</v>
      </c>
      <c r="L583" s="116"/>
      <c r="M583" s="116"/>
      <c r="N583" s="116" t="n">
        <f aca="false">(L583+M583)*2</f>
        <v>0</v>
      </c>
      <c r="O583" s="114" t="n">
        <f aca="false">K583+N583</f>
        <v>0</v>
      </c>
      <c r="P583" s="140"/>
      <c r="Q583" s="141"/>
      <c r="R583" s="141"/>
      <c r="S583" s="116"/>
      <c r="T583" s="116"/>
      <c r="U583" s="116"/>
      <c r="V583" s="116"/>
      <c r="W583" s="139"/>
      <c r="X583" s="139"/>
      <c r="Y583" s="116"/>
      <c r="Z583" s="116"/>
      <c r="AA583" s="116"/>
    </row>
    <row r="584" customFormat="false" ht="15" hidden="true" customHeight="true" outlineLevel="0" collapsed="false">
      <c r="B584" s="116" t="s">
        <v>834</v>
      </c>
      <c r="C584" s="116" t="s">
        <v>225</v>
      </c>
      <c r="D584" s="116" t="s">
        <v>14</v>
      </c>
      <c r="E584" s="116"/>
      <c r="F584" s="138"/>
      <c r="G584" s="116" t="s">
        <v>1562</v>
      </c>
      <c r="H584" s="114" t="s">
        <v>836</v>
      </c>
      <c r="I584" s="139"/>
      <c r="J584" s="116"/>
      <c r="K584" s="116" t="n">
        <f aca="false">ROUNDUP(SUM(I584+J584)*1.2,0)</f>
        <v>0</v>
      </c>
      <c r="L584" s="116"/>
      <c r="M584" s="116"/>
      <c r="N584" s="116" t="n">
        <f aca="false">(L584+M584)*2</f>
        <v>0</v>
      </c>
      <c r="O584" s="114" t="n">
        <f aca="false">K584+N584</f>
        <v>0</v>
      </c>
      <c r="P584" s="140"/>
      <c r="Q584" s="141"/>
      <c r="R584" s="141"/>
      <c r="S584" s="116"/>
      <c r="T584" s="116"/>
      <c r="U584" s="116"/>
      <c r="V584" s="116"/>
      <c r="W584" s="139"/>
      <c r="X584" s="139"/>
      <c r="Y584" s="116"/>
      <c r="Z584" s="116"/>
      <c r="AA584" s="116"/>
    </row>
    <row r="585" customFormat="false" ht="15" hidden="true" customHeight="true" outlineLevel="0" collapsed="false">
      <c r="B585" s="116" t="s">
        <v>834</v>
      </c>
      <c r="C585" s="116" t="s">
        <v>225</v>
      </c>
      <c r="D585" s="116" t="s">
        <v>14</v>
      </c>
      <c r="E585" s="116"/>
      <c r="F585" s="138"/>
      <c r="G585" s="116" t="s">
        <v>1562</v>
      </c>
      <c r="H585" s="114" t="s">
        <v>836</v>
      </c>
      <c r="I585" s="139"/>
      <c r="J585" s="116"/>
      <c r="K585" s="116" t="n">
        <f aca="false">ROUNDUP(SUM(I585+J585)*1.2,0)</f>
        <v>0</v>
      </c>
      <c r="L585" s="116"/>
      <c r="M585" s="116"/>
      <c r="N585" s="116" t="n">
        <f aca="false">(L585+M585)*2</f>
        <v>0</v>
      </c>
      <c r="O585" s="114" t="n">
        <f aca="false">K585+N585</f>
        <v>0</v>
      </c>
      <c r="P585" s="140"/>
      <c r="Q585" s="141"/>
      <c r="R585" s="141"/>
      <c r="S585" s="116"/>
      <c r="T585" s="116"/>
      <c r="U585" s="116"/>
      <c r="V585" s="116"/>
      <c r="W585" s="139"/>
      <c r="X585" s="139"/>
      <c r="Y585" s="116"/>
      <c r="Z585" s="116"/>
      <c r="AA585" s="116"/>
    </row>
    <row r="586" customFormat="false" ht="15" hidden="true" customHeight="true" outlineLevel="0" collapsed="false">
      <c r="B586" s="122" t="s">
        <v>834</v>
      </c>
      <c r="C586" s="122" t="s">
        <v>225</v>
      </c>
      <c r="D586" s="122" t="s">
        <v>14</v>
      </c>
      <c r="E586" s="122"/>
      <c r="F586" s="123"/>
      <c r="G586" s="122" t="s">
        <v>1562</v>
      </c>
      <c r="H586" s="124" t="s">
        <v>836</v>
      </c>
      <c r="I586" s="125"/>
      <c r="J586" s="122"/>
      <c r="K586" s="122" t="n">
        <f aca="false">ROUNDUP(SUM(I586+J586)*1.2,0)</f>
        <v>0</v>
      </c>
      <c r="L586" s="122"/>
      <c r="M586" s="122"/>
      <c r="N586" s="122" t="n">
        <f aca="false">(L586+M586)*2</f>
        <v>0</v>
      </c>
      <c r="O586" s="124" t="n">
        <f aca="false">K586+N586</f>
        <v>0</v>
      </c>
      <c r="P586" s="126"/>
      <c r="Q586" s="127"/>
      <c r="R586" s="127"/>
      <c r="S586" s="122"/>
      <c r="T586" s="122"/>
      <c r="U586" s="122"/>
      <c r="V586" s="122"/>
      <c r="W586" s="125"/>
      <c r="X586" s="125"/>
      <c r="Y586" s="122"/>
      <c r="Z586" s="122"/>
      <c r="AA586" s="122"/>
    </row>
    <row r="587" customFormat="false" ht="15" hidden="true" customHeight="true" outlineLevel="0" collapsed="false">
      <c r="B587" s="112" t="s">
        <v>1328</v>
      </c>
      <c r="C587" s="112" t="s">
        <v>1513</v>
      </c>
      <c r="D587" s="112"/>
      <c r="E587" s="113"/>
      <c r="F587" s="113" t="s">
        <v>1516</v>
      </c>
      <c r="G587" s="112"/>
      <c r="H587" s="117"/>
      <c r="I587" s="115" t="n">
        <v>1</v>
      </c>
      <c r="J587" s="112" t="n">
        <v>1</v>
      </c>
      <c r="K587" s="112" t="n">
        <f aca="false">ROUNDUP(SUM(I587+J587)*1.2,0)</f>
        <v>3</v>
      </c>
      <c r="L587" s="112"/>
      <c r="M587" s="112"/>
      <c r="N587" s="112" t="n">
        <f aca="false">(L587+M587)*2</f>
        <v>0</v>
      </c>
      <c r="O587" s="117" t="n">
        <f aca="false">K587+N587</f>
        <v>3</v>
      </c>
      <c r="P587" s="118" t="n">
        <f aca="false">P588</f>
        <v>23.36</v>
      </c>
      <c r="Q587" s="119" t="n">
        <f aca="false">(I587+L587+M587)*30</f>
        <v>30</v>
      </c>
      <c r="R587" s="119" t="n">
        <f aca="false">(I587+L587+M587)*45</f>
        <v>45</v>
      </c>
      <c r="S587" s="120" t="str">
        <f aca="false">IF(AND(P587&gt;=Q587,P587&lt;=R587),"Adequado",IF(P587&lt;Q587,"Apertado",IF(P587&gt;R587,"Folgado","0")))</f>
        <v>Apertado</v>
      </c>
      <c r="T587" s="112"/>
      <c r="U587" s="112"/>
      <c r="V587" s="112"/>
      <c r="W587" s="115" t="n">
        <f aca="false">I587+L587+M587</f>
        <v>1</v>
      </c>
      <c r="X587" s="115" t="str">
        <f aca="false">IF(E587&lt;&gt;"",(IF(F587="SL","6",IF(F587="SP","2",IF(F587="F","14",IF(F587="C","2","0")))))*2,IF(F587="SL","6",IF(F587="SP","2",IF(F587="F","14",IF(F587="C","2","0")))))</f>
        <v>14</v>
      </c>
      <c r="Y587" s="116" t="str">
        <f aca="false">IF(S587="Folgado","2",IF(S587="Adequado","4",IF(S587="Apertado","6","0")))</f>
        <v>6</v>
      </c>
      <c r="Z587" s="112" t="n">
        <f aca="false">IF(AND(U587&lt;&gt;"",F587="SL",F587="F"),(W587+X587+Y587)*1.5,(W587+X587+Y587))</f>
        <v>21</v>
      </c>
      <c r="AA587" s="112"/>
    </row>
    <row r="588" customFormat="false" ht="15" hidden="true" customHeight="true" outlineLevel="0" collapsed="false">
      <c r="B588" s="122" t="s">
        <v>1328</v>
      </c>
      <c r="C588" s="122" t="s">
        <v>978</v>
      </c>
      <c r="D588" s="122" t="s">
        <v>70</v>
      </c>
      <c r="E588" s="122"/>
      <c r="F588" s="123"/>
      <c r="G588" s="122" t="s">
        <v>1329</v>
      </c>
      <c r="H588" s="124" t="s">
        <v>1330</v>
      </c>
      <c r="I588" s="125"/>
      <c r="J588" s="122"/>
      <c r="K588" s="122" t="n">
        <f aca="false">ROUNDUP(SUM(I588+J588)*1.2,0)</f>
        <v>0</v>
      </c>
      <c r="L588" s="122"/>
      <c r="M588" s="122"/>
      <c r="N588" s="122" t="n">
        <f aca="false">(L588+M588)*2</f>
        <v>0</v>
      </c>
      <c r="O588" s="124" t="n">
        <f aca="false">K588+N588</f>
        <v>0</v>
      </c>
      <c r="P588" s="126" t="n">
        <v>23.36</v>
      </c>
      <c r="Q588" s="127"/>
      <c r="R588" s="127"/>
      <c r="S588" s="122"/>
      <c r="T588" s="122"/>
      <c r="U588" s="122"/>
      <c r="V588" s="122"/>
      <c r="W588" s="125"/>
      <c r="X588" s="125"/>
      <c r="Y588" s="122"/>
      <c r="Z588" s="122"/>
      <c r="AA588" s="122"/>
    </row>
    <row r="589" customFormat="false" ht="15" hidden="true" customHeight="true" outlineLevel="0" collapsed="false">
      <c r="B589" s="112" t="s">
        <v>153</v>
      </c>
      <c r="C589" s="112" t="s">
        <v>1513</v>
      </c>
      <c r="D589" s="112"/>
      <c r="E589" s="113"/>
      <c r="F589" s="113" t="s">
        <v>1515</v>
      </c>
      <c r="G589" s="112"/>
      <c r="H589" s="117"/>
      <c r="I589" s="115" t="n">
        <v>5</v>
      </c>
      <c r="J589" s="112" t="n">
        <v>0</v>
      </c>
      <c r="K589" s="112" t="n">
        <f aca="false">ROUNDUP(SUM(I589+J589)*1.2,0)</f>
        <v>6</v>
      </c>
      <c r="L589" s="112" t="n">
        <v>1</v>
      </c>
      <c r="M589" s="112"/>
      <c r="N589" s="112" t="n">
        <f aca="false">(L589+M589)*2</f>
        <v>2</v>
      </c>
      <c r="O589" s="117" t="n">
        <f aca="false">K589+N589</f>
        <v>8</v>
      </c>
      <c r="P589" s="118" t="n">
        <f aca="false">P590</f>
        <v>154.5</v>
      </c>
      <c r="Q589" s="119" t="n">
        <f aca="false">(I589+L589+M589)*30</f>
        <v>180</v>
      </c>
      <c r="R589" s="119" t="n">
        <f aca="false">(I589+L589+M589)*45</f>
        <v>270</v>
      </c>
      <c r="S589" s="120" t="str">
        <f aca="false">IF(AND(P589&gt;=Q589,P589&lt;=R589),"Adequado",IF(P589&lt;Q589,"Apertado",IF(P589&gt;R589,"Folgado","0")))</f>
        <v>Apertado</v>
      </c>
      <c r="T589" s="112"/>
      <c r="U589" s="128" t="n">
        <v>47696</v>
      </c>
      <c r="V589" s="112"/>
      <c r="W589" s="115" t="n">
        <f aca="false">I589+L589+M589</f>
        <v>6</v>
      </c>
      <c r="X589" s="115" t="str">
        <f aca="false">IF(E589&lt;&gt;"",(IF(F589="SL","6",IF(F589="SP","2",IF(F589="F","14",IF(F589="C","2","0")))))*2,IF(F589="SL","6",IF(F589="SP","2",IF(F589="F","14",IF(F589="C","2","0")))))</f>
        <v>2</v>
      </c>
      <c r="Y589" s="116" t="str">
        <f aca="false">IF(S589="Folgado","2",IF(S589="Adequado","4",IF(S589="Apertado","6","0")))</f>
        <v>6</v>
      </c>
      <c r="Z589" s="112" t="n">
        <f aca="false">IF(AND(U589&lt;&gt;"",F589="SL",F589="F"),(W589+X589+Y589)*1.5,(W589+X589+Y589))</f>
        <v>14</v>
      </c>
      <c r="AA589" s="112" t="s">
        <v>1545</v>
      </c>
    </row>
    <row r="590" customFormat="false" ht="15" hidden="true" customHeight="true" outlineLevel="0" collapsed="false">
      <c r="B590" s="122" t="s">
        <v>153</v>
      </c>
      <c r="C590" s="122" t="s">
        <v>9</v>
      </c>
      <c r="D590" s="122" t="s">
        <v>10</v>
      </c>
      <c r="E590" s="122"/>
      <c r="F590" s="123"/>
      <c r="G590" s="122" t="s">
        <v>154</v>
      </c>
      <c r="H590" s="124" t="s">
        <v>155</v>
      </c>
      <c r="I590" s="125"/>
      <c r="J590" s="122"/>
      <c r="K590" s="122" t="n">
        <f aca="false">ROUNDUP(SUM(I590+J590)*1.2,0)</f>
        <v>0</v>
      </c>
      <c r="L590" s="122"/>
      <c r="M590" s="122"/>
      <c r="N590" s="122" t="n">
        <f aca="false">(L590+M590)*2</f>
        <v>0</v>
      </c>
      <c r="O590" s="124" t="n">
        <f aca="false">K590+N590</f>
        <v>0</v>
      </c>
      <c r="P590" s="126" t="n">
        <v>154.5</v>
      </c>
      <c r="Q590" s="127"/>
      <c r="R590" s="127"/>
      <c r="S590" s="122"/>
      <c r="T590" s="122"/>
      <c r="U590" s="122"/>
      <c r="V590" s="122"/>
      <c r="W590" s="125"/>
      <c r="X590" s="125"/>
      <c r="Y590" s="122"/>
      <c r="Z590" s="122"/>
      <c r="AA590" s="122"/>
    </row>
    <row r="591" customFormat="false" ht="15" hidden="true" customHeight="true" outlineLevel="0" collapsed="false">
      <c r="B591" s="112" t="s">
        <v>156</v>
      </c>
      <c r="C591" s="112" t="s">
        <v>1513</v>
      </c>
      <c r="D591" s="112"/>
      <c r="E591" s="113"/>
      <c r="F591" s="113" t="s">
        <v>1515</v>
      </c>
      <c r="G591" s="112"/>
      <c r="H591" s="117"/>
      <c r="I591" s="115" t="n">
        <v>1</v>
      </c>
      <c r="J591" s="112" t="n">
        <v>1</v>
      </c>
      <c r="K591" s="112" t="n">
        <f aca="false">ROUNDUP(SUM(I591+J591)*1.2,0)</f>
        <v>3</v>
      </c>
      <c r="L591" s="112"/>
      <c r="M591" s="112"/>
      <c r="N591" s="112" t="n">
        <f aca="false">(L591+M591)*2</f>
        <v>0</v>
      </c>
      <c r="O591" s="117" t="n">
        <f aca="false">K591+N591</f>
        <v>3</v>
      </c>
      <c r="P591" s="118" t="n">
        <f aca="false">P592</f>
        <v>71.79</v>
      </c>
      <c r="Q591" s="119" t="n">
        <f aca="false">(I591+L591+M591)*30</f>
        <v>30</v>
      </c>
      <c r="R591" s="119" t="n">
        <f aca="false">(I591+L591+M591)*45</f>
        <v>45</v>
      </c>
      <c r="S591" s="120" t="str">
        <f aca="false">IF(AND(P591&gt;=Q591,P591&lt;=R591),"Adequado",IF(P591&lt;Q591,"Apertado",IF(P591&gt;R591,"Folgado","0")))</f>
        <v>Folgado</v>
      </c>
      <c r="T591" s="112"/>
      <c r="U591" s="112"/>
      <c r="V591" s="112"/>
      <c r="W591" s="115" t="n">
        <f aca="false">I591+L591+M591</f>
        <v>1</v>
      </c>
      <c r="X591" s="115" t="str">
        <f aca="false">IF(E591&lt;&gt;"",(IF(F591="SL","6",IF(F591="SP","2",IF(F591="F","14",IF(F591="C","2","0")))))*2,IF(F591="SL","6",IF(F591="SP","2",IF(F591="F","14",IF(F591="C","2","0")))))</f>
        <v>2</v>
      </c>
      <c r="Y591" s="116" t="str">
        <f aca="false">IF(S591="Folgado","2",IF(S591="Adequado","4",IF(S591="Apertado","6","0")))</f>
        <v>2</v>
      </c>
      <c r="Z591" s="112" t="n">
        <f aca="false">IF(AND(U591&lt;&gt;"",F591="SL",F591="F"),(W591+X591+Y591)*1.5,(W591+X591+Y591))</f>
        <v>5</v>
      </c>
      <c r="AA591" s="112"/>
    </row>
    <row r="592" customFormat="false" ht="15" hidden="true" customHeight="true" outlineLevel="0" collapsed="false">
      <c r="B592" s="122" t="s">
        <v>156</v>
      </c>
      <c r="C592" s="122" t="s">
        <v>9</v>
      </c>
      <c r="D592" s="122" t="s">
        <v>115</v>
      </c>
      <c r="E592" s="122"/>
      <c r="F592" s="123"/>
      <c r="G592" s="122" t="s">
        <v>157</v>
      </c>
      <c r="H592" s="124" t="s">
        <v>158</v>
      </c>
      <c r="I592" s="125"/>
      <c r="J592" s="122"/>
      <c r="K592" s="122" t="n">
        <f aca="false">ROUNDUP(SUM(I592+J592)*1.2,0)</f>
        <v>0</v>
      </c>
      <c r="L592" s="122"/>
      <c r="M592" s="122"/>
      <c r="N592" s="122" t="n">
        <f aca="false">(L592+M592)*2</f>
        <v>0</v>
      </c>
      <c r="O592" s="124" t="n">
        <f aca="false">K592+N592</f>
        <v>0</v>
      </c>
      <c r="P592" s="126" t="n">
        <v>71.79</v>
      </c>
      <c r="Q592" s="127"/>
      <c r="R592" s="127"/>
      <c r="S592" s="122"/>
      <c r="T592" s="122"/>
      <c r="U592" s="122"/>
      <c r="V592" s="122"/>
      <c r="W592" s="125"/>
      <c r="X592" s="125"/>
      <c r="Y592" s="122"/>
      <c r="Z592" s="122"/>
      <c r="AA592" s="122"/>
    </row>
    <row r="593" customFormat="false" ht="15" hidden="true" customHeight="true" outlineLevel="0" collapsed="false">
      <c r="B593" s="116" t="s">
        <v>159</v>
      </c>
      <c r="C593" s="116" t="s">
        <v>1513</v>
      </c>
      <c r="D593" s="116"/>
      <c r="E593" s="138"/>
      <c r="F593" s="138" t="s">
        <v>1515</v>
      </c>
      <c r="G593" s="116"/>
      <c r="H593" s="114"/>
      <c r="I593" s="139" t="n">
        <v>9</v>
      </c>
      <c r="J593" s="116" t="n">
        <v>3</v>
      </c>
      <c r="K593" s="116" t="n">
        <f aca="false">ROUNDUP(SUM(I593+J593)*1.2,0)</f>
        <v>15</v>
      </c>
      <c r="L593" s="116" t="n">
        <v>1</v>
      </c>
      <c r="M593" s="116" t="n">
        <v>1</v>
      </c>
      <c r="N593" s="116" t="n">
        <f aca="false">(L593+M593)*2</f>
        <v>4</v>
      </c>
      <c r="O593" s="114" t="n">
        <f aca="false">K593+N593</f>
        <v>19</v>
      </c>
      <c r="P593" s="140" t="n">
        <f aca="false">P594</f>
        <v>508.16</v>
      </c>
      <c r="Q593" s="119" t="n">
        <f aca="false">(I593+L593+M593)*30</f>
        <v>330</v>
      </c>
      <c r="R593" s="119" t="n">
        <f aca="false">(I593+L593+M593)*45</f>
        <v>495</v>
      </c>
      <c r="S593" s="116" t="str">
        <f aca="false">IF(AND(P593&gt;=Q593,P593&lt;=R593),"Adequado",IF(P593&lt;Q593,"Apertado",IF(P593&gt;R593,"Folgado","0")))</f>
        <v>Folgado</v>
      </c>
      <c r="T593" s="116"/>
      <c r="U593" s="116"/>
      <c r="V593" s="116"/>
      <c r="W593" s="115" t="n">
        <f aca="false">I593+L593+M593</f>
        <v>11</v>
      </c>
      <c r="X593" s="115" t="str">
        <f aca="false">IF(E593&lt;&gt;"",(IF(F593="SL","6",IF(F593="SP","2",IF(F593="F","14",IF(F593="C","2","0")))))*2,IF(F593="SL","6",IF(F593="SP","2",IF(F593="F","14",IF(F593="C","2","0")))))</f>
        <v>2</v>
      </c>
      <c r="Y593" s="116" t="str">
        <f aca="false">IF(S593="Folgado","2",IF(S593="Adequado","4",IF(S593="Apertado","6","0")))</f>
        <v>2</v>
      </c>
      <c r="Z593" s="112" t="n">
        <f aca="false">IF(AND(U593&lt;&gt;"",F593="SL",F593="F"),(W593+X593+Y593)*1.5,(W593+X593+Y593))</f>
        <v>15</v>
      </c>
      <c r="AA593" s="116" t="s">
        <v>1520</v>
      </c>
    </row>
    <row r="594" customFormat="false" ht="15" hidden="true" customHeight="true" outlineLevel="0" collapsed="false">
      <c r="B594" s="116" t="s">
        <v>159</v>
      </c>
      <c r="C594" s="116" t="s">
        <v>9</v>
      </c>
      <c r="D594" s="116" t="s">
        <v>14</v>
      </c>
      <c r="E594" s="116"/>
      <c r="F594" s="138"/>
      <c r="G594" s="116" t="s">
        <v>160</v>
      </c>
      <c r="H594" s="114" t="s">
        <v>161</v>
      </c>
      <c r="I594" s="139"/>
      <c r="J594" s="116"/>
      <c r="K594" s="116" t="n">
        <f aca="false">ROUNDUP(SUM(I594+J594)*1.2,0)</f>
        <v>0</v>
      </c>
      <c r="L594" s="116"/>
      <c r="M594" s="116"/>
      <c r="N594" s="116" t="n">
        <f aca="false">(L594+M594)*2</f>
        <v>0</v>
      </c>
      <c r="O594" s="114" t="n">
        <f aca="false">K594+N594</f>
        <v>0</v>
      </c>
      <c r="P594" s="140" t="n">
        <v>508.16</v>
      </c>
      <c r="Q594" s="141"/>
      <c r="R594" s="141"/>
      <c r="S594" s="116"/>
      <c r="T594" s="116"/>
      <c r="U594" s="116"/>
      <c r="V594" s="116"/>
      <c r="W594" s="139"/>
      <c r="X594" s="139"/>
      <c r="Y594" s="116"/>
      <c r="Z594" s="116"/>
      <c r="AA594" s="116"/>
    </row>
    <row r="595" customFormat="false" ht="24.75" hidden="true" customHeight="true" outlineLevel="0" collapsed="false">
      <c r="B595" s="122" t="s">
        <v>159</v>
      </c>
      <c r="C595" s="122" t="s">
        <v>1521</v>
      </c>
      <c r="D595" s="122" t="s">
        <v>14</v>
      </c>
      <c r="E595" s="122"/>
      <c r="F595" s="123"/>
      <c r="G595" s="122" t="s">
        <v>1331</v>
      </c>
      <c r="H595" s="124" t="s">
        <v>1332</v>
      </c>
      <c r="I595" s="125"/>
      <c r="J595" s="122"/>
      <c r="K595" s="122" t="n">
        <f aca="false">ROUNDUP(SUM(I595+J595)*1.2,0)</f>
        <v>0</v>
      </c>
      <c r="L595" s="122"/>
      <c r="M595" s="122"/>
      <c r="N595" s="122" t="n">
        <f aca="false">(L595+M595)*2</f>
        <v>0</v>
      </c>
      <c r="O595" s="124" t="n">
        <f aca="false">K595+N595</f>
        <v>0</v>
      </c>
      <c r="P595" s="126" t="n">
        <v>32.07</v>
      </c>
      <c r="Q595" s="127"/>
      <c r="R595" s="127"/>
      <c r="S595" s="122"/>
      <c r="T595" s="122"/>
      <c r="U595" s="122"/>
      <c r="V595" s="122"/>
      <c r="W595" s="125"/>
      <c r="X595" s="125"/>
      <c r="Y595" s="122"/>
      <c r="Z595" s="122"/>
      <c r="AA595" s="122"/>
    </row>
    <row r="596" customFormat="false" ht="15" hidden="true" customHeight="true" outlineLevel="0" collapsed="false">
      <c r="B596" s="112" t="s">
        <v>1333</v>
      </c>
      <c r="C596" s="112" t="s">
        <v>1513</v>
      </c>
      <c r="D596" s="112"/>
      <c r="E596" s="113"/>
      <c r="F596" s="113" t="s">
        <v>1516</v>
      </c>
      <c r="G596" s="112"/>
      <c r="H596" s="117"/>
      <c r="I596" s="115" t="n">
        <v>1</v>
      </c>
      <c r="J596" s="112" t="n">
        <v>0</v>
      </c>
      <c r="K596" s="112" t="n">
        <f aca="false">ROUNDUP(SUM(I596+J596)*1.2,0)</f>
        <v>2</v>
      </c>
      <c r="L596" s="112"/>
      <c r="M596" s="112"/>
      <c r="N596" s="112" t="n">
        <f aca="false">(L596+M596)*2</f>
        <v>0</v>
      </c>
      <c r="O596" s="117" t="n">
        <f aca="false">K596+N596</f>
        <v>2</v>
      </c>
      <c r="P596" s="118" t="n">
        <f aca="false">P597</f>
        <v>16.92</v>
      </c>
      <c r="Q596" s="119" t="n">
        <f aca="false">(I596+L596+M596)*30</f>
        <v>30</v>
      </c>
      <c r="R596" s="119" t="n">
        <f aca="false">(I596+L596+M596)*45</f>
        <v>45</v>
      </c>
      <c r="S596" s="120" t="str">
        <f aca="false">IF(AND(P596&gt;=Q596,P596&lt;=R596),"Adequado",IF(P596&lt;Q596,"Apertado",IF(P596&gt;R596,"Folgado","0")))</f>
        <v>Apertado</v>
      </c>
      <c r="T596" s="112"/>
      <c r="U596" s="112"/>
      <c r="V596" s="112"/>
      <c r="W596" s="115" t="n">
        <f aca="false">I596+L596+M596</f>
        <v>1</v>
      </c>
      <c r="X596" s="115" t="str">
        <f aca="false">IF(E596&lt;&gt;"",(IF(F596="SL","6",IF(F596="SP","2",IF(F596="F","14",IF(F596="C","2","0")))))*2,IF(F596="SL","6",IF(F596="SP","2",IF(F596="F","14",IF(F596="C","2","0")))))</f>
        <v>14</v>
      </c>
      <c r="Y596" s="116" t="str">
        <f aca="false">IF(S596="Folgado","2",IF(S596="Adequado","4",IF(S596="Apertado","6","0")))</f>
        <v>6</v>
      </c>
      <c r="Z596" s="112" t="n">
        <f aca="false">IF(AND(U596&lt;&gt;"",F596="SL",F596="F"),(W596+X596+Y596)*1.5,(W596+X596+Y596))</f>
        <v>21</v>
      </c>
      <c r="AA596" s="112"/>
    </row>
    <row r="597" customFormat="false" ht="15" hidden="true" customHeight="true" outlineLevel="0" collapsed="false">
      <c r="B597" s="122" t="s">
        <v>1333</v>
      </c>
      <c r="C597" s="122" t="s">
        <v>978</v>
      </c>
      <c r="D597" s="122" t="s">
        <v>10</v>
      </c>
      <c r="E597" s="122"/>
      <c r="F597" s="123"/>
      <c r="G597" s="122" t="s">
        <v>1334</v>
      </c>
      <c r="H597" s="124" t="s">
        <v>1335</v>
      </c>
      <c r="I597" s="125"/>
      <c r="J597" s="122"/>
      <c r="K597" s="122" t="n">
        <f aca="false">ROUNDUP(SUM(I597+J597)*1.2,0)</f>
        <v>0</v>
      </c>
      <c r="L597" s="122"/>
      <c r="M597" s="122"/>
      <c r="N597" s="122" t="n">
        <f aca="false">(L597+M597)*2</f>
        <v>0</v>
      </c>
      <c r="O597" s="124" t="n">
        <f aca="false">K597+N597</f>
        <v>0</v>
      </c>
      <c r="P597" s="126" t="n">
        <v>16.92</v>
      </c>
      <c r="Q597" s="127"/>
      <c r="R597" s="127"/>
      <c r="S597" s="122"/>
      <c r="T597" s="122"/>
      <c r="U597" s="122"/>
      <c r="V597" s="122"/>
      <c r="W597" s="125"/>
      <c r="X597" s="125"/>
      <c r="Y597" s="122"/>
      <c r="Z597" s="122"/>
      <c r="AA597" s="122"/>
    </row>
    <row r="598" customFormat="false" ht="15" hidden="true" customHeight="true" outlineLevel="0" collapsed="false">
      <c r="B598" s="112" t="s">
        <v>1336</v>
      </c>
      <c r="C598" s="112" t="s">
        <v>1513</v>
      </c>
      <c r="D598" s="112"/>
      <c r="E598" s="113"/>
      <c r="F598" s="113" t="s">
        <v>1516</v>
      </c>
      <c r="G598" s="112"/>
      <c r="H598" s="117"/>
      <c r="I598" s="115" t="n">
        <v>1</v>
      </c>
      <c r="J598" s="112" t="n">
        <v>1</v>
      </c>
      <c r="K598" s="112" t="n">
        <f aca="false">ROUNDUP(SUM(I598+J598)*1.2,0)</f>
        <v>3</v>
      </c>
      <c r="L598" s="112"/>
      <c r="M598" s="112"/>
      <c r="N598" s="112" t="n">
        <f aca="false">(L598+M598)*2</f>
        <v>0</v>
      </c>
      <c r="O598" s="117" t="n">
        <f aca="false">K598+N598</f>
        <v>3</v>
      </c>
      <c r="P598" s="118" t="n">
        <f aca="false">P599</f>
        <v>26.5</v>
      </c>
      <c r="Q598" s="119" t="n">
        <f aca="false">(I598+L598+M598)*30</f>
        <v>30</v>
      </c>
      <c r="R598" s="119" t="n">
        <f aca="false">(I598+L598+M598)*45</f>
        <v>45</v>
      </c>
      <c r="S598" s="120" t="str">
        <f aca="false">IF(AND(P598&gt;=Q598,P598&lt;=R598),"Adequado",IF(P598&lt;Q598,"Apertado",IF(P598&gt;R598,"Folgado","0")))</f>
        <v>Apertado</v>
      </c>
      <c r="T598" s="112"/>
      <c r="U598" s="128"/>
      <c r="V598" s="112"/>
      <c r="W598" s="115" t="n">
        <f aca="false">I598+L598+M598</f>
        <v>1</v>
      </c>
      <c r="X598" s="115" t="str">
        <f aca="false">IF(E598&lt;&gt;"",(IF(F598="SL","6",IF(F598="SP","2",IF(F598="F","14",IF(F598="C","2","0")))))*2,IF(F598="SL","6",IF(F598="SP","2",IF(F598="F","14",IF(F598="C","2","0")))))</f>
        <v>14</v>
      </c>
      <c r="Y598" s="116" t="str">
        <f aca="false">IF(S598="Folgado","2",IF(S598="Adequado","4",IF(S598="Apertado","6","0")))</f>
        <v>6</v>
      </c>
      <c r="Z598" s="112" t="n">
        <f aca="false">IF(AND(U598&lt;&gt;"",F598="SL",F598="F"),(W598+X598+Y598)*1.5,(W598+X598+Y598))</f>
        <v>21</v>
      </c>
      <c r="AA598" s="112"/>
    </row>
    <row r="599" customFormat="false" ht="15" hidden="true" customHeight="true" outlineLevel="0" collapsed="false">
      <c r="B599" s="122" t="s">
        <v>1336</v>
      </c>
      <c r="C599" s="122" t="s">
        <v>978</v>
      </c>
      <c r="D599" s="122" t="s">
        <v>22</v>
      </c>
      <c r="E599" s="122"/>
      <c r="F599" s="123"/>
      <c r="G599" s="122" t="s">
        <v>1337</v>
      </c>
      <c r="H599" s="124" t="s">
        <v>1338</v>
      </c>
      <c r="I599" s="125"/>
      <c r="J599" s="122"/>
      <c r="K599" s="122" t="n">
        <f aca="false">ROUNDUP(SUM(I599+J599)*1.2,0)</f>
        <v>0</v>
      </c>
      <c r="L599" s="122"/>
      <c r="M599" s="122"/>
      <c r="N599" s="122" t="n">
        <f aca="false">(L599+M599)*2</f>
        <v>0</v>
      </c>
      <c r="O599" s="124" t="n">
        <f aca="false">K599+N599</f>
        <v>0</v>
      </c>
      <c r="P599" s="126" t="n">
        <v>26.5</v>
      </c>
      <c r="Q599" s="127"/>
      <c r="R599" s="127"/>
      <c r="S599" s="122"/>
      <c r="T599" s="122"/>
      <c r="U599" s="122"/>
      <c r="V599" s="122"/>
      <c r="W599" s="125"/>
      <c r="X599" s="125"/>
      <c r="Y599" s="122"/>
      <c r="Z599" s="122"/>
      <c r="AA599" s="122"/>
    </row>
    <row r="600" customFormat="false" ht="15" hidden="true" customHeight="true" outlineLevel="0" collapsed="false">
      <c r="B600" s="112" t="s">
        <v>1339</v>
      </c>
      <c r="C600" s="112" t="s">
        <v>1513</v>
      </c>
      <c r="D600" s="112"/>
      <c r="E600" s="113"/>
      <c r="F600" s="113" t="s">
        <v>1516</v>
      </c>
      <c r="G600" s="112"/>
      <c r="H600" s="117"/>
      <c r="I600" s="115" t="n">
        <v>1</v>
      </c>
      <c r="J600" s="112" t="n">
        <v>0</v>
      </c>
      <c r="K600" s="112" t="n">
        <f aca="false">ROUNDUP(SUM(I600+J600)*1.2,0)</f>
        <v>2</v>
      </c>
      <c r="L600" s="112"/>
      <c r="M600" s="112"/>
      <c r="N600" s="112" t="n">
        <f aca="false">(L600+M600)*2</f>
        <v>0</v>
      </c>
      <c r="O600" s="117" t="n">
        <f aca="false">K600+N600</f>
        <v>2</v>
      </c>
      <c r="P600" s="118" t="n">
        <f aca="false">P601</f>
        <v>38.31</v>
      </c>
      <c r="Q600" s="119" t="n">
        <f aca="false">(I600+L600+M600)*30</f>
        <v>30</v>
      </c>
      <c r="R600" s="119" t="n">
        <f aca="false">(I600+L600+M600)*45</f>
        <v>45</v>
      </c>
      <c r="S600" s="120" t="str">
        <f aca="false">IF(AND(P600&gt;=Q600,P600&lt;=R600),"Adequado",IF(P600&lt;Q600,"Apertado",IF(P600&gt;R600,"Folgado","0")))</f>
        <v>Adequado</v>
      </c>
      <c r="T600" s="112"/>
      <c r="U600" s="112"/>
      <c r="V600" s="112"/>
      <c r="W600" s="115" t="n">
        <f aca="false">I600+L600+M600</f>
        <v>1</v>
      </c>
      <c r="X600" s="115" t="str">
        <f aca="false">IF(E600&lt;&gt;"",(IF(F600="SL","6",IF(F600="SP","2",IF(F600="F","14",IF(F600="C","2","0")))))*2,IF(F600="SL","6",IF(F600="SP","2",IF(F600="F","14",IF(F600="C","2","0")))))</f>
        <v>14</v>
      </c>
      <c r="Y600" s="116" t="str">
        <f aca="false">IF(S600="Folgado","2",IF(S600="Adequado","4",IF(S600="Apertado","6","0")))</f>
        <v>4</v>
      </c>
      <c r="Z600" s="112" t="n">
        <f aca="false">IF(AND(U600&lt;&gt;"",F600="SL",F600="F"),(W600+X600+Y600)*1.5,(W600+X600+Y600))</f>
        <v>19</v>
      </c>
      <c r="AA600" s="112"/>
    </row>
    <row r="601" customFormat="false" ht="15" hidden="true" customHeight="true" outlineLevel="0" collapsed="false">
      <c r="B601" s="122" t="s">
        <v>1339</v>
      </c>
      <c r="C601" s="122" t="s">
        <v>978</v>
      </c>
      <c r="D601" s="122" t="s">
        <v>14</v>
      </c>
      <c r="E601" s="122"/>
      <c r="F601" s="123"/>
      <c r="G601" s="122" t="s">
        <v>1340</v>
      </c>
      <c r="H601" s="124" t="s">
        <v>1341</v>
      </c>
      <c r="I601" s="125"/>
      <c r="J601" s="122"/>
      <c r="K601" s="122" t="n">
        <f aca="false">ROUNDUP(SUM(I601+J601)*1.2,0)</f>
        <v>0</v>
      </c>
      <c r="L601" s="122"/>
      <c r="M601" s="122"/>
      <c r="N601" s="122" t="n">
        <f aca="false">(L601+M601)*2</f>
        <v>0</v>
      </c>
      <c r="O601" s="124" t="n">
        <f aca="false">K601+N601</f>
        <v>0</v>
      </c>
      <c r="P601" s="126" t="n">
        <v>38.31</v>
      </c>
      <c r="Q601" s="127"/>
      <c r="R601" s="127"/>
      <c r="S601" s="122"/>
      <c r="T601" s="122"/>
      <c r="U601" s="122"/>
      <c r="V601" s="122"/>
      <c r="W601" s="125"/>
      <c r="X601" s="125"/>
      <c r="Y601" s="122"/>
      <c r="Z601" s="122"/>
      <c r="AA601" s="122"/>
    </row>
    <row r="602" customFormat="false" ht="15" hidden="true" customHeight="true" outlineLevel="0" collapsed="false">
      <c r="B602" s="112" t="s">
        <v>1342</v>
      </c>
      <c r="C602" s="112" t="s">
        <v>1513</v>
      </c>
      <c r="D602" s="112"/>
      <c r="E602" s="113"/>
      <c r="F602" s="113" t="s">
        <v>1516</v>
      </c>
      <c r="G602" s="112"/>
      <c r="H602" s="117"/>
      <c r="I602" s="115" t="n">
        <v>1</v>
      </c>
      <c r="J602" s="112" t="n">
        <v>0</v>
      </c>
      <c r="K602" s="112" t="n">
        <f aca="false">ROUNDUP(SUM(I602+J602)*1.2,0)</f>
        <v>2</v>
      </c>
      <c r="L602" s="112"/>
      <c r="M602" s="112"/>
      <c r="N602" s="112" t="n">
        <f aca="false">(L602+M602)*2</f>
        <v>0</v>
      </c>
      <c r="O602" s="117" t="n">
        <f aca="false">K602+N602</f>
        <v>2</v>
      </c>
      <c r="P602" s="118" t="n">
        <f aca="false">P603</f>
        <v>30</v>
      </c>
      <c r="Q602" s="119" t="n">
        <f aca="false">(I602+L602+M602)*30</f>
        <v>30</v>
      </c>
      <c r="R602" s="119" t="n">
        <f aca="false">(I602+L602+M602)*45</f>
        <v>45</v>
      </c>
      <c r="S602" s="120" t="str">
        <f aca="false">IF(AND(P602&gt;=Q602,P602&lt;=R602),"Adequado",IF(P602&lt;Q602,"Apertado",IF(P602&gt;R602,"Folgado","0")))</f>
        <v>Adequado</v>
      </c>
      <c r="T602" s="112"/>
      <c r="U602" s="112"/>
      <c r="V602" s="112"/>
      <c r="W602" s="115" t="n">
        <f aca="false">I602+L602+M602</f>
        <v>1</v>
      </c>
      <c r="X602" s="115" t="str">
        <f aca="false">IF(E602&lt;&gt;"",(IF(F602="SL","6",IF(F602="SP","2",IF(F602="F","14",IF(F602="C","2","0")))))*2,IF(F602="SL","6",IF(F602="SP","2",IF(F602="F","14",IF(F602="C","2","0")))))</f>
        <v>14</v>
      </c>
      <c r="Y602" s="116" t="str">
        <f aca="false">IF(S602="Folgado","2",IF(S602="Adequado","4",IF(S602="Apertado","6","0")))</f>
        <v>4</v>
      </c>
      <c r="Z602" s="112" t="n">
        <f aca="false">IF(AND(U602&lt;&gt;"",F602="SL",F602="F"),(W602+X602+Y602)*1.5,(W602+X602+Y602))</f>
        <v>19</v>
      </c>
      <c r="AA602" s="112"/>
    </row>
    <row r="603" customFormat="false" ht="15" hidden="true" customHeight="true" outlineLevel="0" collapsed="false">
      <c r="B603" s="122" t="s">
        <v>1342</v>
      </c>
      <c r="C603" s="122" t="s">
        <v>978</v>
      </c>
      <c r="D603" s="122" t="s">
        <v>22</v>
      </c>
      <c r="E603" s="122"/>
      <c r="F603" s="123"/>
      <c r="G603" s="122" t="s">
        <v>1343</v>
      </c>
      <c r="H603" s="124" t="s">
        <v>1344</v>
      </c>
      <c r="I603" s="125"/>
      <c r="J603" s="122"/>
      <c r="K603" s="122" t="n">
        <f aca="false">ROUNDUP(SUM(I603+J603)*1.2,0)</f>
        <v>0</v>
      </c>
      <c r="L603" s="122"/>
      <c r="M603" s="122"/>
      <c r="N603" s="122" t="n">
        <f aca="false">(L603+M603)*2</f>
        <v>0</v>
      </c>
      <c r="O603" s="124" t="n">
        <f aca="false">K603+N603</f>
        <v>0</v>
      </c>
      <c r="P603" s="126" t="n">
        <v>30</v>
      </c>
      <c r="Q603" s="127"/>
      <c r="R603" s="127"/>
      <c r="S603" s="122"/>
      <c r="T603" s="122"/>
      <c r="U603" s="122"/>
      <c r="V603" s="122"/>
      <c r="W603" s="125"/>
      <c r="X603" s="125"/>
      <c r="Y603" s="122"/>
      <c r="Z603" s="122"/>
      <c r="AA603" s="122"/>
    </row>
    <row r="604" customFormat="false" ht="15" hidden="true" customHeight="true" outlineLevel="0" collapsed="false">
      <c r="B604" s="112" t="s">
        <v>862</v>
      </c>
      <c r="C604" s="112" t="s">
        <v>1513</v>
      </c>
      <c r="D604" s="112"/>
      <c r="E604" s="113"/>
      <c r="F604" s="113" t="s">
        <v>1514</v>
      </c>
      <c r="G604" s="112"/>
      <c r="H604" s="117"/>
      <c r="I604" s="115" t="n">
        <v>1</v>
      </c>
      <c r="J604" s="112" t="n">
        <v>0</v>
      </c>
      <c r="K604" s="112" t="n">
        <f aca="false">ROUNDUP(SUM(I604+J604)*1.2,0)</f>
        <v>2</v>
      </c>
      <c r="L604" s="112"/>
      <c r="M604" s="112"/>
      <c r="N604" s="112" t="n">
        <f aca="false">(L604+M604)*2</f>
        <v>0</v>
      </c>
      <c r="O604" s="117" t="n">
        <f aca="false">K604+N604</f>
        <v>2</v>
      </c>
      <c r="P604" s="118" t="n">
        <f aca="false">P605</f>
        <v>37.96</v>
      </c>
      <c r="Q604" s="119" t="n">
        <f aca="false">(I604+L604+M604)*30</f>
        <v>30</v>
      </c>
      <c r="R604" s="119" t="n">
        <f aca="false">(I604+L604+M604)*45</f>
        <v>45</v>
      </c>
      <c r="S604" s="120" t="str">
        <f aca="false">IF(AND(P604&gt;=Q604,P604&lt;=R604),"Adequado",IF(P604&lt;Q604,"Apertado",IF(P604&gt;R604,"Folgado","0")))</f>
        <v>Adequado</v>
      </c>
      <c r="T604" s="112"/>
      <c r="U604" s="128" t="n">
        <v>45962</v>
      </c>
      <c r="V604" s="112"/>
      <c r="W604" s="115" t="n">
        <f aca="false">I604+L604+M604</f>
        <v>1</v>
      </c>
      <c r="X604" s="115" t="str">
        <f aca="false">IF(E604&lt;&gt;"",(IF(F604="SL","6",IF(F604="SP","2",IF(F604="F","14",IF(F604="C","2","0")))))*2,IF(F604="SL","6",IF(F604="SP","2",IF(F604="F","14",IF(F604="C","2","0")))))</f>
        <v>6</v>
      </c>
      <c r="Y604" s="116" t="str">
        <f aca="false">IF(S604="Folgado","2",IF(S604="Adequado","4",IF(S604="Apertado","6","0")))</f>
        <v>4</v>
      </c>
      <c r="Z604" s="112" t="n">
        <f aca="false">IF(AND(U604&lt;&gt;"",F604="SL",F604="F"),(W604+X604+Y604)*1.5,(W604+X604+Y604))</f>
        <v>11</v>
      </c>
      <c r="AA604" s="112"/>
    </row>
    <row r="605" customFormat="false" ht="15" hidden="true" customHeight="true" outlineLevel="0" collapsed="false">
      <c r="B605" s="122" t="s">
        <v>862</v>
      </c>
      <c r="C605" s="122" t="s">
        <v>225</v>
      </c>
      <c r="D605" s="122" t="s">
        <v>10</v>
      </c>
      <c r="E605" s="122"/>
      <c r="F605" s="123"/>
      <c r="G605" s="122" t="s">
        <v>863</v>
      </c>
      <c r="H605" s="124" t="s">
        <v>864</v>
      </c>
      <c r="I605" s="125"/>
      <c r="J605" s="122"/>
      <c r="K605" s="122" t="n">
        <f aca="false">ROUNDUP(SUM(I605+J605)*1.2,0)</f>
        <v>0</v>
      </c>
      <c r="L605" s="122"/>
      <c r="M605" s="122"/>
      <c r="N605" s="122" t="n">
        <f aca="false">(L605+M605)*2</f>
        <v>0</v>
      </c>
      <c r="O605" s="124" t="n">
        <f aca="false">K605+N605</f>
        <v>0</v>
      </c>
      <c r="P605" s="126" t="n">
        <v>37.96</v>
      </c>
      <c r="Q605" s="127"/>
      <c r="R605" s="127"/>
      <c r="S605" s="122"/>
      <c r="T605" s="122"/>
      <c r="U605" s="122"/>
      <c r="V605" s="122"/>
      <c r="W605" s="125"/>
      <c r="X605" s="125"/>
      <c r="Y605" s="122"/>
      <c r="Z605" s="122"/>
      <c r="AA605" s="122"/>
    </row>
    <row r="606" customFormat="false" ht="15" hidden="true" customHeight="true" outlineLevel="0" collapsed="false">
      <c r="B606" s="112" t="s">
        <v>1345</v>
      </c>
      <c r="C606" s="112" t="s">
        <v>1513</v>
      </c>
      <c r="D606" s="112"/>
      <c r="E606" s="113"/>
      <c r="F606" s="113" t="s">
        <v>1516</v>
      </c>
      <c r="G606" s="112"/>
      <c r="H606" s="117"/>
      <c r="I606" s="115" t="n">
        <v>1</v>
      </c>
      <c r="J606" s="112" t="n">
        <v>0</v>
      </c>
      <c r="K606" s="112" t="n">
        <f aca="false">ROUNDUP(SUM(I606+J606)*1.2,0)</f>
        <v>2</v>
      </c>
      <c r="L606" s="112"/>
      <c r="M606" s="112"/>
      <c r="N606" s="112" t="n">
        <f aca="false">(L606+M606)*2</f>
        <v>0</v>
      </c>
      <c r="O606" s="117" t="n">
        <f aca="false">K606+N606</f>
        <v>2</v>
      </c>
      <c r="P606" s="118" t="n">
        <f aca="false">P607</f>
        <v>17.8</v>
      </c>
      <c r="Q606" s="119" t="n">
        <f aca="false">(I606+L606+M606)*30</f>
        <v>30</v>
      </c>
      <c r="R606" s="119" t="n">
        <f aca="false">(I606+L606+M606)*45</f>
        <v>45</v>
      </c>
      <c r="S606" s="120" t="str">
        <f aca="false">IF(AND(P606&gt;=Q606,P606&lt;=R606),"Adequado",IF(P606&lt;Q606,"Apertado",IF(P606&gt;R606,"Folgado","0")))</f>
        <v>Apertado</v>
      </c>
      <c r="T606" s="112"/>
      <c r="U606" s="112"/>
      <c r="V606" s="112"/>
      <c r="W606" s="115" t="n">
        <f aca="false">I606+L606+M606</f>
        <v>1</v>
      </c>
      <c r="X606" s="115" t="str">
        <f aca="false">IF(E606&lt;&gt;"",(IF(F606="SL","6",IF(F606="SP","2",IF(F606="F","14",IF(F606="C","2","0")))))*2,IF(F606="SL","6",IF(F606="SP","2",IF(F606="F","14",IF(F606="C","2","0")))))</f>
        <v>14</v>
      </c>
      <c r="Y606" s="116" t="str">
        <f aca="false">IF(S606="Folgado","2",IF(S606="Adequado","4",IF(S606="Apertado","6","0")))</f>
        <v>6</v>
      </c>
      <c r="Z606" s="112" t="n">
        <f aca="false">IF(AND(U606&lt;&gt;"",F606="SL",F606="F"),(W606+X606+Y606)*1.5,(W606+X606+Y606))</f>
        <v>21</v>
      </c>
      <c r="AA606" s="112"/>
    </row>
    <row r="607" customFormat="false" ht="15" hidden="true" customHeight="true" outlineLevel="0" collapsed="false">
      <c r="B607" s="122" t="s">
        <v>1345</v>
      </c>
      <c r="C607" s="122" t="s">
        <v>978</v>
      </c>
      <c r="D607" s="122" t="s">
        <v>10</v>
      </c>
      <c r="E607" s="122"/>
      <c r="F607" s="123"/>
      <c r="G607" s="122" t="s">
        <v>1346</v>
      </c>
      <c r="H607" s="124" t="s">
        <v>1347</v>
      </c>
      <c r="I607" s="125"/>
      <c r="J607" s="122"/>
      <c r="K607" s="122" t="n">
        <f aca="false">ROUNDUP(SUM(I607+J607)*1.2,0)</f>
        <v>0</v>
      </c>
      <c r="L607" s="122"/>
      <c r="M607" s="122"/>
      <c r="N607" s="122" t="n">
        <f aca="false">(L607+M607)*2</f>
        <v>0</v>
      </c>
      <c r="O607" s="124" t="n">
        <f aca="false">K607+N607</f>
        <v>0</v>
      </c>
      <c r="P607" s="126" t="n">
        <v>17.8</v>
      </c>
      <c r="Q607" s="127"/>
      <c r="R607" s="127"/>
      <c r="S607" s="122"/>
      <c r="T607" s="122"/>
      <c r="U607" s="122"/>
      <c r="V607" s="122"/>
      <c r="W607" s="125"/>
      <c r="X607" s="125"/>
      <c r="Y607" s="122"/>
      <c r="Z607" s="122"/>
      <c r="AA607" s="122"/>
    </row>
    <row r="608" customFormat="false" ht="15" hidden="true" customHeight="true" outlineLevel="0" collapsed="false">
      <c r="B608" s="112" t="s">
        <v>866</v>
      </c>
      <c r="C608" s="112" t="s">
        <v>1513</v>
      </c>
      <c r="D608" s="112"/>
      <c r="E608" s="113"/>
      <c r="F608" s="113" t="s">
        <v>1514</v>
      </c>
      <c r="G608" s="112"/>
      <c r="H608" s="117"/>
      <c r="I608" s="115" t="n">
        <v>1</v>
      </c>
      <c r="J608" s="112" t="n">
        <v>0</v>
      </c>
      <c r="K608" s="112" t="n">
        <f aca="false">ROUNDUP(SUM(I608+J608)*1.2,0)</f>
        <v>2</v>
      </c>
      <c r="L608" s="112"/>
      <c r="M608" s="112"/>
      <c r="N608" s="112" t="n">
        <f aca="false">(L608+M608)*2</f>
        <v>0</v>
      </c>
      <c r="O608" s="117" t="n">
        <f aca="false">K608+N608</f>
        <v>2</v>
      </c>
      <c r="P608" s="118" t="n">
        <f aca="false">P609</f>
        <v>50.24</v>
      </c>
      <c r="Q608" s="119" t="n">
        <f aca="false">(I608+L608+M608)*30</f>
        <v>30</v>
      </c>
      <c r="R608" s="119" t="n">
        <f aca="false">(I608+L608+M608)*45</f>
        <v>45</v>
      </c>
      <c r="S608" s="120" t="str">
        <f aca="false">IF(AND(P608&gt;=Q608,P608&lt;=R608),"Adequado",IF(P608&lt;Q608,"Apertado",IF(P608&gt;R608,"Folgado","0")))</f>
        <v>Folgado</v>
      </c>
      <c r="T608" s="112"/>
      <c r="U608" s="112"/>
      <c r="V608" s="112"/>
      <c r="W608" s="115" t="n">
        <f aca="false">I608+L608+M608</f>
        <v>1</v>
      </c>
      <c r="X608" s="115" t="str">
        <f aca="false">IF(E608&lt;&gt;"",(IF(F608="SL","6",IF(F608="SP","2",IF(F608="F","14",IF(F608="C","2","0")))))*2,IF(F608="SL","6",IF(F608="SP","2",IF(F608="F","14",IF(F608="C","2","0")))))</f>
        <v>6</v>
      </c>
      <c r="Y608" s="116" t="str">
        <f aca="false">IF(S608="Folgado","2",IF(S608="Adequado","4",IF(S608="Apertado","6","0")))</f>
        <v>2</v>
      </c>
      <c r="Z608" s="112" t="n">
        <f aca="false">IF(AND(U608&lt;&gt;"",F608="SL",F608="F"),(W608+X608+Y608)*1.5,(W608+X608+Y608))</f>
        <v>9</v>
      </c>
      <c r="AA608" s="112"/>
    </row>
    <row r="609" customFormat="false" ht="15" hidden="true" customHeight="true" outlineLevel="0" collapsed="false">
      <c r="B609" s="122" t="s">
        <v>866</v>
      </c>
      <c r="C609" s="122" t="s">
        <v>225</v>
      </c>
      <c r="D609" s="122" t="s">
        <v>10</v>
      </c>
      <c r="E609" s="122"/>
      <c r="F609" s="123"/>
      <c r="G609" s="122" t="s">
        <v>867</v>
      </c>
      <c r="H609" s="124" t="s">
        <v>868</v>
      </c>
      <c r="I609" s="125"/>
      <c r="J609" s="122"/>
      <c r="K609" s="122" t="n">
        <f aca="false">ROUNDUP(SUM(I609+J609)*1.2,0)</f>
        <v>0</v>
      </c>
      <c r="L609" s="122"/>
      <c r="M609" s="122"/>
      <c r="N609" s="122" t="n">
        <f aca="false">(L609+M609)*2</f>
        <v>0</v>
      </c>
      <c r="O609" s="124" t="n">
        <f aca="false">K609+N609</f>
        <v>0</v>
      </c>
      <c r="P609" s="126" t="n">
        <v>50.24</v>
      </c>
      <c r="Q609" s="127"/>
      <c r="R609" s="127"/>
      <c r="S609" s="122"/>
      <c r="T609" s="122"/>
      <c r="U609" s="122"/>
      <c r="V609" s="122"/>
      <c r="W609" s="125"/>
      <c r="X609" s="125"/>
      <c r="Y609" s="122"/>
      <c r="Z609" s="122"/>
      <c r="AA609" s="122"/>
    </row>
    <row r="610" customFormat="false" ht="15" hidden="true" customHeight="true" outlineLevel="0" collapsed="false">
      <c r="B610" s="116" t="s">
        <v>162</v>
      </c>
      <c r="C610" s="116" t="s">
        <v>1513</v>
      </c>
      <c r="D610" s="116"/>
      <c r="E610" s="138" t="s">
        <v>1542</v>
      </c>
      <c r="F610" s="138" t="s">
        <v>1515</v>
      </c>
      <c r="G610" s="116" t="s">
        <v>1563</v>
      </c>
      <c r="H610" s="114"/>
      <c r="I610" s="139" t="n">
        <v>12</v>
      </c>
      <c r="J610" s="116" t="n">
        <v>2</v>
      </c>
      <c r="K610" s="116" t="n">
        <f aca="false">ROUNDUP(SUM(I610+J610)*1.2,0)</f>
        <v>17</v>
      </c>
      <c r="L610" s="116"/>
      <c r="M610" s="116"/>
      <c r="N610" s="116" t="n">
        <f aca="false">(L610+M610)*2</f>
        <v>0</v>
      </c>
      <c r="O610" s="114" t="n">
        <f aca="false">K610+N610</f>
        <v>17</v>
      </c>
      <c r="P610" s="140" t="n">
        <f aca="false">SUM(P612:P614)</f>
        <v>443.2</v>
      </c>
      <c r="Q610" s="119" t="n">
        <f aca="false">(I610+L610+M610)*30</f>
        <v>360</v>
      </c>
      <c r="R610" s="119" t="n">
        <f aca="false">(I610+L610+M610)*45</f>
        <v>540</v>
      </c>
      <c r="S610" s="116" t="str">
        <f aca="false">IF(AND(P610&gt;=Q610,P610&lt;=R610),"Adequado",IF(P610&lt;Q610,"Apertado",IF(P610&gt;R610,"Folgado","0")))</f>
        <v>Adequado</v>
      </c>
      <c r="T610" s="116"/>
      <c r="U610" s="116"/>
      <c r="V610" s="116"/>
      <c r="W610" s="115" t="n">
        <f aca="false">I610+L610+M610</f>
        <v>12</v>
      </c>
      <c r="X610" s="115" t="n">
        <f aca="false">IF(E610&lt;&gt;"",(IF(F610="SL","6",IF(F610="SP","2",IF(F610="F","14",IF(F610="C","2","0")))))*2,IF(F610="SL","6",IF(F610="SP","2",IF(F610="F","14",IF(F610="C","2","0")))))</f>
        <v>4</v>
      </c>
      <c r="Y610" s="116" t="str">
        <f aca="false">IF(S610="Folgado","2",IF(S610="Adequado","4",IF(S610="Apertado","6","0")))</f>
        <v>4</v>
      </c>
      <c r="Z610" s="112" t="n">
        <f aca="false">IF(AND(U610&lt;&gt;"",F610="SL",F610="F"),(W610+X610+Y610)*1.5,(W610+X610+Y610))</f>
        <v>20</v>
      </c>
      <c r="AA610" s="116" t="s">
        <v>1525</v>
      </c>
    </row>
    <row r="611" customFormat="false" ht="15" hidden="true" customHeight="true" outlineLevel="0" collapsed="false">
      <c r="B611" s="116" t="s">
        <v>162</v>
      </c>
      <c r="C611" s="116" t="s">
        <v>9</v>
      </c>
      <c r="D611" s="116"/>
      <c r="E611" s="116"/>
      <c r="F611" s="138"/>
      <c r="G611" s="116"/>
      <c r="H611" s="114"/>
      <c r="I611" s="139"/>
      <c r="J611" s="116"/>
      <c r="K611" s="116" t="n">
        <f aca="false">ROUNDUP(SUM(I611+J611)*1.2,0)</f>
        <v>0</v>
      </c>
      <c r="L611" s="116"/>
      <c r="M611" s="116"/>
      <c r="N611" s="116" t="n">
        <f aca="false">(L611+M611)*2</f>
        <v>0</v>
      </c>
      <c r="O611" s="114" t="n">
        <f aca="false">K611+N611</f>
        <v>0</v>
      </c>
      <c r="P611" s="140"/>
      <c r="Q611" s="141"/>
      <c r="R611" s="141"/>
      <c r="S611" s="116"/>
      <c r="T611" s="116"/>
      <c r="U611" s="116"/>
      <c r="V611" s="116"/>
      <c r="W611" s="139"/>
      <c r="X611" s="139"/>
      <c r="Y611" s="116"/>
      <c r="Z611" s="116"/>
      <c r="AA611" s="116"/>
    </row>
    <row r="612" customFormat="false" ht="15" hidden="true" customHeight="true" outlineLevel="0" collapsed="false">
      <c r="B612" s="116" t="s">
        <v>162</v>
      </c>
      <c r="C612" s="116" t="s">
        <v>225</v>
      </c>
      <c r="D612" s="116" t="s">
        <v>70</v>
      </c>
      <c r="E612" s="116"/>
      <c r="F612" s="138"/>
      <c r="G612" s="116" t="s">
        <v>871</v>
      </c>
      <c r="H612" s="114" t="s">
        <v>872</v>
      </c>
      <c r="I612" s="139"/>
      <c r="J612" s="116"/>
      <c r="K612" s="116" t="n">
        <f aca="false">ROUNDUP(SUM(I612+J612)*1.2,0)</f>
        <v>0</v>
      </c>
      <c r="L612" s="116"/>
      <c r="M612" s="116"/>
      <c r="N612" s="116" t="n">
        <f aca="false">(L612+M612)*2</f>
        <v>0</v>
      </c>
      <c r="O612" s="114" t="n">
        <f aca="false">K612+N612</f>
        <v>0</v>
      </c>
      <c r="P612" s="140" t="n">
        <v>114.05</v>
      </c>
      <c r="Q612" s="141"/>
      <c r="R612" s="141"/>
      <c r="S612" s="116"/>
      <c r="T612" s="116"/>
      <c r="U612" s="116"/>
      <c r="V612" s="116"/>
      <c r="W612" s="139"/>
      <c r="X612" s="139"/>
      <c r="Y612" s="116"/>
      <c r="Z612" s="116"/>
      <c r="AA612" s="116"/>
    </row>
    <row r="613" customFormat="false" ht="15" hidden="true" customHeight="true" outlineLevel="0" collapsed="false">
      <c r="B613" s="116" t="s">
        <v>162</v>
      </c>
      <c r="C613" s="116" t="s">
        <v>225</v>
      </c>
      <c r="D613" s="116" t="s">
        <v>70</v>
      </c>
      <c r="E613" s="116"/>
      <c r="F613" s="138"/>
      <c r="G613" s="116" t="s">
        <v>874</v>
      </c>
      <c r="H613" s="114" t="s">
        <v>875</v>
      </c>
      <c r="I613" s="139"/>
      <c r="J613" s="116"/>
      <c r="K613" s="116" t="n">
        <f aca="false">ROUNDUP(SUM(I613+J613)*1.2,0)</f>
        <v>0</v>
      </c>
      <c r="L613" s="116"/>
      <c r="M613" s="116"/>
      <c r="N613" s="116" t="n">
        <f aca="false">(L613+M613)*2</f>
        <v>0</v>
      </c>
      <c r="O613" s="114" t="n">
        <f aca="false">K613+N613</f>
        <v>0</v>
      </c>
      <c r="P613" s="140" t="n">
        <v>212.15</v>
      </c>
      <c r="Q613" s="141"/>
      <c r="R613" s="141"/>
      <c r="S613" s="116"/>
      <c r="T613" s="116"/>
      <c r="U613" s="116"/>
      <c r="V613" s="116"/>
      <c r="W613" s="139"/>
      <c r="X613" s="139"/>
      <c r="Y613" s="116"/>
      <c r="Z613" s="116"/>
      <c r="AA613" s="116"/>
    </row>
    <row r="614" customFormat="false" ht="15" hidden="true" customHeight="true" outlineLevel="0" collapsed="false">
      <c r="B614" s="122" t="s">
        <v>162</v>
      </c>
      <c r="C614" s="122" t="s">
        <v>978</v>
      </c>
      <c r="D614" s="122" t="s">
        <v>33</v>
      </c>
      <c r="E614" s="122"/>
      <c r="F614" s="123"/>
      <c r="G614" s="122" t="s">
        <v>1348</v>
      </c>
      <c r="H614" s="124" t="s">
        <v>1349</v>
      </c>
      <c r="I614" s="125"/>
      <c r="J614" s="122"/>
      <c r="K614" s="122" t="n">
        <f aca="false">ROUNDUP(SUM(I614+J614)*1.2,0)</f>
        <v>0</v>
      </c>
      <c r="L614" s="122"/>
      <c r="M614" s="122"/>
      <c r="N614" s="122" t="n">
        <f aca="false">(L614+M614)*2</f>
        <v>0</v>
      </c>
      <c r="O614" s="124" t="n">
        <f aca="false">K614+N614</f>
        <v>0</v>
      </c>
      <c r="P614" s="126" t="n">
        <v>117</v>
      </c>
      <c r="Q614" s="127"/>
      <c r="R614" s="127"/>
      <c r="S614" s="122"/>
      <c r="T614" s="122"/>
      <c r="U614" s="122"/>
      <c r="V614" s="122"/>
      <c r="W614" s="125"/>
      <c r="X614" s="125"/>
      <c r="Y614" s="122"/>
      <c r="Z614" s="122"/>
      <c r="AA614" s="122"/>
    </row>
    <row r="615" customFormat="false" ht="15" hidden="true" customHeight="true" outlineLevel="0" collapsed="false">
      <c r="B615" s="112" t="s">
        <v>878</v>
      </c>
      <c r="C615" s="112" t="s">
        <v>1513</v>
      </c>
      <c r="D615" s="112"/>
      <c r="E615" s="113"/>
      <c r="F615" s="113" t="s">
        <v>1516</v>
      </c>
      <c r="G615" s="112"/>
      <c r="H615" s="117"/>
      <c r="I615" s="115" t="n">
        <v>1</v>
      </c>
      <c r="J615" s="112" t="n">
        <v>0</v>
      </c>
      <c r="K615" s="112" t="n">
        <f aca="false">ROUNDUP(SUM(I615+J615)*1.2,0)</f>
        <v>2</v>
      </c>
      <c r="L615" s="112"/>
      <c r="M615" s="112"/>
      <c r="N615" s="112" t="n">
        <f aca="false">(L615+M615)*2</f>
        <v>0</v>
      </c>
      <c r="O615" s="117" t="n">
        <f aca="false">K615+N615</f>
        <v>2</v>
      </c>
      <c r="P615" s="118" t="n">
        <f aca="false">P616</f>
        <v>25</v>
      </c>
      <c r="Q615" s="119" t="n">
        <f aca="false">(I615+L615+M615)*30</f>
        <v>30</v>
      </c>
      <c r="R615" s="119" t="n">
        <f aca="false">(I615+L615+M615)*45</f>
        <v>45</v>
      </c>
      <c r="S615" s="120" t="str">
        <f aca="false">IF(AND(P615&gt;=Q615,P615&lt;=R615),"Adequado",IF(P615&lt;Q615,"Apertado",IF(P615&gt;R615,"Folgado","0")))</f>
        <v>Apertado</v>
      </c>
      <c r="T615" s="112"/>
      <c r="U615" s="112"/>
      <c r="V615" s="112"/>
      <c r="W615" s="115" t="n">
        <f aca="false">I615+L615+M615</f>
        <v>1</v>
      </c>
      <c r="X615" s="115" t="str">
        <f aca="false">IF(E615&lt;&gt;"",(IF(F615="SL","6",IF(F615="SP","2",IF(F615="F","14",IF(F615="C","2","0")))))*2,IF(F615="SL","6",IF(F615="SP","2",IF(F615="F","14",IF(F615="C","2","0")))))</f>
        <v>14</v>
      </c>
      <c r="Y615" s="116" t="str">
        <f aca="false">IF(S615="Folgado","2",IF(S615="Adequado","4",IF(S615="Apertado","6","0")))</f>
        <v>6</v>
      </c>
      <c r="Z615" s="112" t="n">
        <f aca="false">IF(AND(U615&lt;&gt;"",F615="SL",F615="F"),(W615+X615+Y615)*1.5,(W615+X615+Y615))</f>
        <v>21</v>
      </c>
      <c r="AA615" s="112"/>
    </row>
    <row r="616" customFormat="false" ht="15" hidden="true" customHeight="true" outlineLevel="0" collapsed="false">
      <c r="B616" s="122" t="s">
        <v>878</v>
      </c>
      <c r="C616" s="122" t="s">
        <v>978</v>
      </c>
      <c r="D616" s="122" t="s">
        <v>10</v>
      </c>
      <c r="E616" s="122"/>
      <c r="F616" s="123"/>
      <c r="G616" s="122" t="s">
        <v>1350</v>
      </c>
      <c r="H616" s="124" t="s">
        <v>880</v>
      </c>
      <c r="I616" s="125"/>
      <c r="J616" s="122"/>
      <c r="K616" s="122" t="n">
        <f aca="false">ROUNDUP(SUM(I616+J616)*1.2,0)</f>
        <v>0</v>
      </c>
      <c r="L616" s="122"/>
      <c r="M616" s="122"/>
      <c r="N616" s="122" t="n">
        <f aca="false">(L616+M616)*2</f>
        <v>0</v>
      </c>
      <c r="O616" s="124" t="n">
        <f aca="false">K616+N616</f>
        <v>0</v>
      </c>
      <c r="P616" s="126" t="n">
        <v>25</v>
      </c>
      <c r="Q616" s="127"/>
      <c r="R616" s="127"/>
      <c r="S616" s="122"/>
      <c r="T616" s="122"/>
      <c r="U616" s="122"/>
      <c r="V616" s="122"/>
      <c r="W616" s="125"/>
      <c r="X616" s="125"/>
      <c r="Y616" s="122"/>
      <c r="Z616" s="122"/>
      <c r="AA616" s="122"/>
    </row>
    <row r="617" customFormat="false" ht="15" hidden="true" customHeight="true" outlineLevel="0" collapsed="false">
      <c r="B617" s="112" t="s">
        <v>1351</v>
      </c>
      <c r="C617" s="112" t="s">
        <v>1513</v>
      </c>
      <c r="D617" s="112"/>
      <c r="E617" s="113"/>
      <c r="F617" s="113" t="s">
        <v>1516</v>
      </c>
      <c r="G617" s="112"/>
      <c r="H617" s="117"/>
      <c r="I617" s="115" t="n">
        <v>1</v>
      </c>
      <c r="J617" s="112" t="n">
        <v>0</v>
      </c>
      <c r="K617" s="112" t="n">
        <f aca="false">ROUNDUP(SUM(I617+J617)*1.2,0)</f>
        <v>2</v>
      </c>
      <c r="L617" s="112"/>
      <c r="M617" s="112"/>
      <c r="N617" s="112" t="n">
        <f aca="false">(L617+M617)*2</f>
        <v>0</v>
      </c>
      <c r="O617" s="117" t="n">
        <f aca="false">K617+N617</f>
        <v>2</v>
      </c>
      <c r="P617" s="118" t="n">
        <f aca="false">P618</f>
        <v>69.83</v>
      </c>
      <c r="Q617" s="119" t="n">
        <f aca="false">(I617+L617+M617)*30</f>
        <v>30</v>
      </c>
      <c r="R617" s="119" t="n">
        <f aca="false">(I617+L617+M617)*45</f>
        <v>45</v>
      </c>
      <c r="S617" s="120" t="str">
        <f aca="false">IF(AND(P617&gt;=Q617,P617&lt;=R617),"Adequado",IF(P617&lt;Q617,"Apertado",IF(P617&gt;R617,"Folgado","0")))</f>
        <v>Folgado</v>
      </c>
      <c r="T617" s="112"/>
      <c r="U617" s="112"/>
      <c r="V617" s="112"/>
      <c r="W617" s="115" t="n">
        <f aca="false">I617+L617+M617</f>
        <v>1</v>
      </c>
      <c r="X617" s="115" t="str">
        <f aca="false">IF(E617&lt;&gt;"",(IF(F617="SL","6",IF(F617="SP","2",IF(F617="F","14",IF(F617="C","2","0")))))*2,IF(F617="SL","6",IF(F617="SP","2",IF(F617="F","14",IF(F617="C","2","0")))))</f>
        <v>14</v>
      </c>
      <c r="Y617" s="116" t="str">
        <f aca="false">IF(S617="Folgado","2",IF(S617="Adequado","4",IF(S617="Apertado","6","0")))</f>
        <v>2</v>
      </c>
      <c r="Z617" s="112" t="n">
        <f aca="false">IF(AND(U617&lt;&gt;"",F617="SL",F617="F"),(W617+X617+Y617)*1.5,(W617+X617+Y617))</f>
        <v>17</v>
      </c>
      <c r="AA617" s="112"/>
    </row>
    <row r="618" customFormat="false" ht="15" hidden="true" customHeight="true" outlineLevel="0" collapsed="false">
      <c r="B618" s="122" t="s">
        <v>1351</v>
      </c>
      <c r="C618" s="122" t="s">
        <v>978</v>
      </c>
      <c r="D618" s="122" t="s">
        <v>10</v>
      </c>
      <c r="E618" s="122"/>
      <c r="F618" s="123"/>
      <c r="G618" s="122" t="s">
        <v>1352</v>
      </c>
      <c r="H618" s="124" t="s">
        <v>1353</v>
      </c>
      <c r="I618" s="125"/>
      <c r="J618" s="122"/>
      <c r="K618" s="122" t="n">
        <f aca="false">ROUNDUP(SUM(I618+J618)*1.2,0)</f>
        <v>0</v>
      </c>
      <c r="L618" s="122"/>
      <c r="M618" s="122"/>
      <c r="N618" s="122" t="n">
        <f aca="false">(L618+M618)*2</f>
        <v>0</v>
      </c>
      <c r="O618" s="124" t="n">
        <f aca="false">K618+N618</f>
        <v>0</v>
      </c>
      <c r="P618" s="126" t="n">
        <v>69.83</v>
      </c>
      <c r="Q618" s="127"/>
      <c r="R618" s="127"/>
      <c r="S618" s="122"/>
      <c r="T618" s="122"/>
      <c r="U618" s="122"/>
      <c r="V618" s="122"/>
      <c r="W618" s="125"/>
      <c r="X618" s="125"/>
      <c r="Y618" s="122"/>
      <c r="Z618" s="122"/>
      <c r="AA618" s="122"/>
    </row>
    <row r="619" customFormat="false" ht="15" hidden="true" customHeight="true" outlineLevel="0" collapsed="false">
      <c r="B619" s="112" t="s">
        <v>1354</v>
      </c>
      <c r="C619" s="112" t="s">
        <v>1513</v>
      </c>
      <c r="D619" s="112"/>
      <c r="E619" s="113" t="s">
        <v>1543</v>
      </c>
      <c r="F619" s="113" t="s">
        <v>1518</v>
      </c>
      <c r="G619" s="112"/>
      <c r="H619" s="117"/>
      <c r="I619" s="115" t="n">
        <v>1</v>
      </c>
      <c r="J619" s="112" t="n">
        <v>0</v>
      </c>
      <c r="K619" s="112" t="n">
        <f aca="false">ROUNDUP(SUM(I619+J619)*1.2,0)</f>
        <v>2</v>
      </c>
      <c r="L619" s="112"/>
      <c r="M619" s="112"/>
      <c r="N619" s="112" t="n">
        <f aca="false">(L619+M619)*2</f>
        <v>0</v>
      </c>
      <c r="O619" s="117" t="n">
        <f aca="false">K619+N619</f>
        <v>2</v>
      </c>
      <c r="P619" s="118" t="n">
        <f aca="false">P620+P621</f>
        <v>67.32</v>
      </c>
      <c r="Q619" s="119" t="n">
        <f aca="false">(I619+L619+M619)*30</f>
        <v>30</v>
      </c>
      <c r="R619" s="119" t="n">
        <f aca="false">(I619+L619+M619)*45</f>
        <v>45</v>
      </c>
      <c r="S619" s="120" t="str">
        <f aca="false">IF(AND(P619&gt;=Q619,P619&lt;=R619),"Adequado",IF(P619&lt;Q619,"Apertado",IF(P619&gt;R619,"Folgado","0")))</f>
        <v>Folgado</v>
      </c>
      <c r="T619" s="112"/>
      <c r="U619" s="112"/>
      <c r="V619" s="112"/>
      <c r="W619" s="115" t="n">
        <f aca="false">I619+L619+M619</f>
        <v>1</v>
      </c>
      <c r="X619" s="115" t="n">
        <f aca="false">IF(E619&lt;&gt;"",(IF(F619="SL","6",IF(F619="SP","2",IF(F619="F","14",IF(F619="C","2","0")))))*2,IF(F619="SL","6",IF(F619="SP","2",IF(F619="F","14",IF(F619="C","2","0")))))</f>
        <v>4</v>
      </c>
      <c r="Y619" s="116" t="str">
        <f aca="false">IF(S619="Folgado","2",IF(S619="Adequado","4",IF(S619="Apertado","6","0")))</f>
        <v>2</v>
      </c>
      <c r="Z619" s="112" t="n">
        <f aca="false">IF(AND(U619&lt;&gt;"",F619="SL",F619="F"),(W619+X619+Y619)*1.5,(W619+X619+Y619))</f>
        <v>7</v>
      </c>
      <c r="AA619" s="112"/>
    </row>
    <row r="620" customFormat="false" ht="15" hidden="true" customHeight="true" outlineLevel="0" collapsed="false">
      <c r="B620" s="155" t="s">
        <v>1354</v>
      </c>
      <c r="C620" s="155" t="s">
        <v>1451</v>
      </c>
      <c r="D620" s="155"/>
      <c r="E620" s="155"/>
      <c r="F620" s="156"/>
      <c r="G620" s="155" t="s">
        <v>1564</v>
      </c>
      <c r="H620" s="133"/>
      <c r="I620" s="157"/>
      <c r="J620" s="155"/>
      <c r="K620" s="155"/>
      <c r="L620" s="155"/>
      <c r="M620" s="155"/>
      <c r="N620" s="155"/>
      <c r="O620" s="133"/>
      <c r="P620" s="158" t="n">
        <v>37.32</v>
      </c>
      <c r="Q620" s="119"/>
      <c r="R620" s="119"/>
      <c r="S620" s="155"/>
      <c r="T620" s="155"/>
      <c r="U620" s="155"/>
      <c r="V620" s="155"/>
      <c r="W620" s="157"/>
      <c r="X620" s="157"/>
      <c r="Y620" s="155"/>
      <c r="Z620" s="155"/>
      <c r="AA620" s="155"/>
    </row>
    <row r="621" customFormat="false" ht="15" hidden="true" customHeight="true" outlineLevel="0" collapsed="false">
      <c r="B621" s="122" t="s">
        <v>1354</v>
      </c>
      <c r="C621" s="122" t="s">
        <v>978</v>
      </c>
      <c r="D621" s="122" t="s">
        <v>22</v>
      </c>
      <c r="E621" s="122"/>
      <c r="F621" s="123"/>
      <c r="G621" s="122" t="s">
        <v>1565</v>
      </c>
      <c r="H621" s="124" t="s">
        <v>1356</v>
      </c>
      <c r="I621" s="125"/>
      <c r="J621" s="122"/>
      <c r="K621" s="122" t="n">
        <f aca="false">ROUNDUP(SUM(I621+J621)*1.2,0)</f>
        <v>0</v>
      </c>
      <c r="L621" s="122"/>
      <c r="M621" s="122"/>
      <c r="N621" s="122" t="n">
        <f aca="false">(L621+M621)*2</f>
        <v>0</v>
      </c>
      <c r="O621" s="124" t="n">
        <f aca="false">K621+N621</f>
        <v>0</v>
      </c>
      <c r="P621" s="126" t="n">
        <v>30</v>
      </c>
      <c r="Q621" s="127"/>
      <c r="R621" s="127"/>
      <c r="S621" s="122"/>
      <c r="T621" s="122"/>
      <c r="U621" s="122"/>
      <c r="V621" s="122"/>
      <c r="W621" s="125"/>
      <c r="X621" s="125"/>
      <c r="Y621" s="122"/>
      <c r="Z621" s="122"/>
      <c r="AA621" s="122"/>
    </row>
    <row r="622" customFormat="false" ht="15" hidden="true" customHeight="true" outlineLevel="0" collapsed="false">
      <c r="B622" s="112" t="s">
        <v>1357</v>
      </c>
      <c r="C622" s="112" t="s">
        <v>1513</v>
      </c>
      <c r="D622" s="112"/>
      <c r="E622" s="113"/>
      <c r="F622" s="113" t="s">
        <v>1516</v>
      </c>
      <c r="G622" s="112"/>
      <c r="H622" s="117"/>
      <c r="I622" s="115" t="n">
        <v>1</v>
      </c>
      <c r="J622" s="112" t="n">
        <v>1</v>
      </c>
      <c r="K622" s="112" t="n">
        <f aca="false">ROUNDUP(SUM(I622+J622)*1.2,0)</f>
        <v>3</v>
      </c>
      <c r="L622" s="112"/>
      <c r="M622" s="112"/>
      <c r="N622" s="112" t="n">
        <f aca="false">(L622+M622)*2</f>
        <v>0</v>
      </c>
      <c r="O622" s="117" t="n">
        <f aca="false">K622+N622</f>
        <v>3</v>
      </c>
      <c r="P622" s="118" t="n">
        <f aca="false">P623</f>
        <v>17.85</v>
      </c>
      <c r="Q622" s="119" t="n">
        <f aca="false">(I622+L622+M622)*30</f>
        <v>30</v>
      </c>
      <c r="R622" s="119" t="n">
        <f aca="false">(I622+L622+M622)*45</f>
        <v>45</v>
      </c>
      <c r="S622" s="120" t="str">
        <f aca="false">IF(AND(P622&gt;=Q622,P622&lt;=R622),"Adequado",IF(P622&lt;Q622,"Apertado",IF(P622&gt;R622,"Folgado","0")))</f>
        <v>Apertado</v>
      </c>
      <c r="T622" s="112"/>
      <c r="U622" s="112"/>
      <c r="V622" s="112" t="s">
        <v>1522</v>
      </c>
      <c r="W622" s="115" t="n">
        <f aca="false">I622+L622+M622</f>
        <v>1</v>
      </c>
      <c r="X622" s="115" t="str">
        <f aca="false">IF(E622&lt;&gt;"",(IF(F622="SL","6",IF(F622="SP","2",IF(F622="F","14",IF(F622="C","2","0")))))*2,IF(F622="SL","6",IF(F622="SP","2",IF(F622="F","14",IF(F622="C","2","0")))))</f>
        <v>14</v>
      </c>
      <c r="Y622" s="116" t="str">
        <f aca="false">IF(S622="Folgado","2",IF(S622="Adequado","4",IF(S622="Apertado","6","0")))</f>
        <v>6</v>
      </c>
      <c r="Z622" s="112" t="n">
        <f aca="false">IF(AND(U622&lt;&gt;"",F622="SL",F622="F"),(W622+X622+Y622)*1.5,(W622+X622+Y622))</f>
        <v>21</v>
      </c>
      <c r="AA622" s="112"/>
    </row>
    <row r="623" customFormat="false" ht="15" hidden="true" customHeight="true" outlineLevel="0" collapsed="false">
      <c r="B623" s="122" t="s">
        <v>1357</v>
      </c>
      <c r="C623" s="122" t="s">
        <v>978</v>
      </c>
      <c r="D623" s="122" t="s">
        <v>115</v>
      </c>
      <c r="E623" s="122"/>
      <c r="F623" s="123"/>
      <c r="G623" s="122" t="s">
        <v>1358</v>
      </c>
      <c r="H623" s="124" t="s">
        <v>1359</v>
      </c>
      <c r="I623" s="125"/>
      <c r="J623" s="122"/>
      <c r="K623" s="122" t="n">
        <f aca="false">ROUNDUP(SUM(I623+J623)*1.2,0)</f>
        <v>0</v>
      </c>
      <c r="L623" s="122"/>
      <c r="M623" s="122"/>
      <c r="N623" s="122" t="n">
        <f aca="false">(L623+M623)*2</f>
        <v>0</v>
      </c>
      <c r="O623" s="124" t="n">
        <f aca="false">K623+N623</f>
        <v>0</v>
      </c>
      <c r="P623" s="126" t="n">
        <v>17.85</v>
      </c>
      <c r="Q623" s="127"/>
      <c r="R623" s="127"/>
      <c r="S623" s="122"/>
      <c r="T623" s="122"/>
      <c r="U623" s="122"/>
      <c r="V623" s="122"/>
      <c r="W623" s="125"/>
      <c r="X623" s="125"/>
      <c r="Y623" s="122"/>
      <c r="Z623" s="122"/>
      <c r="AA623" s="122"/>
    </row>
    <row r="624" customFormat="false" ht="15" hidden="true" customHeight="true" outlineLevel="0" collapsed="false">
      <c r="B624" s="112" t="s">
        <v>1360</v>
      </c>
      <c r="C624" s="112" t="s">
        <v>1513</v>
      </c>
      <c r="D624" s="112"/>
      <c r="E624" s="113"/>
      <c r="F624" s="113" t="s">
        <v>1516</v>
      </c>
      <c r="G624" s="112"/>
      <c r="H624" s="117"/>
      <c r="I624" s="115" t="n">
        <v>1</v>
      </c>
      <c r="J624" s="112" t="n">
        <v>0</v>
      </c>
      <c r="K624" s="112" t="n">
        <f aca="false">ROUNDUP(SUM(I624+J624)*1.2,0)</f>
        <v>2</v>
      </c>
      <c r="L624" s="112"/>
      <c r="M624" s="112"/>
      <c r="N624" s="112" t="n">
        <f aca="false">(L624+M624)*2</f>
        <v>0</v>
      </c>
      <c r="O624" s="117" t="n">
        <f aca="false">K624+N624</f>
        <v>2</v>
      </c>
      <c r="P624" s="118" t="n">
        <f aca="false">P625</f>
        <v>26.52</v>
      </c>
      <c r="Q624" s="119" t="n">
        <f aca="false">(I624+L624+M624)*30</f>
        <v>30</v>
      </c>
      <c r="R624" s="119" t="n">
        <f aca="false">(I624+L624+M624)*45</f>
        <v>45</v>
      </c>
      <c r="S624" s="120" t="str">
        <f aca="false">IF(AND(P624&gt;=Q624,P624&lt;=R624),"Adequado",IF(P624&lt;Q624,"Apertado",IF(P624&gt;R624,"Folgado","0")))</f>
        <v>Apertado</v>
      </c>
      <c r="T624" s="112"/>
      <c r="U624" s="112"/>
      <c r="V624" s="112"/>
      <c r="W624" s="115" t="n">
        <f aca="false">I624+L624+M624</f>
        <v>1</v>
      </c>
      <c r="X624" s="115" t="str">
        <f aca="false">IF(E624&lt;&gt;"",(IF(F624="SL","6",IF(F624="SP","2",IF(F624="F","14",IF(F624="C","2","0")))))*2,IF(F624="SL","6",IF(F624="SP","2",IF(F624="F","14",IF(F624="C","2","0")))))</f>
        <v>14</v>
      </c>
      <c r="Y624" s="116" t="str">
        <f aca="false">IF(S624="Folgado","2",IF(S624="Adequado","4",IF(S624="Apertado","6","0")))</f>
        <v>6</v>
      </c>
      <c r="Z624" s="112" t="n">
        <f aca="false">IF(AND(U624&lt;&gt;"",F624="SL",F624="F"),(W624+X624+Y624)*1.5,(W624+X624+Y624))</f>
        <v>21</v>
      </c>
      <c r="AA624" s="112"/>
    </row>
    <row r="625" customFormat="false" ht="15" hidden="true" customHeight="true" outlineLevel="0" collapsed="false">
      <c r="B625" s="122" t="s">
        <v>1360</v>
      </c>
      <c r="C625" s="122" t="s">
        <v>978</v>
      </c>
      <c r="D625" s="122" t="s">
        <v>10</v>
      </c>
      <c r="E625" s="122"/>
      <c r="F625" s="123"/>
      <c r="G625" s="122" t="s">
        <v>1361</v>
      </c>
      <c r="H625" s="124" t="s">
        <v>1362</v>
      </c>
      <c r="I625" s="125"/>
      <c r="J625" s="122"/>
      <c r="K625" s="122" t="n">
        <f aca="false">ROUNDUP(SUM(I625+J625)*1.2,0)</f>
        <v>0</v>
      </c>
      <c r="L625" s="122"/>
      <c r="M625" s="122"/>
      <c r="N625" s="122" t="n">
        <f aca="false">(L625+M625)*2</f>
        <v>0</v>
      </c>
      <c r="O625" s="124" t="n">
        <f aca="false">K625+N625</f>
        <v>0</v>
      </c>
      <c r="P625" s="126" t="n">
        <v>26.52</v>
      </c>
      <c r="Q625" s="127"/>
      <c r="R625" s="127"/>
      <c r="S625" s="122"/>
      <c r="T625" s="122"/>
      <c r="U625" s="122"/>
      <c r="V625" s="122"/>
      <c r="W625" s="125"/>
      <c r="X625" s="125"/>
      <c r="Y625" s="122"/>
      <c r="Z625" s="122"/>
      <c r="AA625" s="122"/>
    </row>
    <row r="626" customFormat="false" ht="15" hidden="true" customHeight="true" outlineLevel="0" collapsed="false">
      <c r="B626" s="116" t="s">
        <v>883</v>
      </c>
      <c r="C626" s="116" t="s">
        <v>1513</v>
      </c>
      <c r="D626" s="116"/>
      <c r="E626" s="138" t="s">
        <v>1539</v>
      </c>
      <c r="F626" s="138" t="s">
        <v>1514</v>
      </c>
      <c r="G626" s="116"/>
      <c r="H626" s="114"/>
      <c r="I626" s="139" t="n">
        <v>1</v>
      </c>
      <c r="J626" s="116" t="n">
        <v>0</v>
      </c>
      <c r="K626" s="116" t="n">
        <f aca="false">ROUNDUP(SUM(I626+J626)*1.2,0)</f>
        <v>2</v>
      </c>
      <c r="L626" s="116"/>
      <c r="M626" s="116"/>
      <c r="N626" s="116" t="n">
        <f aca="false">(L626+M626)*2</f>
        <v>0</v>
      </c>
      <c r="O626" s="114" t="n">
        <f aca="false">K626+N626</f>
        <v>2</v>
      </c>
      <c r="P626" s="140" t="n">
        <f aca="false">P627</f>
        <v>48.16</v>
      </c>
      <c r="Q626" s="119" t="n">
        <f aca="false">(I626+L626+M626)*30</f>
        <v>30</v>
      </c>
      <c r="R626" s="119" t="n">
        <f aca="false">(I626+L626+M626)*45</f>
        <v>45</v>
      </c>
      <c r="S626" s="116" t="str">
        <f aca="false">IF(AND(P626&gt;=Q626,P626&lt;=R626),"Adequado",IF(P626&lt;Q626,"Apertado",IF(P626&gt;R626,"Folgado","0")))</f>
        <v>Folgado</v>
      </c>
      <c r="T626" s="116"/>
      <c r="U626" s="116"/>
      <c r="V626" s="116"/>
      <c r="W626" s="115" t="n">
        <f aca="false">I626+L626+M626</f>
        <v>1</v>
      </c>
      <c r="X626" s="115" t="n">
        <f aca="false">IF(E626&lt;&gt;"",(IF(F626="SL","6",IF(F626="SP","2",IF(F626="F","14",IF(F626="C","2","0")))))*2,IF(F626="SL","6",IF(F626="SP","2",IF(F626="F","14",IF(F626="C","2","0")))))</f>
        <v>12</v>
      </c>
      <c r="Y626" s="116" t="str">
        <f aca="false">IF(S626="Folgado","2",IF(S626="Adequado","4",IF(S626="Apertado","6","0")))</f>
        <v>2</v>
      </c>
      <c r="Z626" s="112" t="n">
        <f aca="false">IF(AND(U626&lt;&gt;"",F626="SL",F626="F"),(W626+X626+Y626)*1.5,(W626+X626+Y626))</f>
        <v>15</v>
      </c>
      <c r="AA626" s="116"/>
    </row>
    <row r="627" customFormat="false" ht="15" hidden="true" customHeight="true" outlineLevel="0" collapsed="false">
      <c r="B627" s="122" t="s">
        <v>883</v>
      </c>
      <c r="C627" s="122" t="s">
        <v>225</v>
      </c>
      <c r="D627" s="122" t="s">
        <v>10</v>
      </c>
      <c r="E627" s="122"/>
      <c r="F627" s="123"/>
      <c r="G627" s="122" t="s">
        <v>884</v>
      </c>
      <c r="H627" s="114" t="s">
        <v>885</v>
      </c>
      <c r="I627" s="125"/>
      <c r="J627" s="122"/>
      <c r="K627" s="122" t="n">
        <f aca="false">ROUNDUP(SUM(I627+J627)*1.2,0)</f>
        <v>0</v>
      </c>
      <c r="L627" s="122"/>
      <c r="M627" s="122"/>
      <c r="N627" s="122" t="n">
        <f aca="false">(L627+M627)*2</f>
        <v>0</v>
      </c>
      <c r="O627" s="124" t="n">
        <f aca="false">K627+N627</f>
        <v>0</v>
      </c>
      <c r="P627" s="126" t="n">
        <v>48.16</v>
      </c>
      <c r="Q627" s="127"/>
      <c r="R627" s="127"/>
      <c r="S627" s="122"/>
      <c r="T627" s="122"/>
      <c r="U627" s="122"/>
      <c r="V627" s="122"/>
      <c r="W627" s="125"/>
      <c r="X627" s="125"/>
      <c r="Y627" s="122"/>
      <c r="Z627" s="122"/>
      <c r="AA627" s="122"/>
    </row>
    <row r="628" customFormat="false" ht="15" hidden="true" customHeight="true" outlineLevel="0" collapsed="false">
      <c r="B628" s="112" t="s">
        <v>1364</v>
      </c>
      <c r="C628" s="112" t="s">
        <v>1513</v>
      </c>
      <c r="D628" s="112"/>
      <c r="E628" s="113"/>
      <c r="F628" s="113" t="s">
        <v>1516</v>
      </c>
      <c r="G628" s="112"/>
      <c r="H628" s="117"/>
      <c r="I628" s="115" t="n">
        <v>1</v>
      </c>
      <c r="J628" s="112" t="n">
        <v>0</v>
      </c>
      <c r="K628" s="112" t="n">
        <f aca="false">ROUNDUP(SUM(I628+J628)*1.2,0)</f>
        <v>2</v>
      </c>
      <c r="L628" s="112"/>
      <c r="M628" s="112"/>
      <c r="N628" s="112" t="n">
        <f aca="false">(L628+M628)*2</f>
        <v>0</v>
      </c>
      <c r="O628" s="117" t="n">
        <f aca="false">K628+N628</f>
        <v>2</v>
      </c>
      <c r="P628" s="118" t="n">
        <f aca="false">P629</f>
        <v>26.95</v>
      </c>
      <c r="Q628" s="119" t="n">
        <f aca="false">(I628+L628+M628)*30</f>
        <v>30</v>
      </c>
      <c r="R628" s="119" t="n">
        <f aca="false">(I628+L628+M628)*45</f>
        <v>45</v>
      </c>
      <c r="S628" s="120" t="str">
        <f aca="false">IF(AND(P628&gt;=Q628,P628&lt;=R628),"Adequado",IF(P628&lt;Q628,"Apertado",IF(P628&gt;R628,"Folgado","0")))</f>
        <v>Apertado</v>
      </c>
      <c r="T628" s="112"/>
      <c r="U628" s="112"/>
      <c r="V628" s="112"/>
      <c r="W628" s="115" t="n">
        <f aca="false">I628+L628+M628</f>
        <v>1</v>
      </c>
      <c r="X628" s="115" t="str">
        <f aca="false">IF(E628&lt;&gt;"",(IF(F628="SL","6",IF(F628="SP","2",IF(F628="F","14",IF(F628="C","2","0")))))*2,IF(F628="SL","6",IF(F628="SP","2",IF(F628="F","14",IF(F628="C","2","0")))))</f>
        <v>14</v>
      </c>
      <c r="Y628" s="116" t="str">
        <f aca="false">IF(S628="Folgado","2",IF(S628="Adequado","4",IF(S628="Apertado","6","0")))</f>
        <v>6</v>
      </c>
      <c r="Z628" s="112" t="n">
        <f aca="false">IF(AND(U628&lt;&gt;"",F628="SL",F628="F"),(W628+X628+Y628)*1.5,(W628+X628+Y628))</f>
        <v>21</v>
      </c>
      <c r="AA628" s="112"/>
    </row>
    <row r="629" customFormat="false" ht="15" hidden="true" customHeight="true" outlineLevel="0" collapsed="false">
      <c r="B629" s="122" t="s">
        <v>1364</v>
      </c>
      <c r="C629" s="122" t="s">
        <v>978</v>
      </c>
      <c r="D629" s="122" t="s">
        <v>10</v>
      </c>
      <c r="E629" s="122"/>
      <c r="F629" s="123"/>
      <c r="G629" s="122" t="s">
        <v>1365</v>
      </c>
      <c r="H629" s="124" t="s">
        <v>1366</v>
      </c>
      <c r="I629" s="125"/>
      <c r="J629" s="122"/>
      <c r="K629" s="122" t="n">
        <f aca="false">ROUNDUP(SUM(I629+J629)*1.2,0)</f>
        <v>0</v>
      </c>
      <c r="L629" s="122"/>
      <c r="M629" s="122"/>
      <c r="N629" s="122" t="n">
        <f aca="false">(L629+M629)*2</f>
        <v>0</v>
      </c>
      <c r="O629" s="124" t="n">
        <f aca="false">K629+N629</f>
        <v>0</v>
      </c>
      <c r="P629" s="126" t="n">
        <v>26.95</v>
      </c>
      <c r="Q629" s="127"/>
      <c r="R629" s="127"/>
      <c r="S629" s="122"/>
      <c r="T629" s="122"/>
      <c r="U629" s="122"/>
      <c r="V629" s="122"/>
      <c r="W629" s="125"/>
      <c r="X629" s="125"/>
      <c r="Y629" s="122"/>
      <c r="Z629" s="122"/>
      <c r="AA629" s="122"/>
    </row>
    <row r="630" customFormat="false" ht="15" hidden="true" customHeight="true" outlineLevel="0" collapsed="false">
      <c r="B630" s="112" t="s">
        <v>888</v>
      </c>
      <c r="C630" s="112" t="s">
        <v>1513</v>
      </c>
      <c r="D630" s="112"/>
      <c r="E630" s="113"/>
      <c r="F630" s="113" t="s">
        <v>1514</v>
      </c>
      <c r="G630" s="112"/>
      <c r="H630" s="117"/>
      <c r="I630" s="115" t="n">
        <v>1</v>
      </c>
      <c r="J630" s="112" t="n">
        <v>0</v>
      </c>
      <c r="K630" s="112" t="n">
        <f aca="false">ROUNDUP(SUM(I630+J630)*1.2,0)</f>
        <v>2</v>
      </c>
      <c r="L630" s="112"/>
      <c r="M630" s="112"/>
      <c r="N630" s="112" t="n">
        <f aca="false">(L630+M630)*2</f>
        <v>0</v>
      </c>
      <c r="O630" s="117" t="n">
        <f aca="false">K630+N630</f>
        <v>2</v>
      </c>
      <c r="P630" s="118" t="n">
        <f aca="false">P631</f>
        <v>45.5</v>
      </c>
      <c r="Q630" s="119" t="n">
        <f aca="false">(I630+L630+M630)*30</f>
        <v>30</v>
      </c>
      <c r="R630" s="119" t="n">
        <f aca="false">(I630+L630+M630)*45</f>
        <v>45</v>
      </c>
      <c r="S630" s="120" t="str">
        <f aca="false">IF(AND(P630&gt;=Q630,P630&lt;=R630),"Adequado",IF(P630&lt;Q630,"Apertado",IF(P630&gt;R630,"Folgado","0")))</f>
        <v>Folgado</v>
      </c>
      <c r="T630" s="112"/>
      <c r="U630" s="128" t="n">
        <v>46874</v>
      </c>
      <c r="V630" s="112"/>
      <c r="W630" s="115" t="n">
        <f aca="false">I630+L630+M630</f>
        <v>1</v>
      </c>
      <c r="X630" s="115" t="str">
        <f aca="false">IF(E630&lt;&gt;"",(IF(F630="SL","6",IF(F630="SP","2",IF(F630="F","14",IF(F630="C","2","0")))))*2,IF(F630="SL","6",IF(F630="SP","2",IF(F630="F","14",IF(F630="C","2","0")))))</f>
        <v>6</v>
      </c>
      <c r="Y630" s="116" t="str">
        <f aca="false">IF(S630="Folgado","2",IF(S630="Adequado","4",IF(S630="Apertado","6","0")))</f>
        <v>2</v>
      </c>
      <c r="Z630" s="112" t="n">
        <f aca="false">IF(AND(U630&lt;&gt;"",F630="SL",F630="F"),(W630+X630+Y630)*1.5,(W630+X630+Y630))</f>
        <v>9</v>
      </c>
      <c r="AA630" s="112"/>
    </row>
    <row r="631" customFormat="false" ht="15" hidden="true" customHeight="true" outlineLevel="0" collapsed="false">
      <c r="B631" s="122" t="s">
        <v>888</v>
      </c>
      <c r="C631" s="122" t="s">
        <v>225</v>
      </c>
      <c r="D631" s="122" t="s">
        <v>70</v>
      </c>
      <c r="E631" s="122"/>
      <c r="F631" s="123"/>
      <c r="G631" s="122" t="s">
        <v>889</v>
      </c>
      <c r="H631" s="114" t="s">
        <v>890</v>
      </c>
      <c r="I631" s="125"/>
      <c r="J631" s="122"/>
      <c r="K631" s="122" t="n">
        <f aca="false">ROUNDUP(SUM(I631+J631)*1.2,0)</f>
        <v>0</v>
      </c>
      <c r="L631" s="122"/>
      <c r="M631" s="122"/>
      <c r="N631" s="122" t="n">
        <f aca="false">(L631+M631)*2</f>
        <v>0</v>
      </c>
      <c r="O631" s="124" t="n">
        <f aca="false">K631+N631</f>
        <v>0</v>
      </c>
      <c r="P631" s="126" t="n">
        <v>45.5</v>
      </c>
      <c r="Q631" s="127"/>
      <c r="R631" s="127"/>
      <c r="S631" s="122"/>
      <c r="T631" s="122"/>
      <c r="U631" s="122"/>
      <c r="V631" s="122"/>
      <c r="W631" s="125"/>
      <c r="X631" s="125"/>
      <c r="Y631" s="122"/>
      <c r="Z631" s="122"/>
      <c r="AA631" s="122"/>
    </row>
    <row r="632" customFormat="false" ht="15" hidden="true" customHeight="true" outlineLevel="0" collapsed="false">
      <c r="B632" s="112" t="s">
        <v>892</v>
      </c>
      <c r="C632" s="112" t="s">
        <v>1513</v>
      </c>
      <c r="D632" s="112"/>
      <c r="E632" s="113"/>
      <c r="F632" s="113" t="s">
        <v>1514</v>
      </c>
      <c r="G632" s="112"/>
      <c r="H632" s="117"/>
      <c r="I632" s="115" t="n">
        <v>4</v>
      </c>
      <c r="J632" s="112" t="n">
        <v>2</v>
      </c>
      <c r="K632" s="112" t="n">
        <f aca="false">ROUNDUP(SUM(I632+J632)*1.2,0)</f>
        <v>8</v>
      </c>
      <c r="L632" s="112"/>
      <c r="M632" s="112"/>
      <c r="N632" s="112" t="n">
        <f aca="false">(L632+M632)*2</f>
        <v>0</v>
      </c>
      <c r="O632" s="117" t="n">
        <f aca="false">K632+N632</f>
        <v>8</v>
      </c>
      <c r="P632" s="118" t="n">
        <f aca="false">P633</f>
        <v>132.64</v>
      </c>
      <c r="Q632" s="119" t="n">
        <f aca="false">(I632+L632+M632)*30</f>
        <v>120</v>
      </c>
      <c r="R632" s="119" t="n">
        <f aca="false">(I632+L632+M632)*45</f>
        <v>180</v>
      </c>
      <c r="S632" s="120" t="str">
        <f aca="false">IF(AND(P632&gt;=Q632,P632&lt;=R632),"Adequado",IF(P632&lt;Q632,"Apertado",IF(P632&gt;R632,"Folgado","0")))</f>
        <v>Adequado</v>
      </c>
      <c r="T632" s="112"/>
      <c r="U632" s="128" t="n">
        <v>45778</v>
      </c>
      <c r="V632" s="112"/>
      <c r="W632" s="115" t="n">
        <f aca="false">I632+L632+M632</f>
        <v>4</v>
      </c>
      <c r="X632" s="115" t="str">
        <f aca="false">IF(E632&lt;&gt;"",(IF(F632="SL","6",IF(F632="SP","2",IF(F632="F","14",IF(F632="C","2","0")))))*2,IF(F632="SL","6",IF(F632="SP","2",IF(F632="F","14",IF(F632="C","2","0")))))</f>
        <v>6</v>
      </c>
      <c r="Y632" s="116" t="str">
        <f aca="false">IF(S632="Folgado","2",IF(S632="Adequado","4",IF(S632="Apertado","6","0")))</f>
        <v>4</v>
      </c>
      <c r="Z632" s="112" t="n">
        <f aca="false">IF(AND(U632&lt;&gt;"",F632="SL",F632="F"),(W632+X632+Y632)*1.5,(W632+X632+Y632))</f>
        <v>14</v>
      </c>
      <c r="AA632" s="112" t="s">
        <v>1524</v>
      </c>
    </row>
    <row r="633" customFormat="false" ht="15" hidden="true" customHeight="true" outlineLevel="0" collapsed="false">
      <c r="B633" s="122" t="s">
        <v>892</v>
      </c>
      <c r="C633" s="122" t="s">
        <v>225</v>
      </c>
      <c r="D633" s="122" t="s">
        <v>70</v>
      </c>
      <c r="E633" s="122"/>
      <c r="F633" s="123"/>
      <c r="G633" s="122" t="s">
        <v>893</v>
      </c>
      <c r="H633" s="124" t="s">
        <v>894</v>
      </c>
      <c r="I633" s="125"/>
      <c r="J633" s="122"/>
      <c r="K633" s="122" t="n">
        <f aca="false">ROUNDUP(SUM(I633+J633)*1.2,0)</f>
        <v>0</v>
      </c>
      <c r="L633" s="122"/>
      <c r="M633" s="122"/>
      <c r="N633" s="122" t="n">
        <f aca="false">(L633+M633)*2</f>
        <v>0</v>
      </c>
      <c r="O633" s="124" t="n">
        <f aca="false">K633+N633</f>
        <v>0</v>
      </c>
      <c r="P633" s="126" t="n">
        <v>132.64</v>
      </c>
      <c r="Q633" s="127"/>
      <c r="R633" s="127"/>
      <c r="S633" s="122"/>
      <c r="T633" s="122"/>
      <c r="U633" s="122"/>
      <c r="V633" s="122"/>
      <c r="W633" s="125"/>
      <c r="X633" s="125"/>
      <c r="Y633" s="122"/>
      <c r="Z633" s="122"/>
      <c r="AA633" s="122"/>
    </row>
    <row r="634" customFormat="false" ht="15" hidden="true" customHeight="true" outlineLevel="0" collapsed="false">
      <c r="B634" s="112" t="s">
        <v>896</v>
      </c>
      <c r="C634" s="112" t="s">
        <v>1513</v>
      </c>
      <c r="D634" s="112"/>
      <c r="E634" s="113"/>
      <c r="F634" s="113" t="s">
        <v>1514</v>
      </c>
      <c r="G634" s="112"/>
      <c r="H634" s="117"/>
      <c r="I634" s="115" t="n">
        <v>1</v>
      </c>
      <c r="J634" s="112" t="n">
        <v>0</v>
      </c>
      <c r="K634" s="112" t="n">
        <f aca="false">ROUNDUP(SUM(I634+J634)*1.2,0)</f>
        <v>2</v>
      </c>
      <c r="L634" s="112"/>
      <c r="M634" s="112"/>
      <c r="N634" s="112" t="n">
        <f aca="false">(L634+M634)*2</f>
        <v>0</v>
      </c>
      <c r="O634" s="117" t="n">
        <f aca="false">K634+N634</f>
        <v>2</v>
      </c>
      <c r="P634" s="118" t="n">
        <f aca="false">P635</f>
        <v>35.42</v>
      </c>
      <c r="Q634" s="119" t="n">
        <f aca="false">(I634+L634+M634)*30</f>
        <v>30</v>
      </c>
      <c r="R634" s="119" t="n">
        <f aca="false">(I634+L634+M634)*45</f>
        <v>45</v>
      </c>
      <c r="S634" s="120" t="str">
        <f aca="false">IF(AND(P634&gt;=Q634,P634&lt;=R634),"Adequado",IF(P634&lt;Q634,"Apertado",IF(P634&gt;R634,"Folgado","0")))</f>
        <v>Adequado</v>
      </c>
      <c r="T634" s="112"/>
      <c r="U634" s="128" t="n">
        <v>46905</v>
      </c>
      <c r="V634" s="112"/>
      <c r="W634" s="115" t="n">
        <f aca="false">I634+L634+M634</f>
        <v>1</v>
      </c>
      <c r="X634" s="115" t="str">
        <f aca="false">IF(E634&lt;&gt;"",(IF(F634="SL","6",IF(F634="SP","2",IF(F634="F","14",IF(F634="C","2","0")))))*2,IF(F634="SL","6",IF(F634="SP","2",IF(F634="F","14",IF(F634="C","2","0")))))</f>
        <v>6</v>
      </c>
      <c r="Y634" s="116" t="str">
        <f aca="false">IF(S634="Folgado","2",IF(S634="Adequado","4",IF(S634="Apertado","6","0")))</f>
        <v>4</v>
      </c>
      <c r="Z634" s="112" t="n">
        <f aca="false">IF(AND(U634&lt;&gt;"",F634="SL",F634="F"),(W634+X634+Y634)*1.5,(W634+X634+Y634))</f>
        <v>11</v>
      </c>
      <c r="AA634" s="112"/>
    </row>
    <row r="635" customFormat="false" ht="15" hidden="true" customHeight="true" outlineLevel="0" collapsed="false">
      <c r="B635" s="122" t="s">
        <v>896</v>
      </c>
      <c r="C635" s="122" t="s">
        <v>225</v>
      </c>
      <c r="D635" s="122" t="s">
        <v>70</v>
      </c>
      <c r="E635" s="122"/>
      <c r="F635" s="123"/>
      <c r="G635" s="122" t="s">
        <v>897</v>
      </c>
      <c r="H635" s="114" t="s">
        <v>898</v>
      </c>
      <c r="I635" s="125"/>
      <c r="J635" s="122"/>
      <c r="K635" s="122" t="n">
        <f aca="false">ROUNDUP(SUM(I635+J635)*1.2,0)</f>
        <v>0</v>
      </c>
      <c r="L635" s="122"/>
      <c r="M635" s="122"/>
      <c r="N635" s="122" t="n">
        <f aca="false">(L635+M635)*2</f>
        <v>0</v>
      </c>
      <c r="O635" s="124" t="n">
        <f aca="false">K635+N635</f>
        <v>0</v>
      </c>
      <c r="P635" s="126" t="n">
        <v>35.42</v>
      </c>
      <c r="Q635" s="127"/>
      <c r="R635" s="127"/>
      <c r="S635" s="122"/>
      <c r="T635" s="122"/>
      <c r="U635" s="122"/>
      <c r="V635" s="122"/>
      <c r="W635" s="125"/>
      <c r="X635" s="125"/>
      <c r="Y635" s="122"/>
      <c r="Z635" s="122"/>
      <c r="AA635" s="122"/>
    </row>
    <row r="636" customFormat="false" ht="15" hidden="true" customHeight="true" outlineLevel="0" collapsed="false">
      <c r="B636" s="112" t="s">
        <v>163</v>
      </c>
      <c r="C636" s="112" t="s">
        <v>1513</v>
      </c>
      <c r="D636" s="112"/>
      <c r="E636" s="113" t="s">
        <v>1532</v>
      </c>
      <c r="F636" s="113" t="s">
        <v>1515</v>
      </c>
      <c r="G636" s="112"/>
      <c r="H636" s="117"/>
      <c r="I636" s="115" t="n">
        <v>2</v>
      </c>
      <c r="J636" s="112" t="n">
        <v>0</v>
      </c>
      <c r="K636" s="112" t="n">
        <f aca="false">ROUNDUP(SUM(I636+J636)*1.2,0)</f>
        <v>3</v>
      </c>
      <c r="L636" s="112"/>
      <c r="M636" s="112"/>
      <c r="N636" s="112" t="n">
        <f aca="false">(L636+M636)*2</f>
        <v>0</v>
      </c>
      <c r="O636" s="117" t="n">
        <f aca="false">K636+N636</f>
        <v>3</v>
      </c>
      <c r="P636" s="118" t="n">
        <f aca="false">P637+P638</f>
        <v>69.05</v>
      </c>
      <c r="Q636" s="119" t="n">
        <f aca="false">(I636+L636+M636)*30</f>
        <v>60</v>
      </c>
      <c r="R636" s="119" t="n">
        <f aca="false">(I636+L636+M636)*45</f>
        <v>90</v>
      </c>
      <c r="S636" s="120" t="str">
        <f aca="false">IF(AND(P636&gt;=Q636,P636&lt;=R636),"Adequado",IF(P636&lt;Q636,"Apertado",IF(P636&gt;R636,"Folgado","0")))</f>
        <v>Adequado</v>
      </c>
      <c r="T636" s="112"/>
      <c r="U636" s="112"/>
      <c r="V636" s="112"/>
      <c r="W636" s="115" t="n">
        <f aca="false">I636+L636+M636</f>
        <v>2</v>
      </c>
      <c r="X636" s="115" t="n">
        <f aca="false">IF(E636&lt;&gt;"",(IF(F636="SL","6",IF(F636="SP","2",IF(F636="F","14",IF(F636="C","2","0")))))*2,IF(F636="SL","6",IF(F636="SP","2",IF(F636="F","14",IF(F636="C","2","0")))))</f>
        <v>4</v>
      </c>
      <c r="Y636" s="116" t="str">
        <f aca="false">IF(S636="Folgado","2",IF(S636="Adequado","4",IF(S636="Apertado","6","0")))</f>
        <v>4</v>
      </c>
      <c r="Z636" s="112" t="n">
        <f aca="false">IF(AND(U636&lt;&gt;"",F636="SL",F636="F"),(W636+X636+Y636)*1.5,(W636+X636+Y636))</f>
        <v>10</v>
      </c>
      <c r="AA636" s="112"/>
    </row>
    <row r="637" customFormat="false" ht="15" hidden="true" customHeight="true" outlineLevel="0" collapsed="false">
      <c r="B637" s="116" t="s">
        <v>163</v>
      </c>
      <c r="C637" s="116" t="s">
        <v>9</v>
      </c>
      <c r="D637" s="116" t="s">
        <v>22</v>
      </c>
      <c r="E637" s="116"/>
      <c r="F637" s="138"/>
      <c r="G637" s="116" t="s">
        <v>164</v>
      </c>
      <c r="H637" s="114" t="s">
        <v>165</v>
      </c>
      <c r="I637" s="139"/>
      <c r="J637" s="116"/>
      <c r="K637" s="116" t="n">
        <f aca="false">ROUNDUP(SUM(I637+J637)*1.2,0)</f>
        <v>0</v>
      </c>
      <c r="L637" s="116"/>
      <c r="M637" s="116"/>
      <c r="N637" s="116" t="n">
        <f aca="false">(L637+M637)*2</f>
        <v>0</v>
      </c>
      <c r="O637" s="114" t="n">
        <f aca="false">K637+N637</f>
        <v>0</v>
      </c>
      <c r="P637" s="140" t="n">
        <v>50.88</v>
      </c>
      <c r="Q637" s="141"/>
      <c r="R637" s="141"/>
      <c r="S637" s="116"/>
      <c r="T637" s="116"/>
      <c r="U637" s="116"/>
      <c r="V637" s="116"/>
      <c r="W637" s="139"/>
      <c r="X637" s="139"/>
      <c r="Y637" s="116"/>
      <c r="Z637" s="116"/>
      <c r="AA637" s="116"/>
    </row>
    <row r="638" customFormat="false" ht="15" hidden="true" customHeight="true" outlineLevel="0" collapsed="false">
      <c r="B638" s="122" t="s">
        <v>163</v>
      </c>
      <c r="C638" s="122" t="s">
        <v>978</v>
      </c>
      <c r="D638" s="122" t="s">
        <v>22</v>
      </c>
      <c r="E638" s="122"/>
      <c r="F638" s="123"/>
      <c r="G638" s="122" t="s">
        <v>1368</v>
      </c>
      <c r="H638" s="124" t="s">
        <v>165</v>
      </c>
      <c r="I638" s="125"/>
      <c r="J638" s="122"/>
      <c r="K638" s="122" t="n">
        <f aca="false">ROUNDUP(SUM(I638+J638)*1.2,0)</f>
        <v>0</v>
      </c>
      <c r="L638" s="122"/>
      <c r="M638" s="122"/>
      <c r="N638" s="122" t="n">
        <f aca="false">(L638+M638)*2</f>
        <v>0</v>
      </c>
      <c r="O638" s="124" t="n">
        <f aca="false">K638+N638</f>
        <v>0</v>
      </c>
      <c r="P638" s="126" t="n">
        <v>18.17</v>
      </c>
      <c r="Q638" s="127"/>
      <c r="R638" s="127"/>
      <c r="S638" s="122"/>
      <c r="T638" s="122"/>
      <c r="U638" s="122"/>
      <c r="V638" s="122"/>
      <c r="W638" s="125"/>
      <c r="X638" s="125"/>
      <c r="Y638" s="122"/>
      <c r="Z638" s="122"/>
      <c r="AA638" s="122"/>
    </row>
    <row r="639" customFormat="false" ht="15" hidden="true" customHeight="true" outlineLevel="0" collapsed="false">
      <c r="B639" s="112" t="s">
        <v>901</v>
      </c>
      <c r="C639" s="112" t="s">
        <v>1513</v>
      </c>
      <c r="D639" s="112"/>
      <c r="E639" s="113"/>
      <c r="F639" s="113" t="s">
        <v>1514</v>
      </c>
      <c r="G639" s="112"/>
      <c r="H639" s="117"/>
      <c r="I639" s="115" t="n">
        <v>2</v>
      </c>
      <c r="J639" s="112" t="n">
        <v>0</v>
      </c>
      <c r="K639" s="112" t="n">
        <f aca="false">ROUNDUP(SUM(I639+J639)*1.2,0)</f>
        <v>3</v>
      </c>
      <c r="L639" s="112"/>
      <c r="M639" s="112"/>
      <c r="N639" s="112" t="n">
        <f aca="false">(L639+M639)*2</f>
        <v>0</v>
      </c>
      <c r="O639" s="117" t="n">
        <f aca="false">K639+N639</f>
        <v>3</v>
      </c>
      <c r="P639" s="118" t="n">
        <f aca="false">P640</f>
        <v>68.35</v>
      </c>
      <c r="Q639" s="119" t="n">
        <f aca="false">(I639+L639+M639)*30</f>
        <v>60</v>
      </c>
      <c r="R639" s="119" t="n">
        <f aca="false">(I639+L639+M639)*45</f>
        <v>90</v>
      </c>
      <c r="S639" s="120" t="str">
        <f aca="false">IF(AND(P639&gt;=Q639,P639&lt;=R639),"Adequado",IF(P639&lt;Q639,"Apertado",IF(P639&gt;R639,"Folgado","0")))</f>
        <v>Adequado</v>
      </c>
      <c r="T639" s="112"/>
      <c r="U639" s="128" t="n">
        <v>45809</v>
      </c>
      <c r="V639" s="112"/>
      <c r="W639" s="115" t="n">
        <f aca="false">I639+L639+M639</f>
        <v>2</v>
      </c>
      <c r="X639" s="115" t="str">
        <f aca="false">IF(E639&lt;&gt;"",(IF(F639="SL","6",IF(F639="SP","2",IF(F639="F","14",IF(F639="C","2","0")))))*2,IF(F639="SL","6",IF(F639="SP","2",IF(F639="F","14",IF(F639="C","2","0")))))</f>
        <v>6</v>
      </c>
      <c r="Y639" s="116" t="str">
        <f aca="false">IF(S639="Folgado","2",IF(S639="Adequado","4",IF(S639="Apertado","6","0")))</f>
        <v>4</v>
      </c>
      <c r="Z639" s="112" t="n">
        <f aca="false">IF(AND(U639&lt;&gt;"",F639="SL",F639="F"),(W639+X639+Y639)*1.5,(W639+X639+Y639))</f>
        <v>12</v>
      </c>
      <c r="AA639" s="112"/>
    </row>
    <row r="640" customFormat="false" ht="15" hidden="true" customHeight="true" outlineLevel="0" collapsed="false">
      <c r="B640" s="122" t="s">
        <v>901</v>
      </c>
      <c r="C640" s="122" t="s">
        <v>225</v>
      </c>
      <c r="D640" s="122" t="s">
        <v>115</v>
      </c>
      <c r="E640" s="122"/>
      <c r="F640" s="123"/>
      <c r="G640" s="122" t="s">
        <v>902</v>
      </c>
      <c r="H640" s="124" t="s">
        <v>903</v>
      </c>
      <c r="I640" s="125"/>
      <c r="J640" s="122"/>
      <c r="K640" s="122" t="n">
        <f aca="false">ROUNDUP(SUM(I640+J640)*1.2,0)</f>
        <v>0</v>
      </c>
      <c r="L640" s="122"/>
      <c r="M640" s="122"/>
      <c r="N640" s="122" t="n">
        <f aca="false">(L640+M640)*2</f>
        <v>0</v>
      </c>
      <c r="O640" s="124" t="n">
        <f aca="false">K640+N640</f>
        <v>0</v>
      </c>
      <c r="P640" s="126" t="n">
        <v>68.35</v>
      </c>
      <c r="Q640" s="127"/>
      <c r="R640" s="127"/>
      <c r="S640" s="122"/>
      <c r="T640" s="122"/>
      <c r="U640" s="122"/>
      <c r="V640" s="122"/>
      <c r="W640" s="125"/>
      <c r="X640" s="125"/>
      <c r="Y640" s="122"/>
      <c r="Z640" s="122"/>
      <c r="AA640" s="122"/>
    </row>
    <row r="641" customFormat="false" ht="15" hidden="true" customHeight="true" outlineLevel="0" collapsed="false">
      <c r="B641" s="112" t="s">
        <v>1482</v>
      </c>
      <c r="C641" s="112" t="s">
        <v>1513</v>
      </c>
      <c r="D641" s="112"/>
      <c r="E641" s="113"/>
      <c r="F641" s="113" t="s">
        <v>1518</v>
      </c>
      <c r="G641" s="112"/>
      <c r="H641" s="117"/>
      <c r="I641" s="115" t="n">
        <v>1</v>
      </c>
      <c r="J641" s="112" t="n">
        <v>1</v>
      </c>
      <c r="K641" s="112" t="n">
        <f aca="false">ROUNDUP(SUM(I641+J641)*1.2,0)</f>
        <v>3</v>
      </c>
      <c r="L641" s="112"/>
      <c r="M641" s="112"/>
      <c r="N641" s="112" t="n">
        <f aca="false">(L641+M641)*2</f>
        <v>0</v>
      </c>
      <c r="O641" s="117" t="n">
        <f aca="false">K641+N641</f>
        <v>3</v>
      </c>
      <c r="P641" s="118" t="n">
        <f aca="false">P642</f>
        <v>62.11</v>
      </c>
      <c r="Q641" s="119" t="n">
        <f aca="false">(I641+L641+M641)*30</f>
        <v>30</v>
      </c>
      <c r="R641" s="119" t="n">
        <f aca="false">(I641+L641+M641)*45</f>
        <v>45</v>
      </c>
      <c r="S641" s="120" t="str">
        <f aca="false">IF(AND(P641&gt;=Q641,P641&lt;=R641),"Adequado",IF(P641&lt;Q641,"Apertado",IF(P641&gt;R641,"Folgado","0")))</f>
        <v>Folgado</v>
      </c>
      <c r="T641" s="112"/>
      <c r="U641" s="112"/>
      <c r="V641" s="112"/>
      <c r="W641" s="115" t="n">
        <f aca="false">I641+L641+M641</f>
        <v>1</v>
      </c>
      <c r="X641" s="115" t="str">
        <f aca="false">IF(E641&lt;&gt;"",(IF(F641="SL","6",IF(F641="SP","2",IF(F641="F","14",IF(F641="C","2","0")))))*2,IF(F641="SL","6",IF(F641="SP","2",IF(F641="F","14",IF(F641="C","2","0")))))</f>
        <v>2</v>
      </c>
      <c r="Y641" s="116" t="str">
        <f aca="false">IF(S641="Folgado","2",IF(S641="Adequado","4",IF(S641="Apertado","6","0")))</f>
        <v>2</v>
      </c>
      <c r="Z641" s="112" t="n">
        <f aca="false">IF(AND(U641&lt;&gt;"",F641="SL",F641="F"),(W641+X641+Y641)*1.5,(W641+X641+Y641))</f>
        <v>5</v>
      </c>
      <c r="AA641" s="112"/>
    </row>
    <row r="642" customFormat="false" ht="15" hidden="true" customHeight="true" outlineLevel="0" collapsed="false">
      <c r="B642" s="122" t="s">
        <v>1482</v>
      </c>
      <c r="C642" s="122" t="s">
        <v>1451</v>
      </c>
      <c r="D642" s="122" t="s">
        <v>70</v>
      </c>
      <c r="E642" s="122"/>
      <c r="F642" s="123"/>
      <c r="G642" s="122" t="s">
        <v>1483</v>
      </c>
      <c r="H642" s="124"/>
      <c r="I642" s="125"/>
      <c r="J642" s="122"/>
      <c r="K642" s="122" t="n">
        <f aca="false">ROUNDUP(SUM(I642+J642)*1.2,0)</f>
        <v>0</v>
      </c>
      <c r="L642" s="122"/>
      <c r="M642" s="122"/>
      <c r="N642" s="122" t="n">
        <f aca="false">(L642+M642)*2</f>
        <v>0</v>
      </c>
      <c r="O642" s="124" t="n">
        <f aca="false">K642+N642</f>
        <v>0</v>
      </c>
      <c r="P642" s="126" t="n">
        <v>62.11</v>
      </c>
      <c r="Q642" s="127"/>
      <c r="R642" s="127"/>
      <c r="S642" s="122"/>
      <c r="T642" s="122"/>
      <c r="U642" s="122"/>
      <c r="V642" s="122"/>
      <c r="W642" s="125"/>
      <c r="X642" s="125"/>
      <c r="Y642" s="122"/>
      <c r="Z642" s="122"/>
      <c r="AA642" s="122"/>
    </row>
    <row r="643" customFormat="false" ht="15" hidden="true" customHeight="true" outlineLevel="0" collapsed="false">
      <c r="B643" s="116" t="s">
        <v>166</v>
      </c>
      <c r="C643" s="116" t="s">
        <v>1513</v>
      </c>
      <c r="D643" s="116"/>
      <c r="E643" s="138"/>
      <c r="F643" s="138" t="s">
        <v>1515</v>
      </c>
      <c r="G643" s="116"/>
      <c r="H643" s="114"/>
      <c r="I643" s="139" t="n">
        <v>7</v>
      </c>
      <c r="J643" s="116" t="n">
        <v>5</v>
      </c>
      <c r="K643" s="116" t="n">
        <f aca="false">ROUNDUP(SUM(I643+J643)*1.2,0)</f>
        <v>15</v>
      </c>
      <c r="L643" s="116"/>
      <c r="M643" s="116"/>
      <c r="N643" s="116" t="n">
        <f aca="false">(L643+M643)*2</f>
        <v>0</v>
      </c>
      <c r="O643" s="114" t="n">
        <f aca="false">K643+N643</f>
        <v>15</v>
      </c>
      <c r="P643" s="140" t="n">
        <f aca="false">P644</f>
        <v>321.85</v>
      </c>
      <c r="Q643" s="119" t="n">
        <f aca="false">(I643+L643+M643)*30</f>
        <v>210</v>
      </c>
      <c r="R643" s="119" t="n">
        <f aca="false">(I643+L643+M643)*45</f>
        <v>315</v>
      </c>
      <c r="S643" s="116" t="str">
        <f aca="false">IF(AND(P643&gt;=Q643,P643&lt;=R643),"Adequado",IF(P643&lt;Q643,"Apertado",IF(P643&gt;R643,"Folgado","0")))</f>
        <v>Folgado</v>
      </c>
      <c r="T643" s="116"/>
      <c r="U643" s="116"/>
      <c r="V643" s="116"/>
      <c r="W643" s="115" t="n">
        <f aca="false">I643+L643+M643</f>
        <v>7</v>
      </c>
      <c r="X643" s="115" t="str">
        <f aca="false">IF(E643&lt;&gt;"",(IF(F643="SL","6",IF(F643="SP","2",IF(F643="F","14",IF(F643="C","2","0")))))*2,IF(F643="SL","6",IF(F643="SP","2",IF(F643="F","14",IF(F643="C","2","0")))))</f>
        <v>2</v>
      </c>
      <c r="Y643" s="116" t="str">
        <f aca="false">IF(S643="Folgado","2",IF(S643="Adequado","4",IF(S643="Apertado","6","0")))</f>
        <v>2</v>
      </c>
      <c r="Z643" s="112" t="n">
        <f aca="false">IF(AND(U643&lt;&gt;"",F643="SL",F643="F"),(W643+X643+Y643)*1.5,(W643+X643+Y643))</f>
        <v>11</v>
      </c>
      <c r="AA643" s="116" t="s">
        <v>1520</v>
      </c>
    </row>
    <row r="644" customFormat="false" ht="15" hidden="true" customHeight="true" outlineLevel="0" collapsed="false">
      <c r="B644" s="116" t="s">
        <v>166</v>
      </c>
      <c r="C644" s="116" t="s">
        <v>9</v>
      </c>
      <c r="D644" s="116" t="s">
        <v>33</v>
      </c>
      <c r="E644" s="116"/>
      <c r="F644" s="138"/>
      <c r="G644" s="116" t="s">
        <v>1566</v>
      </c>
      <c r="H644" s="114" t="s">
        <v>168</v>
      </c>
      <c r="I644" s="139"/>
      <c r="J644" s="116"/>
      <c r="K644" s="116" t="n">
        <f aca="false">ROUNDUP(SUM(I644+J644)*1.2,0)</f>
        <v>0</v>
      </c>
      <c r="L644" s="116"/>
      <c r="M644" s="116"/>
      <c r="N644" s="116" t="n">
        <f aca="false">(L644+M644)*2</f>
        <v>0</v>
      </c>
      <c r="O644" s="114" t="n">
        <f aca="false">K644+N644</f>
        <v>0</v>
      </c>
      <c r="P644" s="140" t="n">
        <v>321.85</v>
      </c>
      <c r="Q644" s="141"/>
      <c r="R644" s="141"/>
      <c r="S644" s="116"/>
      <c r="T644" s="116"/>
      <c r="U644" s="116"/>
      <c r="V644" s="116"/>
      <c r="W644" s="139"/>
      <c r="X644" s="139"/>
      <c r="Y644" s="116"/>
      <c r="Z644" s="116"/>
      <c r="AA644" s="116"/>
    </row>
    <row r="645" customFormat="false" ht="24.75" hidden="true" customHeight="true" outlineLevel="0" collapsed="false">
      <c r="B645" s="122" t="s">
        <v>166</v>
      </c>
      <c r="C645" s="122" t="s">
        <v>1521</v>
      </c>
      <c r="D645" s="122" t="s">
        <v>33</v>
      </c>
      <c r="E645" s="122"/>
      <c r="F645" s="123"/>
      <c r="G645" s="122" t="s">
        <v>1369</v>
      </c>
      <c r="H645" s="124" t="s">
        <v>1370</v>
      </c>
      <c r="I645" s="125"/>
      <c r="J645" s="122"/>
      <c r="K645" s="122" t="n">
        <f aca="false">ROUNDUP(SUM(I645+J645)*1.2,0)</f>
        <v>0</v>
      </c>
      <c r="L645" s="122"/>
      <c r="M645" s="122"/>
      <c r="N645" s="122" t="n">
        <f aca="false">(L645+M645)*2</f>
        <v>0</v>
      </c>
      <c r="O645" s="124" t="n">
        <f aca="false">K645+N645</f>
        <v>0</v>
      </c>
      <c r="P645" s="126" t="n">
        <v>196.52</v>
      </c>
      <c r="Q645" s="127"/>
      <c r="R645" s="127"/>
      <c r="S645" s="122"/>
      <c r="T645" s="122"/>
      <c r="U645" s="122"/>
      <c r="V645" s="122"/>
      <c r="W645" s="125"/>
      <c r="X645" s="125"/>
      <c r="Y645" s="122"/>
      <c r="Z645" s="122"/>
      <c r="AA645" s="122"/>
    </row>
    <row r="646" customFormat="false" ht="15" hidden="true" customHeight="true" outlineLevel="0" collapsed="false">
      <c r="B646" s="112" t="s">
        <v>905</v>
      </c>
      <c r="C646" s="112" t="s">
        <v>1513</v>
      </c>
      <c r="D646" s="112"/>
      <c r="E646" s="113"/>
      <c r="F646" s="113" t="s">
        <v>1514</v>
      </c>
      <c r="G646" s="112"/>
      <c r="H646" s="117"/>
      <c r="I646" s="115" t="n">
        <v>1</v>
      </c>
      <c r="J646" s="112" t="n">
        <v>0</v>
      </c>
      <c r="K646" s="112" t="n">
        <f aca="false">ROUNDUP(SUM(I646+J646)*1.2,0)</f>
        <v>2</v>
      </c>
      <c r="L646" s="112"/>
      <c r="M646" s="112"/>
      <c r="N646" s="112" t="n">
        <f aca="false">(L646+M646)*2</f>
        <v>0</v>
      </c>
      <c r="O646" s="117" t="n">
        <f aca="false">K646+N646</f>
        <v>2</v>
      </c>
      <c r="P646" s="118" t="n">
        <f aca="false">P647</f>
        <v>91.92</v>
      </c>
      <c r="Q646" s="119" t="n">
        <f aca="false">(I646+L646+M646)*30</f>
        <v>30</v>
      </c>
      <c r="R646" s="119" t="n">
        <f aca="false">(I646+L646+M646)*45</f>
        <v>45</v>
      </c>
      <c r="S646" s="120" t="str">
        <f aca="false">IF(AND(P646&gt;=Q646,P646&lt;=R646),"Adequado",IF(P646&lt;Q646,"Apertado",IF(P646&gt;R646,"Folgado","0")))</f>
        <v>Folgado</v>
      </c>
      <c r="T646" s="112"/>
      <c r="U646" s="112"/>
      <c r="V646" s="112"/>
      <c r="W646" s="115" t="n">
        <f aca="false">I646+L646+M646</f>
        <v>1</v>
      </c>
      <c r="X646" s="115" t="str">
        <f aca="false">IF(E646&lt;&gt;"",(IF(F646="SL","6",IF(F646="SP","2",IF(F646="F","14",IF(F646="C","2","0")))))*2,IF(F646="SL","6",IF(F646="SP","2",IF(F646="F","14",IF(F646="C","2","0")))))</f>
        <v>6</v>
      </c>
      <c r="Y646" s="116" t="str">
        <f aca="false">IF(S646="Folgado","2",IF(S646="Adequado","4",IF(S646="Apertado","6","0")))</f>
        <v>2</v>
      </c>
      <c r="Z646" s="112" t="n">
        <f aca="false">IF(AND(U646&lt;&gt;"",F646="SL",F646="F"),(W646+X646+Y646)*1.5,(W646+X646+Y646))</f>
        <v>9</v>
      </c>
      <c r="AA646" s="112"/>
    </row>
    <row r="647" customFormat="false" ht="15" hidden="true" customHeight="true" outlineLevel="0" collapsed="false">
      <c r="B647" s="116" t="s">
        <v>905</v>
      </c>
      <c r="C647" s="116" t="s">
        <v>225</v>
      </c>
      <c r="D647" s="116" t="s">
        <v>232</v>
      </c>
      <c r="E647" s="116"/>
      <c r="F647" s="138"/>
      <c r="G647" s="116" t="s">
        <v>906</v>
      </c>
      <c r="H647" s="114" t="s">
        <v>907</v>
      </c>
      <c r="I647" s="139"/>
      <c r="J647" s="116"/>
      <c r="K647" s="116" t="n">
        <f aca="false">ROUNDUP(SUM(I647+J647)*1.2,0)</f>
        <v>0</v>
      </c>
      <c r="L647" s="116"/>
      <c r="M647" s="116"/>
      <c r="N647" s="116" t="n">
        <f aca="false">(L647+M647)*2</f>
        <v>0</v>
      </c>
      <c r="O647" s="114" t="n">
        <f aca="false">K647+N647</f>
        <v>0</v>
      </c>
      <c r="P647" s="140" t="n">
        <v>91.92</v>
      </c>
      <c r="Q647" s="141"/>
      <c r="R647" s="141"/>
      <c r="S647" s="116"/>
      <c r="T647" s="116"/>
      <c r="U647" s="116"/>
      <c r="V647" s="116"/>
      <c r="W647" s="139"/>
      <c r="X647" s="139"/>
      <c r="Y647" s="116"/>
      <c r="Z647" s="116"/>
      <c r="AA647" s="116"/>
    </row>
    <row r="648" customFormat="false" ht="26.25" hidden="true" customHeight="true" outlineLevel="0" collapsed="false">
      <c r="B648" s="122" t="s">
        <v>905</v>
      </c>
      <c r="C648" s="122" t="s">
        <v>1521</v>
      </c>
      <c r="D648" s="122" t="s">
        <v>18</v>
      </c>
      <c r="E648" s="122"/>
      <c r="F648" s="123"/>
      <c r="G648" s="122" t="s">
        <v>1371</v>
      </c>
      <c r="H648" s="124" t="s">
        <v>907</v>
      </c>
      <c r="I648" s="125"/>
      <c r="J648" s="122"/>
      <c r="K648" s="122" t="n">
        <f aca="false">ROUNDUP(SUM(I648+J648)*1.2,0)</f>
        <v>0</v>
      </c>
      <c r="L648" s="122"/>
      <c r="M648" s="122"/>
      <c r="N648" s="122" t="n">
        <f aca="false">(L648+M648)*2</f>
        <v>0</v>
      </c>
      <c r="O648" s="124" t="n">
        <f aca="false">K648+N648</f>
        <v>0</v>
      </c>
      <c r="P648" s="126" t="n">
        <v>16.63</v>
      </c>
      <c r="Q648" s="127"/>
      <c r="R648" s="127"/>
      <c r="S648" s="122"/>
      <c r="T648" s="122"/>
      <c r="U648" s="122"/>
      <c r="V648" s="122"/>
      <c r="W648" s="125"/>
      <c r="X648" s="125"/>
      <c r="Y648" s="122"/>
      <c r="Z648" s="122"/>
      <c r="AA648" s="122"/>
    </row>
    <row r="649" customFormat="false" ht="15" hidden="true" customHeight="true" outlineLevel="0" collapsed="false">
      <c r="B649" s="112" t="s">
        <v>1372</v>
      </c>
      <c r="C649" s="112" t="s">
        <v>1513</v>
      </c>
      <c r="D649" s="112"/>
      <c r="E649" s="113"/>
      <c r="F649" s="113" t="s">
        <v>1516</v>
      </c>
      <c r="G649" s="112"/>
      <c r="H649" s="117"/>
      <c r="I649" s="115" t="n">
        <v>1</v>
      </c>
      <c r="J649" s="112" t="n">
        <v>0</v>
      </c>
      <c r="K649" s="112" t="n">
        <f aca="false">ROUNDUP(SUM(I649+J649)*1.2,0)</f>
        <v>2</v>
      </c>
      <c r="L649" s="112"/>
      <c r="M649" s="112"/>
      <c r="N649" s="112" t="n">
        <f aca="false">(L649+M649)*2</f>
        <v>0</v>
      </c>
      <c r="O649" s="117" t="n">
        <f aca="false">K649+N649</f>
        <v>2</v>
      </c>
      <c r="P649" s="118" t="n">
        <f aca="false">P650</f>
        <v>30</v>
      </c>
      <c r="Q649" s="119" t="n">
        <f aca="false">(I649+L649+M649)*30</f>
        <v>30</v>
      </c>
      <c r="R649" s="119" t="n">
        <f aca="false">(I649+L649+M649)*45</f>
        <v>45</v>
      </c>
      <c r="S649" s="120" t="str">
        <f aca="false">IF(AND(P649&gt;=Q649,P649&lt;=R649),"Adequado",IF(P649&lt;Q649,"Apertado",IF(P649&gt;R649,"Folgado","0")))</f>
        <v>Adequado</v>
      </c>
      <c r="T649" s="112"/>
      <c r="U649" s="112"/>
      <c r="V649" s="112"/>
      <c r="W649" s="115" t="n">
        <f aca="false">I649+L649+M649</f>
        <v>1</v>
      </c>
      <c r="X649" s="115" t="str">
        <f aca="false">IF(E649&lt;&gt;"",(IF(F649="SL","6",IF(F649="SP","2",IF(F649="F","14",IF(F649="C","2","0")))))*2,IF(F649="SL","6",IF(F649="SP","2",IF(F649="F","14",IF(F649="C","2","0")))))</f>
        <v>14</v>
      </c>
      <c r="Y649" s="116" t="str">
        <f aca="false">IF(S649="Folgado","2",IF(S649="Adequado","4",IF(S649="Apertado","6","0")))</f>
        <v>4</v>
      </c>
      <c r="Z649" s="112" t="n">
        <f aca="false">IF(AND(U649&lt;&gt;"",F649="SL",F649="F"),(W649+X649+Y649)*1.5,(W649+X649+Y649))</f>
        <v>19</v>
      </c>
      <c r="AA649" s="112"/>
    </row>
    <row r="650" customFormat="false" ht="15" hidden="true" customHeight="true" outlineLevel="0" collapsed="false">
      <c r="B650" s="122" t="s">
        <v>1372</v>
      </c>
      <c r="C650" s="122" t="s">
        <v>978</v>
      </c>
      <c r="D650" s="122" t="s">
        <v>14</v>
      </c>
      <c r="E650" s="122"/>
      <c r="F650" s="123"/>
      <c r="G650" s="122" t="s">
        <v>1373</v>
      </c>
      <c r="H650" s="124" t="s">
        <v>1374</v>
      </c>
      <c r="I650" s="125"/>
      <c r="J650" s="122"/>
      <c r="K650" s="122" t="n">
        <f aca="false">ROUNDUP(SUM(I650+J650)*1.2,0)</f>
        <v>0</v>
      </c>
      <c r="L650" s="122"/>
      <c r="M650" s="122"/>
      <c r="N650" s="122" t="n">
        <f aca="false">(L650+M650)*2</f>
        <v>0</v>
      </c>
      <c r="O650" s="124" t="n">
        <f aca="false">K650+N650</f>
        <v>0</v>
      </c>
      <c r="P650" s="126" t="n">
        <v>30</v>
      </c>
      <c r="Q650" s="127"/>
      <c r="R650" s="127"/>
      <c r="S650" s="122"/>
      <c r="T650" s="122"/>
      <c r="U650" s="122"/>
      <c r="V650" s="122"/>
      <c r="W650" s="125"/>
      <c r="X650" s="125"/>
      <c r="Y650" s="122"/>
      <c r="Z650" s="122"/>
      <c r="AA650" s="122"/>
    </row>
    <row r="651" customFormat="false" ht="15" hidden="true" customHeight="true" outlineLevel="0" collapsed="false">
      <c r="B651" s="112" t="s">
        <v>909</v>
      </c>
      <c r="C651" s="112" t="s">
        <v>1513</v>
      </c>
      <c r="D651" s="112"/>
      <c r="E651" s="113"/>
      <c r="F651" s="113" t="s">
        <v>1514</v>
      </c>
      <c r="G651" s="112"/>
      <c r="H651" s="117"/>
      <c r="I651" s="115" t="n">
        <v>2</v>
      </c>
      <c r="J651" s="112" t="n">
        <v>1</v>
      </c>
      <c r="K651" s="112" t="n">
        <f aca="false">ROUNDUP(SUM(I651+J651)*1.2,0)</f>
        <v>4</v>
      </c>
      <c r="L651" s="112"/>
      <c r="M651" s="112"/>
      <c r="N651" s="112" t="n">
        <f aca="false">(L651+M651)*2</f>
        <v>0</v>
      </c>
      <c r="O651" s="117" t="n">
        <f aca="false">K651+N651</f>
        <v>4</v>
      </c>
      <c r="P651" s="118" t="n">
        <f aca="false">P652</f>
        <v>99.08</v>
      </c>
      <c r="Q651" s="119" t="n">
        <f aca="false">(I651+L651+M651)*30</f>
        <v>60</v>
      </c>
      <c r="R651" s="119" t="n">
        <f aca="false">(I651+L651+M651)*45</f>
        <v>90</v>
      </c>
      <c r="S651" s="120" t="str">
        <f aca="false">IF(AND(P651&gt;=Q651,P651&lt;=R651),"Adequado",IF(P651&lt;Q651,"Apertado",IF(P651&gt;R651,"Folgado","0")))</f>
        <v>Folgado</v>
      </c>
      <c r="T651" s="112"/>
      <c r="U651" s="128" t="n">
        <v>44958</v>
      </c>
      <c r="V651" s="112"/>
      <c r="W651" s="115" t="n">
        <f aca="false">I651+L651+M651</f>
        <v>2</v>
      </c>
      <c r="X651" s="115" t="str">
        <f aca="false">IF(E651&lt;&gt;"",(IF(F651="SL","6",IF(F651="SP","2",IF(F651="F","14",IF(F651="C","2","0")))))*2,IF(F651="SL","6",IF(F651="SP","2",IF(F651="F","14",IF(F651="C","2","0")))))</f>
        <v>6</v>
      </c>
      <c r="Y651" s="116" t="str">
        <f aca="false">IF(S651="Folgado","2",IF(S651="Adequado","4",IF(S651="Apertado","6","0")))</f>
        <v>2</v>
      </c>
      <c r="Z651" s="112" t="n">
        <f aca="false">IF(AND(U651&lt;&gt;"",F651="SL",F651="F"),(W651+X651+Y651)*1.5,(W651+X651+Y651))</f>
        <v>10</v>
      </c>
      <c r="AA651" s="112"/>
    </row>
    <row r="652" customFormat="false" ht="15" hidden="true" customHeight="true" outlineLevel="0" collapsed="false">
      <c r="B652" s="122" t="s">
        <v>909</v>
      </c>
      <c r="C652" s="122" t="s">
        <v>225</v>
      </c>
      <c r="D652" s="122" t="s">
        <v>14</v>
      </c>
      <c r="E652" s="122"/>
      <c r="F652" s="123"/>
      <c r="G652" s="122" t="s">
        <v>910</v>
      </c>
      <c r="H652" s="124" t="s">
        <v>911</v>
      </c>
      <c r="I652" s="125"/>
      <c r="J652" s="122"/>
      <c r="K652" s="122" t="n">
        <f aca="false">ROUNDUP(SUM(I652+J652)*1.2,0)</f>
        <v>0</v>
      </c>
      <c r="L652" s="122"/>
      <c r="M652" s="122"/>
      <c r="N652" s="122" t="n">
        <f aca="false">(L652+M652)*2</f>
        <v>0</v>
      </c>
      <c r="O652" s="124" t="n">
        <f aca="false">K652+N652</f>
        <v>0</v>
      </c>
      <c r="P652" s="126" t="n">
        <v>99.08</v>
      </c>
      <c r="Q652" s="127"/>
      <c r="R652" s="127"/>
      <c r="S652" s="122"/>
      <c r="T652" s="122"/>
      <c r="U652" s="122"/>
      <c r="V652" s="122"/>
      <c r="W652" s="125"/>
      <c r="X652" s="125"/>
      <c r="Y652" s="122"/>
      <c r="Z652" s="122"/>
      <c r="AA652" s="122"/>
    </row>
    <row r="653" customFormat="false" ht="15" hidden="true" customHeight="true" outlineLevel="0" collapsed="false">
      <c r="B653" s="112" t="s">
        <v>169</v>
      </c>
      <c r="C653" s="112" t="s">
        <v>1513</v>
      </c>
      <c r="D653" s="112"/>
      <c r="E653" s="113"/>
      <c r="F653" s="113" t="s">
        <v>1515</v>
      </c>
      <c r="G653" s="112"/>
      <c r="H653" s="117"/>
      <c r="I653" s="115" t="n">
        <v>1</v>
      </c>
      <c r="J653" s="112" t="n">
        <v>0</v>
      </c>
      <c r="K653" s="112" t="n">
        <f aca="false">ROUNDUP(SUM(I653+J653)*1.2,0)</f>
        <v>2</v>
      </c>
      <c r="L653" s="112"/>
      <c r="M653" s="112"/>
      <c r="N653" s="112" t="n">
        <f aca="false">(L653+M653)*2</f>
        <v>0</v>
      </c>
      <c r="O653" s="117" t="n">
        <f aca="false">K653+N653</f>
        <v>2</v>
      </c>
      <c r="P653" s="118" t="n">
        <f aca="false">P654</f>
        <v>35.48</v>
      </c>
      <c r="Q653" s="119" t="n">
        <f aca="false">(I653+L653+M653)*30</f>
        <v>30</v>
      </c>
      <c r="R653" s="119" t="n">
        <f aca="false">(I653+L653+M653)*45</f>
        <v>45</v>
      </c>
      <c r="S653" s="120" t="str">
        <f aca="false">IF(AND(P653&gt;=Q653,P653&lt;=R653),"Adequado",IF(P653&lt;Q653,"Apertado",IF(P653&gt;R653,"Folgado","0")))</f>
        <v>Adequado</v>
      </c>
      <c r="T653" s="112"/>
      <c r="U653" s="112"/>
      <c r="V653" s="112"/>
      <c r="W653" s="115" t="n">
        <f aca="false">I653+L653+M653</f>
        <v>1</v>
      </c>
      <c r="X653" s="115" t="str">
        <f aca="false">IF(E653&lt;&gt;"",(IF(F653="SL","6",IF(F653="SP","2",IF(F653="F","14",IF(F653="C","2","0")))))*2,IF(F653="SL","6",IF(F653="SP","2",IF(F653="F","14",IF(F653="C","2","0")))))</f>
        <v>2</v>
      </c>
      <c r="Y653" s="116" t="str">
        <f aca="false">IF(S653="Folgado","2",IF(S653="Adequado","4",IF(S653="Apertado","6","0")))</f>
        <v>4</v>
      </c>
      <c r="Z653" s="112" t="n">
        <f aca="false">IF(AND(U653&lt;&gt;"",F653="SL",F653="F"),(W653+X653+Y653)*1.5,(W653+X653+Y653))</f>
        <v>7</v>
      </c>
      <c r="AA653" s="112"/>
    </row>
    <row r="654" customFormat="false" ht="15" hidden="true" customHeight="true" outlineLevel="0" collapsed="false">
      <c r="B654" s="122" t="s">
        <v>169</v>
      </c>
      <c r="C654" s="122" t="s">
        <v>9</v>
      </c>
      <c r="D654" s="122" t="s">
        <v>22</v>
      </c>
      <c r="E654" s="122"/>
      <c r="F654" s="123"/>
      <c r="G654" s="122" t="s">
        <v>170</v>
      </c>
      <c r="H654" s="124" t="s">
        <v>171</v>
      </c>
      <c r="I654" s="125"/>
      <c r="J654" s="122"/>
      <c r="K654" s="122" t="n">
        <f aca="false">ROUNDUP(SUM(I654+J654)*1.2,0)</f>
        <v>0</v>
      </c>
      <c r="L654" s="122"/>
      <c r="M654" s="122"/>
      <c r="N654" s="122" t="n">
        <f aca="false">(L654+M654)*2</f>
        <v>0</v>
      </c>
      <c r="O654" s="124" t="n">
        <f aca="false">K654+N654</f>
        <v>0</v>
      </c>
      <c r="P654" s="126" t="n">
        <v>35.48</v>
      </c>
      <c r="Q654" s="127"/>
      <c r="R654" s="127"/>
      <c r="S654" s="122"/>
      <c r="T654" s="122"/>
      <c r="U654" s="122"/>
      <c r="V654" s="122"/>
      <c r="W654" s="125"/>
      <c r="X654" s="125"/>
      <c r="Y654" s="122"/>
      <c r="Z654" s="122"/>
      <c r="AA654" s="122"/>
    </row>
    <row r="655" customFormat="false" ht="15" hidden="true" customHeight="true" outlineLevel="0" collapsed="false">
      <c r="B655" s="112" t="s">
        <v>914</v>
      </c>
      <c r="C655" s="112" t="s">
        <v>1513</v>
      </c>
      <c r="D655" s="112"/>
      <c r="E655" s="113"/>
      <c r="F655" s="113" t="s">
        <v>1514</v>
      </c>
      <c r="G655" s="112"/>
      <c r="H655" s="117"/>
      <c r="I655" s="115" t="n">
        <v>1</v>
      </c>
      <c r="J655" s="112" t="n">
        <v>0</v>
      </c>
      <c r="K655" s="112" t="n">
        <f aca="false">ROUNDUP(SUM(I655+J655)*1.2,0)</f>
        <v>2</v>
      </c>
      <c r="L655" s="112"/>
      <c r="M655" s="112"/>
      <c r="N655" s="112" t="n">
        <f aca="false">(L655+M655)*2</f>
        <v>0</v>
      </c>
      <c r="O655" s="117" t="n">
        <f aca="false">K655+N655</f>
        <v>2</v>
      </c>
      <c r="P655" s="118" t="n">
        <f aca="false">P656</f>
        <v>68.95</v>
      </c>
      <c r="Q655" s="119" t="n">
        <f aca="false">(I655+L655+M655)*30</f>
        <v>30</v>
      </c>
      <c r="R655" s="119" t="n">
        <f aca="false">(I655+L655+M655)*45</f>
        <v>45</v>
      </c>
      <c r="S655" s="120" t="str">
        <f aca="false">IF(AND(P655&gt;=Q655,P655&lt;=R655),"Adequado",IF(P655&lt;Q655,"Apertado",IF(P655&gt;R655,"Folgado","0")))</f>
        <v>Folgado</v>
      </c>
      <c r="T655" s="112"/>
      <c r="U655" s="112"/>
      <c r="V655" s="112"/>
      <c r="W655" s="115" t="n">
        <f aca="false">I655+L655+M655</f>
        <v>1</v>
      </c>
      <c r="X655" s="115" t="str">
        <f aca="false">IF(E655&lt;&gt;"",(IF(F655="SL","6",IF(F655="SP","2",IF(F655="F","14",IF(F655="C","2","0")))))*2,IF(F655="SL","6",IF(F655="SP","2",IF(F655="F","14",IF(F655="C","2","0")))))</f>
        <v>6</v>
      </c>
      <c r="Y655" s="116" t="str">
        <f aca="false">IF(S655="Folgado","2",IF(S655="Adequado","4",IF(S655="Apertado","6","0")))</f>
        <v>2</v>
      </c>
      <c r="Z655" s="112" t="n">
        <f aca="false">IF(AND(U655&lt;&gt;"",F655="SL",F655="F"),(W655+X655+Y655)*1.5,(W655+X655+Y655))</f>
        <v>9</v>
      </c>
      <c r="AA655" s="112"/>
    </row>
    <row r="656" customFormat="false" ht="15" hidden="true" customHeight="true" outlineLevel="0" collapsed="false">
      <c r="B656" s="122" t="s">
        <v>914</v>
      </c>
      <c r="C656" s="122" t="s">
        <v>225</v>
      </c>
      <c r="D656" s="122" t="s">
        <v>70</v>
      </c>
      <c r="E656" s="122"/>
      <c r="F656" s="123"/>
      <c r="G656" s="122" t="s">
        <v>915</v>
      </c>
      <c r="H656" s="124" t="s">
        <v>916</v>
      </c>
      <c r="I656" s="125"/>
      <c r="J656" s="122"/>
      <c r="K656" s="122" t="n">
        <f aca="false">ROUNDUP(SUM(I656+J656)*1.2,0)</f>
        <v>0</v>
      </c>
      <c r="L656" s="122"/>
      <c r="M656" s="122"/>
      <c r="N656" s="122" t="n">
        <f aca="false">(L656+M656)*2</f>
        <v>0</v>
      </c>
      <c r="O656" s="124" t="n">
        <f aca="false">K656+N656</f>
        <v>0</v>
      </c>
      <c r="P656" s="126" t="n">
        <v>68.95</v>
      </c>
      <c r="Q656" s="127"/>
      <c r="R656" s="127"/>
      <c r="S656" s="122"/>
      <c r="T656" s="122"/>
      <c r="U656" s="122"/>
      <c r="V656" s="122"/>
      <c r="W656" s="125"/>
      <c r="X656" s="125"/>
      <c r="Y656" s="122"/>
      <c r="Z656" s="122"/>
      <c r="AA656" s="122"/>
    </row>
    <row r="657" customFormat="false" ht="15" hidden="true" customHeight="true" outlineLevel="0" collapsed="false">
      <c r="B657" s="112" t="s">
        <v>1375</v>
      </c>
      <c r="C657" s="112" t="s">
        <v>1513</v>
      </c>
      <c r="D657" s="112"/>
      <c r="E657" s="113"/>
      <c r="F657" s="113" t="s">
        <v>1516</v>
      </c>
      <c r="G657" s="112"/>
      <c r="H657" s="117"/>
      <c r="I657" s="115" t="n">
        <v>3</v>
      </c>
      <c r="J657" s="112" t="n">
        <v>1</v>
      </c>
      <c r="K657" s="112" t="n">
        <f aca="false">ROUNDUP(SUM(I657+J657)*1.2,0)</f>
        <v>5</v>
      </c>
      <c r="L657" s="112"/>
      <c r="M657" s="112"/>
      <c r="N657" s="112" t="n">
        <f aca="false">(L657+M657)*2</f>
        <v>0</v>
      </c>
      <c r="O657" s="117" t="n">
        <f aca="false">K657+N657</f>
        <v>5</v>
      </c>
      <c r="P657" s="118" t="n">
        <f aca="false">P658</f>
        <v>108</v>
      </c>
      <c r="Q657" s="119" t="n">
        <f aca="false">(I657+L657+M657)*30</f>
        <v>90</v>
      </c>
      <c r="R657" s="119" t="n">
        <f aca="false">(I657+L657+M657)*45</f>
        <v>135</v>
      </c>
      <c r="S657" s="120" t="str">
        <f aca="false">IF(AND(P657&gt;=Q657,P657&lt;=R657),"Adequado",IF(P657&lt;Q657,"Apertado",IF(P657&gt;R657,"Folgado","0")))</f>
        <v>Adequado</v>
      </c>
      <c r="T657" s="112"/>
      <c r="U657" s="112"/>
      <c r="V657" s="112"/>
      <c r="W657" s="115" t="n">
        <f aca="false">I657+L657+M657</f>
        <v>3</v>
      </c>
      <c r="X657" s="115" t="str">
        <f aca="false">IF(E657&lt;&gt;"",(IF(F657="SL","6",IF(F657="SP","2",IF(F657="F","14",IF(F657="C","2","0")))))*2,IF(F657="SL","6",IF(F657="SP","2",IF(F657="F","14",IF(F657="C","2","0")))))</f>
        <v>14</v>
      </c>
      <c r="Y657" s="116" t="str">
        <f aca="false">IF(S657="Folgado","2",IF(S657="Adequado","4",IF(S657="Apertado","6","0")))</f>
        <v>4</v>
      </c>
      <c r="Z657" s="112" t="n">
        <f aca="false">IF(AND(U657&lt;&gt;"",F657="SL",F657="F"),(W657+X657+Y657)*1.5,(W657+X657+Y657))</f>
        <v>21</v>
      </c>
      <c r="AA657" s="112"/>
    </row>
    <row r="658" customFormat="false" ht="15" hidden="true" customHeight="true" outlineLevel="0" collapsed="false">
      <c r="B658" s="122" t="s">
        <v>1375</v>
      </c>
      <c r="C658" s="122" t="s">
        <v>978</v>
      </c>
      <c r="D658" s="122" t="s">
        <v>10</v>
      </c>
      <c r="E658" s="122"/>
      <c r="F658" s="123"/>
      <c r="G658" s="122" t="s">
        <v>1376</v>
      </c>
      <c r="H658" s="124" t="s">
        <v>1377</v>
      </c>
      <c r="I658" s="125"/>
      <c r="J658" s="122"/>
      <c r="K658" s="122" t="n">
        <f aca="false">ROUNDUP(SUM(I658+J658)*1.2,0)</f>
        <v>0</v>
      </c>
      <c r="L658" s="122"/>
      <c r="M658" s="122"/>
      <c r="N658" s="122" t="n">
        <f aca="false">(L658+M658)*2</f>
        <v>0</v>
      </c>
      <c r="O658" s="124" t="n">
        <f aca="false">K658+N658</f>
        <v>0</v>
      </c>
      <c r="P658" s="126" t="n">
        <v>108</v>
      </c>
      <c r="Q658" s="127"/>
      <c r="R658" s="127"/>
      <c r="S658" s="122"/>
      <c r="T658" s="122"/>
      <c r="U658" s="122"/>
      <c r="V658" s="122"/>
      <c r="W658" s="125"/>
      <c r="X658" s="125"/>
      <c r="Y658" s="122"/>
      <c r="Z658" s="122"/>
      <c r="AA658" s="122"/>
    </row>
    <row r="659" customFormat="false" ht="15" hidden="true" customHeight="true" outlineLevel="0" collapsed="false">
      <c r="B659" s="112" t="s">
        <v>1378</v>
      </c>
      <c r="C659" s="112" t="s">
        <v>1513</v>
      </c>
      <c r="D659" s="112"/>
      <c r="E659" s="113"/>
      <c r="F659" s="113" t="s">
        <v>1516</v>
      </c>
      <c r="G659" s="112"/>
      <c r="H659" s="117"/>
      <c r="I659" s="115" t="n">
        <v>1</v>
      </c>
      <c r="J659" s="112" t="n">
        <v>0</v>
      </c>
      <c r="K659" s="112" t="n">
        <f aca="false">ROUNDUP(SUM(I659+J659)*1.2,0)</f>
        <v>2</v>
      </c>
      <c r="L659" s="112"/>
      <c r="M659" s="112"/>
      <c r="N659" s="112" t="n">
        <f aca="false">(L659+M659)*2</f>
        <v>0</v>
      </c>
      <c r="O659" s="117" t="n">
        <f aca="false">K659+N659</f>
        <v>2</v>
      </c>
      <c r="P659" s="118" t="n">
        <f aca="false">P660</f>
        <v>21.53</v>
      </c>
      <c r="Q659" s="119" t="n">
        <f aca="false">(I659+L659+M659)*30</f>
        <v>30</v>
      </c>
      <c r="R659" s="119" t="n">
        <f aca="false">(I659+L659+M659)*45</f>
        <v>45</v>
      </c>
      <c r="S659" s="120" t="str">
        <f aca="false">IF(AND(P659&gt;=Q659,P659&lt;=R659),"Adequado",IF(P659&lt;Q659,"Apertado",IF(P659&gt;R659,"Folgado","0")))</f>
        <v>Apertado</v>
      </c>
      <c r="T659" s="112"/>
      <c r="U659" s="112"/>
      <c r="V659" s="112"/>
      <c r="W659" s="115" t="n">
        <f aca="false">I659+L659+M659</f>
        <v>1</v>
      </c>
      <c r="X659" s="115" t="str">
        <f aca="false">IF(E659&lt;&gt;"",(IF(F659="SL","6",IF(F659="SP","2",IF(F659="F","14",IF(F659="C","2","0")))))*2,IF(F659="SL","6",IF(F659="SP","2",IF(F659="F","14",IF(F659="C","2","0")))))</f>
        <v>14</v>
      </c>
      <c r="Y659" s="116" t="str">
        <f aca="false">IF(S659="Folgado","2",IF(S659="Adequado","4",IF(S659="Apertado","6","0")))</f>
        <v>6</v>
      </c>
      <c r="Z659" s="112" t="n">
        <f aca="false">IF(AND(U659&lt;&gt;"",F659="SL",F659="F"),(W659+X659+Y659)*1.5,(W659+X659+Y659))</f>
        <v>21</v>
      </c>
      <c r="AA659" s="112"/>
    </row>
    <row r="660" customFormat="false" ht="15" hidden="true" customHeight="true" outlineLevel="0" collapsed="false">
      <c r="B660" s="122" t="s">
        <v>1378</v>
      </c>
      <c r="C660" s="122" t="s">
        <v>978</v>
      </c>
      <c r="D660" s="122" t="s">
        <v>10</v>
      </c>
      <c r="E660" s="122"/>
      <c r="F660" s="123"/>
      <c r="G660" s="122" t="s">
        <v>1379</v>
      </c>
      <c r="H660" s="124" t="s">
        <v>1380</v>
      </c>
      <c r="I660" s="125"/>
      <c r="J660" s="122"/>
      <c r="K660" s="122" t="n">
        <f aca="false">ROUNDUP(SUM(I660+J660)*1.2,0)</f>
        <v>0</v>
      </c>
      <c r="L660" s="122"/>
      <c r="M660" s="122"/>
      <c r="N660" s="122" t="n">
        <f aca="false">(L660+M660)*2</f>
        <v>0</v>
      </c>
      <c r="O660" s="124" t="n">
        <f aca="false">K660+N660</f>
        <v>0</v>
      </c>
      <c r="P660" s="126" t="n">
        <v>21.53</v>
      </c>
      <c r="Q660" s="127"/>
      <c r="R660" s="127"/>
      <c r="S660" s="122"/>
      <c r="T660" s="122"/>
      <c r="U660" s="122"/>
      <c r="V660" s="122"/>
      <c r="W660" s="125"/>
      <c r="X660" s="125"/>
      <c r="Y660" s="122"/>
      <c r="Z660" s="122"/>
      <c r="AA660" s="122"/>
    </row>
    <row r="661" customFormat="false" ht="15" hidden="true" customHeight="true" outlineLevel="0" collapsed="false">
      <c r="B661" s="112" t="s">
        <v>172</v>
      </c>
      <c r="C661" s="112" t="s">
        <v>1513</v>
      </c>
      <c r="D661" s="112"/>
      <c r="E661" s="113"/>
      <c r="F661" s="113" t="s">
        <v>1515</v>
      </c>
      <c r="G661" s="112"/>
      <c r="H661" s="117"/>
      <c r="I661" s="115" t="n">
        <v>2</v>
      </c>
      <c r="J661" s="112" t="n">
        <v>0</v>
      </c>
      <c r="K661" s="112" t="n">
        <f aca="false">ROUNDUP(SUM(I661+J661)*1.2,0)</f>
        <v>3</v>
      </c>
      <c r="L661" s="112"/>
      <c r="M661" s="112"/>
      <c r="N661" s="112" t="n">
        <f aca="false">(L661+M661)*2</f>
        <v>0</v>
      </c>
      <c r="O661" s="117" t="n">
        <f aca="false">K661+N661</f>
        <v>3</v>
      </c>
      <c r="P661" s="118" t="n">
        <f aca="false">P662</f>
        <v>97.46</v>
      </c>
      <c r="Q661" s="119" t="n">
        <f aca="false">(I661+L661+M661)*30</f>
        <v>60</v>
      </c>
      <c r="R661" s="119" t="n">
        <f aca="false">(I661+L661+M661)*45</f>
        <v>90</v>
      </c>
      <c r="S661" s="120" t="str">
        <f aca="false">IF(AND(P661&gt;=Q661,P661&lt;=R661),"Adequado",IF(P661&lt;Q661,"Apertado",IF(P661&gt;R661,"Folgado","0")))</f>
        <v>Folgado</v>
      </c>
      <c r="T661" s="112"/>
      <c r="U661" s="112"/>
      <c r="V661" s="112"/>
      <c r="W661" s="115" t="n">
        <f aca="false">I661+L661+M661</f>
        <v>2</v>
      </c>
      <c r="X661" s="115" t="str">
        <f aca="false">IF(E661&lt;&gt;"",(IF(F661="SL","6",IF(F661="SP","2",IF(F661="F","14",IF(F661="C","2","0")))))*2,IF(F661="SL","6",IF(F661="SP","2",IF(F661="F","14",IF(F661="C","2","0")))))</f>
        <v>2</v>
      </c>
      <c r="Y661" s="116" t="str">
        <f aca="false">IF(S661="Folgado","2",IF(S661="Adequado","4",IF(S661="Apertado","6","0")))</f>
        <v>2</v>
      </c>
      <c r="Z661" s="112" t="n">
        <f aca="false">IF(AND(U661&lt;&gt;"",F661="SL",F661="F"),(W661+X661+Y661)*1.5,(W661+X661+Y661))</f>
        <v>6</v>
      </c>
      <c r="AA661" s="112"/>
    </row>
    <row r="662" customFormat="false" ht="15" hidden="true" customHeight="true" outlineLevel="0" collapsed="false">
      <c r="B662" s="122" t="s">
        <v>172</v>
      </c>
      <c r="C662" s="122" t="s">
        <v>9</v>
      </c>
      <c r="D662" s="122" t="s">
        <v>115</v>
      </c>
      <c r="E662" s="122"/>
      <c r="F662" s="123"/>
      <c r="G662" s="122" t="s">
        <v>173</v>
      </c>
      <c r="H662" s="124" t="s">
        <v>174</v>
      </c>
      <c r="I662" s="125"/>
      <c r="J662" s="122"/>
      <c r="K662" s="122" t="n">
        <f aca="false">ROUNDUP(SUM(I662+J662)*1.2,0)</f>
        <v>0</v>
      </c>
      <c r="L662" s="122"/>
      <c r="M662" s="122"/>
      <c r="N662" s="122" t="n">
        <f aca="false">(L662+M662)*2</f>
        <v>0</v>
      </c>
      <c r="O662" s="124" t="n">
        <f aca="false">K662+N662</f>
        <v>0</v>
      </c>
      <c r="P662" s="126" t="n">
        <v>97.46</v>
      </c>
      <c r="Q662" s="127"/>
      <c r="R662" s="127"/>
      <c r="S662" s="122"/>
      <c r="T662" s="122"/>
      <c r="U662" s="122"/>
      <c r="V662" s="122"/>
      <c r="W662" s="125"/>
      <c r="X662" s="125"/>
      <c r="Y662" s="122"/>
      <c r="Z662" s="122"/>
      <c r="AA662" s="122"/>
    </row>
    <row r="663" customFormat="false" ht="15" hidden="true" customHeight="true" outlineLevel="0" collapsed="false">
      <c r="B663" s="112" t="s">
        <v>918</v>
      </c>
      <c r="C663" s="112" t="s">
        <v>1513</v>
      </c>
      <c r="D663" s="112"/>
      <c r="E663" s="113"/>
      <c r="F663" s="113" t="s">
        <v>1514</v>
      </c>
      <c r="G663" s="112"/>
      <c r="H663" s="117"/>
      <c r="I663" s="115" t="n">
        <v>2</v>
      </c>
      <c r="J663" s="112" t="n">
        <v>1</v>
      </c>
      <c r="K663" s="112" t="n">
        <f aca="false">ROUNDUP(SUM(I663+J663)*1.2,0)</f>
        <v>4</v>
      </c>
      <c r="L663" s="112"/>
      <c r="M663" s="112"/>
      <c r="N663" s="112" t="n">
        <f aca="false">(L663+M663)*2</f>
        <v>0</v>
      </c>
      <c r="O663" s="117" t="n">
        <f aca="false">K663+N663</f>
        <v>4</v>
      </c>
      <c r="P663" s="118" t="n">
        <f aca="false">P664</f>
        <v>54.41</v>
      </c>
      <c r="Q663" s="119" t="n">
        <f aca="false">(I663+L663+M663)*30</f>
        <v>60</v>
      </c>
      <c r="R663" s="119" t="n">
        <f aca="false">(I663+L663+M663)*45</f>
        <v>90</v>
      </c>
      <c r="S663" s="120" t="str">
        <f aca="false">IF(AND(P663&gt;=Q663,P663&lt;=R663),"Adequado",IF(P663&lt;Q663,"Apertado",IF(P663&gt;R663,"Folgado","0")))</f>
        <v>Apertado</v>
      </c>
      <c r="T663" s="112"/>
      <c r="U663" s="112"/>
      <c r="V663" s="112"/>
      <c r="W663" s="115" t="n">
        <f aca="false">I663+L663+M663</f>
        <v>2</v>
      </c>
      <c r="X663" s="115" t="str">
        <f aca="false">IF(E663&lt;&gt;"",(IF(F663="SL","6",IF(F663="SP","2",IF(F663="F","14",IF(F663="C","2","0")))))*2,IF(F663="SL","6",IF(F663="SP","2",IF(F663="F","14",IF(F663="C","2","0")))))</f>
        <v>6</v>
      </c>
      <c r="Y663" s="116" t="str">
        <f aca="false">IF(S663="Folgado","2",IF(S663="Adequado","4",IF(S663="Apertado","6","0")))</f>
        <v>6</v>
      </c>
      <c r="Z663" s="112" t="n">
        <f aca="false">IF(AND(U663&lt;&gt;"",F663="SL",F663="F"),(W663+X663+Y663)*1.5,(W663+X663+Y663))</f>
        <v>14</v>
      </c>
      <c r="AA663" s="112"/>
    </row>
    <row r="664" customFormat="false" ht="15" hidden="true" customHeight="true" outlineLevel="0" collapsed="false">
      <c r="B664" s="116" t="s">
        <v>918</v>
      </c>
      <c r="C664" s="116" t="s">
        <v>225</v>
      </c>
      <c r="D664" s="116" t="s">
        <v>14</v>
      </c>
      <c r="E664" s="116"/>
      <c r="F664" s="138"/>
      <c r="G664" s="116" t="s">
        <v>919</v>
      </c>
      <c r="H664" s="114" t="s">
        <v>920</v>
      </c>
      <c r="I664" s="139"/>
      <c r="J664" s="116"/>
      <c r="K664" s="116" t="n">
        <f aca="false">ROUNDUP(SUM(I664+J664)*1.2,0)</f>
        <v>0</v>
      </c>
      <c r="L664" s="116"/>
      <c r="M664" s="116"/>
      <c r="N664" s="116" t="n">
        <f aca="false">(L664+M664)*2</f>
        <v>0</v>
      </c>
      <c r="O664" s="114" t="n">
        <f aca="false">K664+N664</f>
        <v>0</v>
      </c>
      <c r="P664" s="140" t="n">
        <v>54.41</v>
      </c>
      <c r="Q664" s="141"/>
      <c r="R664" s="141"/>
      <c r="S664" s="116"/>
      <c r="T664" s="116"/>
      <c r="U664" s="116"/>
      <c r="V664" s="116"/>
      <c r="W664" s="139"/>
      <c r="X664" s="139"/>
      <c r="Y664" s="116"/>
      <c r="Z664" s="116"/>
      <c r="AA664" s="116"/>
    </row>
    <row r="665" customFormat="false" ht="15" hidden="true" customHeight="true" outlineLevel="0" collapsed="false">
      <c r="B665" s="122" t="s">
        <v>918</v>
      </c>
      <c r="C665" s="122" t="s">
        <v>225</v>
      </c>
      <c r="D665" s="122" t="s">
        <v>14</v>
      </c>
      <c r="E665" s="122"/>
      <c r="F665" s="123"/>
      <c r="G665" s="122" t="s">
        <v>922</v>
      </c>
      <c r="H665" s="124" t="s">
        <v>920</v>
      </c>
      <c r="I665" s="125"/>
      <c r="J665" s="122"/>
      <c r="K665" s="122" t="n">
        <f aca="false">ROUNDUP(SUM(I665+J665)*1.2,0)</f>
        <v>0</v>
      </c>
      <c r="L665" s="122"/>
      <c r="M665" s="122"/>
      <c r="N665" s="122" t="n">
        <f aca="false">(L665+M665)*2</f>
        <v>0</v>
      </c>
      <c r="O665" s="124" t="n">
        <f aca="false">K665+N665</f>
        <v>0</v>
      </c>
      <c r="P665" s="126"/>
      <c r="Q665" s="127"/>
      <c r="R665" s="127"/>
      <c r="S665" s="122"/>
      <c r="T665" s="122"/>
      <c r="U665" s="122"/>
      <c r="V665" s="122"/>
      <c r="W665" s="125"/>
      <c r="X665" s="125"/>
      <c r="Y665" s="122"/>
      <c r="Z665" s="122"/>
      <c r="AA665" s="122"/>
    </row>
    <row r="666" customFormat="false" ht="15" hidden="true" customHeight="true" outlineLevel="0" collapsed="false">
      <c r="B666" s="112" t="s">
        <v>925</v>
      </c>
      <c r="C666" s="112" t="s">
        <v>1513</v>
      </c>
      <c r="D666" s="112"/>
      <c r="E666" s="113"/>
      <c r="F666" s="113" t="s">
        <v>1514</v>
      </c>
      <c r="G666" s="112"/>
      <c r="H666" s="117"/>
      <c r="I666" s="115" t="n">
        <v>2</v>
      </c>
      <c r="J666" s="112" t="n">
        <v>0</v>
      </c>
      <c r="K666" s="112" t="n">
        <f aca="false">ROUNDUP(SUM(I666+J666)*1.2,0)</f>
        <v>3</v>
      </c>
      <c r="L666" s="112"/>
      <c r="M666" s="112"/>
      <c r="N666" s="112" t="n">
        <f aca="false">(L666+M666)*2</f>
        <v>0</v>
      </c>
      <c r="O666" s="117" t="n">
        <f aca="false">K666+N666</f>
        <v>3</v>
      </c>
      <c r="P666" s="118" t="n">
        <f aca="false">P667</f>
        <v>69.97</v>
      </c>
      <c r="Q666" s="119" t="n">
        <f aca="false">(I666+L666+M666)*30</f>
        <v>60</v>
      </c>
      <c r="R666" s="119" t="n">
        <f aca="false">(I666+L666+M666)*45</f>
        <v>90</v>
      </c>
      <c r="S666" s="120" t="str">
        <f aca="false">IF(AND(P666&gt;=Q666,P666&lt;=R666),"Adequado",IF(P666&lt;Q666,"Apertado",IF(P666&gt;R666,"Folgado","0")))</f>
        <v>Adequado</v>
      </c>
      <c r="T666" s="112"/>
      <c r="U666" s="112"/>
      <c r="V666" s="112"/>
      <c r="W666" s="115" t="n">
        <f aca="false">I666+L666+M666</f>
        <v>2</v>
      </c>
      <c r="X666" s="115" t="str">
        <f aca="false">IF(E666&lt;&gt;"",(IF(F666="SL","6",IF(F666="SP","2",IF(F666="F","14",IF(F666="C","2","0")))))*2,IF(F666="SL","6",IF(F666="SP","2",IF(F666="F","14",IF(F666="C","2","0")))))</f>
        <v>6</v>
      </c>
      <c r="Y666" s="116" t="str">
        <f aca="false">IF(S666="Folgado","2",IF(S666="Adequado","4",IF(S666="Apertado","6","0")))</f>
        <v>4</v>
      </c>
      <c r="Z666" s="112" t="n">
        <f aca="false">IF(AND(U666&lt;&gt;"",F666="SL",F666="F"),(W666+X666+Y666)*1.5,(W666+X666+Y666))</f>
        <v>12</v>
      </c>
      <c r="AA666" s="112"/>
    </row>
    <row r="667" customFormat="false" ht="15" hidden="true" customHeight="true" outlineLevel="0" collapsed="false">
      <c r="B667" s="116" t="s">
        <v>925</v>
      </c>
      <c r="C667" s="116" t="s">
        <v>225</v>
      </c>
      <c r="D667" s="116" t="s">
        <v>22</v>
      </c>
      <c r="E667" s="116"/>
      <c r="F667" s="138"/>
      <c r="G667" s="116" t="s">
        <v>926</v>
      </c>
      <c r="H667" s="114" t="s">
        <v>927</v>
      </c>
      <c r="I667" s="139"/>
      <c r="J667" s="116"/>
      <c r="K667" s="116" t="n">
        <f aca="false">ROUNDUP(SUM(I667+J667)*1.2,0)</f>
        <v>0</v>
      </c>
      <c r="L667" s="116"/>
      <c r="M667" s="116"/>
      <c r="N667" s="116" t="n">
        <f aca="false">(L667+M667)*2</f>
        <v>0</v>
      </c>
      <c r="O667" s="114" t="n">
        <f aca="false">K667+N667</f>
        <v>0</v>
      </c>
      <c r="P667" s="140" t="n">
        <v>69.97</v>
      </c>
      <c r="Q667" s="141"/>
      <c r="R667" s="141"/>
      <c r="S667" s="116"/>
      <c r="T667" s="116"/>
      <c r="U667" s="116"/>
      <c r="V667" s="116"/>
      <c r="W667" s="139"/>
      <c r="X667" s="139"/>
      <c r="Y667" s="116"/>
      <c r="Z667" s="116"/>
      <c r="AA667" s="116"/>
    </row>
    <row r="668" customFormat="false" ht="26.25" hidden="true" customHeight="true" outlineLevel="0" collapsed="false">
      <c r="B668" s="122" t="s">
        <v>925</v>
      </c>
      <c r="C668" s="122" t="s">
        <v>1521</v>
      </c>
      <c r="D668" s="122" t="s">
        <v>22</v>
      </c>
      <c r="E668" s="122"/>
      <c r="F668" s="123"/>
      <c r="G668" s="122" t="s">
        <v>1381</v>
      </c>
      <c r="H668" s="124" t="s">
        <v>927</v>
      </c>
      <c r="I668" s="125"/>
      <c r="J668" s="122"/>
      <c r="K668" s="122" t="n">
        <f aca="false">ROUNDUP(SUM(I668+J668)*1.2,0)</f>
        <v>0</v>
      </c>
      <c r="L668" s="122"/>
      <c r="M668" s="122"/>
      <c r="N668" s="122" t="n">
        <f aca="false">(L668+M668)*2</f>
        <v>0</v>
      </c>
      <c r="O668" s="124" t="n">
        <f aca="false">K668+N668</f>
        <v>0</v>
      </c>
      <c r="P668" s="126" t="n">
        <v>68.58</v>
      </c>
      <c r="Q668" s="127"/>
      <c r="R668" s="127"/>
      <c r="S668" s="122"/>
      <c r="T668" s="122"/>
      <c r="U668" s="122"/>
      <c r="V668" s="122"/>
      <c r="W668" s="125"/>
      <c r="X668" s="125"/>
      <c r="Y668" s="122"/>
      <c r="Z668" s="122"/>
      <c r="AA668" s="122"/>
    </row>
    <row r="669" customFormat="false" ht="15" hidden="true" customHeight="true" outlineLevel="0" collapsed="false">
      <c r="B669" s="112" t="s">
        <v>175</v>
      </c>
      <c r="C669" s="112" t="s">
        <v>1513</v>
      </c>
      <c r="D669" s="112"/>
      <c r="E669" s="113"/>
      <c r="F669" s="113" t="s">
        <v>1515</v>
      </c>
      <c r="G669" s="112"/>
      <c r="H669" s="117"/>
      <c r="I669" s="115" t="n">
        <v>1</v>
      </c>
      <c r="J669" s="112" t="n">
        <v>1</v>
      </c>
      <c r="K669" s="112" t="n">
        <f aca="false">ROUNDUP(SUM(I669+J669)*1.2,0)</f>
        <v>3</v>
      </c>
      <c r="L669" s="112"/>
      <c r="M669" s="112"/>
      <c r="N669" s="112" t="n">
        <f aca="false">(L669+M669)*2</f>
        <v>0</v>
      </c>
      <c r="O669" s="117" t="n">
        <f aca="false">K669+N669</f>
        <v>3</v>
      </c>
      <c r="P669" s="118" t="n">
        <f aca="false">P670</f>
        <v>56.25</v>
      </c>
      <c r="Q669" s="119" t="n">
        <f aca="false">(I669+L669+M669)*30</f>
        <v>30</v>
      </c>
      <c r="R669" s="119" t="n">
        <f aca="false">(I669+L669+M669)*45</f>
        <v>45</v>
      </c>
      <c r="S669" s="120" t="str">
        <f aca="false">IF(AND(P669&gt;=Q669,P669&lt;=R669),"Adequado",IF(P669&lt;Q669,"Apertado",IF(P669&gt;R669,"Folgado","0")))</f>
        <v>Folgado</v>
      </c>
      <c r="T669" s="112"/>
      <c r="U669" s="128" t="n">
        <v>45352</v>
      </c>
      <c r="V669" s="112"/>
      <c r="W669" s="115" t="n">
        <f aca="false">I669+L669+M669</f>
        <v>1</v>
      </c>
      <c r="X669" s="115" t="str">
        <f aca="false">IF(E669&lt;&gt;"",(IF(F669="SL","6",IF(F669="SP","2",IF(F669="F","14",IF(F669="C","2","0")))))*2,IF(F669="SL","6",IF(F669="SP","2",IF(F669="F","14",IF(F669="C","2","0")))))</f>
        <v>2</v>
      </c>
      <c r="Y669" s="116" t="str">
        <f aca="false">IF(S669="Folgado","2",IF(S669="Adequado","4",IF(S669="Apertado","6","0")))</f>
        <v>2</v>
      </c>
      <c r="Z669" s="112" t="n">
        <f aca="false">IF(AND(U669&lt;&gt;"",F669="SL",F669="F"),(W669+X669+Y669)*1.5,(W669+X669+Y669))</f>
        <v>5</v>
      </c>
      <c r="AA669" s="112"/>
    </row>
    <row r="670" customFormat="false" ht="15" hidden="true" customHeight="true" outlineLevel="0" collapsed="false">
      <c r="B670" s="122" t="s">
        <v>175</v>
      </c>
      <c r="C670" s="122" t="s">
        <v>9</v>
      </c>
      <c r="D670" s="122" t="s">
        <v>115</v>
      </c>
      <c r="E670" s="122"/>
      <c r="F670" s="123"/>
      <c r="G670" s="122" t="s">
        <v>176</v>
      </c>
      <c r="H670" s="124" t="s">
        <v>177</v>
      </c>
      <c r="I670" s="125"/>
      <c r="J670" s="122"/>
      <c r="K670" s="122" t="n">
        <f aca="false">ROUNDUP(SUM(I670+J670)*1.2,0)</f>
        <v>0</v>
      </c>
      <c r="L670" s="122"/>
      <c r="M670" s="122"/>
      <c r="N670" s="122" t="n">
        <f aca="false">(L670+M670)*2</f>
        <v>0</v>
      </c>
      <c r="O670" s="124" t="n">
        <f aca="false">K670+N670</f>
        <v>0</v>
      </c>
      <c r="P670" s="126" t="n">
        <v>56.25</v>
      </c>
      <c r="Q670" s="127"/>
      <c r="R670" s="127"/>
      <c r="S670" s="122"/>
      <c r="T670" s="122"/>
      <c r="U670" s="122"/>
      <c r="V670" s="122"/>
      <c r="W670" s="125"/>
      <c r="X670" s="125"/>
      <c r="Y670" s="122"/>
      <c r="Z670" s="122"/>
      <c r="AA670" s="122"/>
    </row>
    <row r="671" customFormat="false" ht="15" hidden="true" customHeight="true" outlineLevel="0" collapsed="false">
      <c r="B671" s="112" t="s">
        <v>178</v>
      </c>
      <c r="C671" s="112" t="s">
        <v>1513</v>
      </c>
      <c r="D671" s="112"/>
      <c r="E671" s="113"/>
      <c r="F671" s="113" t="s">
        <v>1515</v>
      </c>
      <c r="G671" s="112"/>
      <c r="H671" s="117"/>
      <c r="I671" s="115" t="n">
        <v>6</v>
      </c>
      <c r="J671" s="112" t="n">
        <v>1</v>
      </c>
      <c r="K671" s="112" t="n">
        <f aca="false">ROUNDUP(SUM(I671+J671)*1.2,0)</f>
        <v>9</v>
      </c>
      <c r="L671" s="112"/>
      <c r="M671" s="112"/>
      <c r="N671" s="112" t="n">
        <f aca="false">(L671+M671)*2</f>
        <v>0</v>
      </c>
      <c r="O671" s="117" t="n">
        <f aca="false">K671+N671</f>
        <v>9</v>
      </c>
      <c r="P671" s="118" t="n">
        <f aca="false">P672</f>
        <v>256.72</v>
      </c>
      <c r="Q671" s="119" t="n">
        <f aca="false">(I671+L671+M671)*30</f>
        <v>180</v>
      </c>
      <c r="R671" s="119" t="n">
        <f aca="false">(I671+L671+M671)*45</f>
        <v>270</v>
      </c>
      <c r="S671" s="120" t="str">
        <f aca="false">IF(AND(P671&gt;=Q671,P671&lt;=R671),"Adequado",IF(P671&lt;Q671,"Apertado",IF(P671&gt;R671,"Folgado","0")))</f>
        <v>Adequado</v>
      </c>
      <c r="T671" s="112"/>
      <c r="U671" s="112"/>
      <c r="V671" s="112"/>
      <c r="W671" s="115" t="n">
        <f aca="false">I671+L671+M671</f>
        <v>6</v>
      </c>
      <c r="X671" s="115" t="str">
        <f aca="false">IF(E671&lt;&gt;"",(IF(F671="SL","6",IF(F671="SP","2",IF(F671="F","14",IF(F671="C","2","0")))))*2,IF(F671="SL","6",IF(F671="SP","2",IF(F671="F","14",IF(F671="C","2","0")))))</f>
        <v>2</v>
      </c>
      <c r="Y671" s="116" t="str">
        <f aca="false">IF(S671="Folgado","2",IF(S671="Adequado","4",IF(S671="Apertado","6","0")))</f>
        <v>4</v>
      </c>
      <c r="Z671" s="112" t="n">
        <f aca="false">IF(AND(U671&lt;&gt;"",F671="SL",F671="F"),(W671+X671+Y671)*1.5,(W671+X671+Y671))</f>
        <v>12</v>
      </c>
      <c r="AA671" s="112" t="s">
        <v>1545</v>
      </c>
    </row>
    <row r="672" customFormat="false" ht="15" hidden="true" customHeight="true" outlineLevel="0" collapsed="false">
      <c r="B672" s="122" t="s">
        <v>178</v>
      </c>
      <c r="C672" s="122" t="s">
        <v>9</v>
      </c>
      <c r="D672" s="122" t="s">
        <v>10</v>
      </c>
      <c r="E672" s="122"/>
      <c r="F672" s="123"/>
      <c r="G672" s="122" t="s">
        <v>179</v>
      </c>
      <c r="H672" s="124" t="s">
        <v>180</v>
      </c>
      <c r="I672" s="125"/>
      <c r="J672" s="122"/>
      <c r="K672" s="122" t="n">
        <f aca="false">ROUNDUP(SUM(I672+J672)*1.2,0)</f>
        <v>0</v>
      </c>
      <c r="L672" s="122"/>
      <c r="M672" s="122"/>
      <c r="N672" s="122" t="n">
        <f aca="false">(L672+M672)*2</f>
        <v>0</v>
      </c>
      <c r="O672" s="124" t="n">
        <f aca="false">K672+N672</f>
        <v>0</v>
      </c>
      <c r="P672" s="126" t="n">
        <v>256.72</v>
      </c>
      <c r="Q672" s="127"/>
      <c r="R672" s="127"/>
      <c r="S672" s="122"/>
      <c r="T672" s="122"/>
      <c r="U672" s="122"/>
      <c r="V672" s="122"/>
      <c r="W672" s="125"/>
      <c r="X672" s="125"/>
      <c r="Y672" s="122"/>
      <c r="Z672" s="122"/>
      <c r="AA672" s="122"/>
    </row>
    <row r="673" customFormat="false" ht="15" hidden="true" customHeight="true" outlineLevel="0" collapsed="false">
      <c r="B673" s="112" t="s">
        <v>1382</v>
      </c>
      <c r="C673" s="112" t="s">
        <v>1513</v>
      </c>
      <c r="D673" s="112"/>
      <c r="E673" s="113"/>
      <c r="F673" s="113" t="s">
        <v>1516</v>
      </c>
      <c r="G673" s="112"/>
      <c r="H673" s="117"/>
      <c r="I673" s="115" t="n">
        <v>1</v>
      </c>
      <c r="J673" s="112" t="n">
        <v>0</v>
      </c>
      <c r="K673" s="112" t="n">
        <f aca="false">ROUNDUP(SUM(I673+J673)*1.2,0)</f>
        <v>2</v>
      </c>
      <c r="L673" s="112"/>
      <c r="M673" s="112"/>
      <c r="N673" s="112" t="n">
        <f aca="false">(L673+M673)*2</f>
        <v>0</v>
      </c>
      <c r="O673" s="117" t="n">
        <f aca="false">K673+N673</f>
        <v>2</v>
      </c>
      <c r="P673" s="118" t="n">
        <f aca="false">P674</f>
        <v>16.1</v>
      </c>
      <c r="Q673" s="119" t="n">
        <f aca="false">(I673+L673+M673)*30</f>
        <v>30</v>
      </c>
      <c r="R673" s="119" t="n">
        <f aca="false">(I673+L673+M673)*45</f>
        <v>45</v>
      </c>
      <c r="S673" s="120" t="str">
        <f aca="false">IF(AND(P673&gt;=Q673,P673&lt;=R673),"Adequado",IF(P673&lt;Q673,"Apertado",IF(P673&gt;R673,"Folgado","0")))</f>
        <v>Apertado</v>
      </c>
      <c r="T673" s="112"/>
      <c r="U673" s="112"/>
      <c r="V673" s="112"/>
      <c r="W673" s="115" t="n">
        <f aca="false">I673+L673+M673</f>
        <v>1</v>
      </c>
      <c r="X673" s="115" t="str">
        <f aca="false">IF(E673&lt;&gt;"",(IF(F673="SL","6",IF(F673="SP","2",IF(F673="F","14",IF(F673="C","2","0")))))*2,IF(F673="SL","6",IF(F673="SP","2",IF(F673="F","14",IF(F673="C","2","0")))))</f>
        <v>14</v>
      </c>
      <c r="Y673" s="116" t="str">
        <f aca="false">IF(S673="Folgado","2",IF(S673="Adequado","4",IF(S673="Apertado","6","0")))</f>
        <v>6</v>
      </c>
      <c r="Z673" s="112" t="n">
        <f aca="false">IF(AND(U673&lt;&gt;"",F673="SL",F673="F"),(W673+X673+Y673)*1.5,(W673+X673+Y673))</f>
        <v>21</v>
      </c>
      <c r="AA673" s="112"/>
    </row>
    <row r="674" customFormat="false" ht="15" hidden="true" customHeight="true" outlineLevel="0" collapsed="false">
      <c r="B674" s="122" t="s">
        <v>1382</v>
      </c>
      <c r="C674" s="122" t="s">
        <v>978</v>
      </c>
      <c r="D674" s="122" t="s">
        <v>115</v>
      </c>
      <c r="E674" s="122"/>
      <c r="F674" s="123"/>
      <c r="G674" s="122" t="s">
        <v>1383</v>
      </c>
      <c r="H674" s="124" t="s">
        <v>1384</v>
      </c>
      <c r="I674" s="125"/>
      <c r="J674" s="122"/>
      <c r="K674" s="122" t="n">
        <f aca="false">ROUNDUP(SUM(I674+J674)*1.2,0)</f>
        <v>0</v>
      </c>
      <c r="L674" s="122"/>
      <c r="M674" s="122"/>
      <c r="N674" s="122" t="n">
        <f aca="false">(L674+M674)*2</f>
        <v>0</v>
      </c>
      <c r="O674" s="124" t="n">
        <f aca="false">K674+N674</f>
        <v>0</v>
      </c>
      <c r="P674" s="126" t="n">
        <v>16.1</v>
      </c>
      <c r="Q674" s="127"/>
      <c r="R674" s="127"/>
      <c r="S674" s="122"/>
      <c r="T674" s="122"/>
      <c r="U674" s="122"/>
      <c r="V674" s="122"/>
      <c r="W674" s="125"/>
      <c r="X674" s="125"/>
      <c r="Y674" s="122"/>
      <c r="Z674" s="122"/>
      <c r="AA674" s="122"/>
    </row>
    <row r="675" customFormat="false" ht="15" hidden="true" customHeight="true" outlineLevel="0" collapsed="false">
      <c r="B675" s="112" t="s">
        <v>1385</v>
      </c>
      <c r="C675" s="112" t="s">
        <v>1513</v>
      </c>
      <c r="D675" s="112"/>
      <c r="E675" s="113"/>
      <c r="F675" s="113" t="s">
        <v>1516</v>
      </c>
      <c r="G675" s="112"/>
      <c r="H675" s="117"/>
      <c r="I675" s="115" t="n">
        <v>1</v>
      </c>
      <c r="J675" s="112" t="n">
        <v>0</v>
      </c>
      <c r="K675" s="112" t="n">
        <f aca="false">ROUNDUP(SUM(I675+J675)*1.2,0)</f>
        <v>2</v>
      </c>
      <c r="L675" s="112"/>
      <c r="M675" s="112"/>
      <c r="N675" s="112" t="n">
        <f aca="false">(L675+M675)*2</f>
        <v>0</v>
      </c>
      <c r="O675" s="117" t="n">
        <f aca="false">K675+N675</f>
        <v>2</v>
      </c>
      <c r="P675" s="118" t="n">
        <f aca="false">P676</f>
        <v>26.13</v>
      </c>
      <c r="Q675" s="119" t="n">
        <f aca="false">(I675+L675+M675)*30</f>
        <v>30</v>
      </c>
      <c r="R675" s="119" t="n">
        <f aca="false">(I675+L675+M675)*45</f>
        <v>45</v>
      </c>
      <c r="S675" s="120" t="str">
        <f aca="false">IF(AND(P675&gt;=Q675,P675&lt;=R675),"Adequado",IF(P675&lt;Q675,"Apertado",IF(P675&gt;R675,"Folgado","0")))</f>
        <v>Apertado</v>
      </c>
      <c r="T675" s="112"/>
      <c r="U675" s="112"/>
      <c r="V675" s="112"/>
      <c r="W675" s="115" t="n">
        <f aca="false">I675+L675+M675</f>
        <v>1</v>
      </c>
      <c r="X675" s="115" t="str">
        <f aca="false">IF(E675&lt;&gt;"",(IF(F675="SL","6",IF(F675="SP","2",IF(F675="F","14",IF(F675="C","2","0")))))*2,IF(F675="SL","6",IF(F675="SP","2",IF(F675="F","14",IF(F675="C","2","0")))))</f>
        <v>14</v>
      </c>
      <c r="Y675" s="116" t="str">
        <f aca="false">IF(S675="Folgado","2",IF(S675="Adequado","4",IF(S675="Apertado","6","0")))</f>
        <v>6</v>
      </c>
      <c r="Z675" s="112" t="n">
        <f aca="false">IF(AND(U675&lt;&gt;"",F675="SL",F675="F"),(W675+X675+Y675)*1.5,(W675+X675+Y675))</f>
        <v>21</v>
      </c>
      <c r="AA675" s="112"/>
    </row>
    <row r="676" customFormat="false" ht="15" hidden="true" customHeight="true" outlineLevel="0" collapsed="false">
      <c r="B676" s="122" t="s">
        <v>1385</v>
      </c>
      <c r="C676" s="122" t="s">
        <v>978</v>
      </c>
      <c r="D676" s="122" t="s">
        <v>70</v>
      </c>
      <c r="E676" s="122"/>
      <c r="F676" s="123"/>
      <c r="G676" s="122" t="s">
        <v>1386</v>
      </c>
      <c r="H676" s="124" t="s">
        <v>1387</v>
      </c>
      <c r="I676" s="125"/>
      <c r="J676" s="122"/>
      <c r="K676" s="122" t="n">
        <f aca="false">ROUNDUP(SUM(I676+J676)*1.2,0)</f>
        <v>0</v>
      </c>
      <c r="L676" s="122"/>
      <c r="M676" s="122"/>
      <c r="N676" s="122" t="n">
        <f aca="false">(L676+M676)*2</f>
        <v>0</v>
      </c>
      <c r="O676" s="124" t="n">
        <f aca="false">K676+N676</f>
        <v>0</v>
      </c>
      <c r="P676" s="126" t="n">
        <v>26.13</v>
      </c>
      <c r="Q676" s="127"/>
      <c r="R676" s="127"/>
      <c r="S676" s="122"/>
      <c r="T676" s="122"/>
      <c r="U676" s="122"/>
      <c r="V676" s="122"/>
      <c r="W676" s="125"/>
      <c r="X676" s="125"/>
      <c r="Y676" s="122"/>
      <c r="Z676" s="122"/>
      <c r="AA676" s="122"/>
    </row>
    <row r="677" customFormat="false" ht="15" hidden="true" customHeight="true" outlineLevel="0" collapsed="false">
      <c r="B677" s="116" t="s">
        <v>929</v>
      </c>
      <c r="C677" s="116" t="s">
        <v>1513</v>
      </c>
      <c r="D677" s="116"/>
      <c r="E677" s="138" t="s">
        <v>1539</v>
      </c>
      <c r="F677" s="138" t="s">
        <v>1514</v>
      </c>
      <c r="G677" s="116" t="s">
        <v>1567</v>
      </c>
      <c r="H677" s="114"/>
      <c r="I677" s="139" t="n">
        <v>2</v>
      </c>
      <c r="J677" s="116" t="n">
        <v>0</v>
      </c>
      <c r="K677" s="116" t="n">
        <f aca="false">ROUNDUP(SUM(I677+J677)*1.2,0)</f>
        <v>3</v>
      </c>
      <c r="L677" s="116"/>
      <c r="M677" s="116"/>
      <c r="N677" s="116" t="n">
        <f aca="false">(L677+M677)*2</f>
        <v>0</v>
      </c>
      <c r="O677" s="114" t="n">
        <f aca="false">K677+N677</f>
        <v>3</v>
      </c>
      <c r="P677" s="140" t="n">
        <f aca="false">P678+P679</f>
        <v>117.82</v>
      </c>
      <c r="Q677" s="119" t="n">
        <f aca="false">(I677+L677+M677)*30</f>
        <v>60</v>
      </c>
      <c r="R677" s="119" t="n">
        <f aca="false">(I677+L677+M677)*45</f>
        <v>90</v>
      </c>
      <c r="S677" s="116" t="str">
        <f aca="false">IF(AND(P677&gt;=Q677,P677&lt;=R677),"Adequado",IF(P677&lt;Q677,"Apertado",IF(P677&gt;R677,"Folgado","0")))</f>
        <v>Folgado</v>
      </c>
      <c r="T677" s="116"/>
      <c r="U677" s="150" t="n">
        <v>47239</v>
      </c>
      <c r="V677" s="116"/>
      <c r="W677" s="115" t="n">
        <f aca="false">I677+L677+M677</f>
        <v>2</v>
      </c>
      <c r="X677" s="115" t="n">
        <f aca="false">IF(E677&lt;&gt;"",(IF(F677="SL","6",IF(F677="SP","2",IF(F677="F","14",IF(F677="C","2","0")))))*2,IF(F677="SL","6",IF(F677="SP","2",IF(F677="F","14",IF(F677="C","2","0")))))</f>
        <v>12</v>
      </c>
      <c r="Y677" s="116" t="str">
        <f aca="false">IF(S677="Folgado","2",IF(S677="Adequado","4",IF(S677="Apertado","6","0")))</f>
        <v>2</v>
      </c>
      <c r="Z677" s="112" t="n">
        <f aca="false">IF(AND(U677&lt;&gt;"",F677="SL",F677="F"),(W677+X677+Y677)*1.5,(W677+X677+Y677))</f>
        <v>16</v>
      </c>
      <c r="AA677" s="116"/>
    </row>
    <row r="678" customFormat="false" ht="15" hidden="true" customHeight="true" outlineLevel="0" collapsed="false">
      <c r="B678" s="116" t="s">
        <v>929</v>
      </c>
      <c r="C678" s="116" t="s">
        <v>225</v>
      </c>
      <c r="D678" s="116" t="s">
        <v>10</v>
      </c>
      <c r="E678" s="116"/>
      <c r="F678" s="138"/>
      <c r="G678" s="116" t="s">
        <v>930</v>
      </c>
      <c r="H678" s="114" t="s">
        <v>931</v>
      </c>
      <c r="I678" s="139"/>
      <c r="J678" s="116"/>
      <c r="K678" s="116" t="n">
        <f aca="false">ROUNDUP(SUM(I678+J678)*1.2,0)</f>
        <v>0</v>
      </c>
      <c r="L678" s="116"/>
      <c r="M678" s="116"/>
      <c r="N678" s="116" t="n">
        <f aca="false">(L678+M678)*2</f>
        <v>0</v>
      </c>
      <c r="O678" s="114" t="n">
        <f aca="false">K678+N678</f>
        <v>0</v>
      </c>
      <c r="P678" s="140" t="n">
        <v>73.43</v>
      </c>
      <c r="Q678" s="141"/>
      <c r="R678" s="141"/>
      <c r="S678" s="116"/>
      <c r="T678" s="116"/>
      <c r="U678" s="116"/>
      <c r="V678" s="116"/>
      <c r="W678" s="139"/>
      <c r="X678" s="139"/>
      <c r="Y678" s="116"/>
      <c r="Z678" s="116"/>
      <c r="AA678" s="116"/>
    </row>
    <row r="679" customFormat="false" ht="15" hidden="true" customHeight="true" outlineLevel="0" collapsed="false">
      <c r="B679" s="122" t="s">
        <v>929</v>
      </c>
      <c r="C679" s="122" t="s">
        <v>978</v>
      </c>
      <c r="D679" s="122" t="s">
        <v>10</v>
      </c>
      <c r="E679" s="122"/>
      <c r="F679" s="123"/>
      <c r="G679" s="122" t="s">
        <v>1388</v>
      </c>
      <c r="H679" s="124" t="s">
        <v>931</v>
      </c>
      <c r="I679" s="125"/>
      <c r="J679" s="122"/>
      <c r="K679" s="122" t="n">
        <f aca="false">ROUNDUP(SUM(I679+J679)*1.2,0)</f>
        <v>0</v>
      </c>
      <c r="L679" s="122"/>
      <c r="M679" s="122"/>
      <c r="N679" s="122" t="n">
        <f aca="false">(L679+M679)*2</f>
        <v>0</v>
      </c>
      <c r="O679" s="124" t="n">
        <f aca="false">K679+N679</f>
        <v>0</v>
      </c>
      <c r="P679" s="126" t="n">
        <v>44.39</v>
      </c>
      <c r="Q679" s="127"/>
      <c r="R679" s="127"/>
      <c r="S679" s="122"/>
      <c r="T679" s="122"/>
      <c r="U679" s="122"/>
      <c r="V679" s="122"/>
      <c r="W679" s="125"/>
      <c r="X679" s="125"/>
      <c r="Y679" s="122"/>
      <c r="Z679" s="122"/>
      <c r="AA679" s="122"/>
    </row>
    <row r="680" customFormat="false" ht="15" hidden="true" customHeight="true" outlineLevel="0" collapsed="false">
      <c r="B680" s="112" t="s">
        <v>181</v>
      </c>
      <c r="C680" s="112" t="s">
        <v>1513</v>
      </c>
      <c r="D680" s="112"/>
      <c r="E680" s="113"/>
      <c r="F680" s="113" t="s">
        <v>1515</v>
      </c>
      <c r="G680" s="112"/>
      <c r="H680" s="117"/>
      <c r="I680" s="115" t="n">
        <v>4</v>
      </c>
      <c r="J680" s="112" t="n">
        <v>3</v>
      </c>
      <c r="K680" s="112" t="n">
        <f aca="false">ROUNDUP(SUM(I680+J680)*1.2,0)</f>
        <v>9</v>
      </c>
      <c r="L680" s="112"/>
      <c r="M680" s="112"/>
      <c r="N680" s="112" t="n">
        <f aca="false">(L680+M680)*2</f>
        <v>0</v>
      </c>
      <c r="O680" s="117" t="n">
        <f aca="false">K680+N680</f>
        <v>9</v>
      </c>
      <c r="P680" s="118" t="n">
        <f aca="false">P681</f>
        <v>249.04</v>
      </c>
      <c r="Q680" s="119" t="n">
        <f aca="false">(I680+L680+M680)*30</f>
        <v>120</v>
      </c>
      <c r="R680" s="119" t="n">
        <f aca="false">(I680+L680+M680)*45</f>
        <v>180</v>
      </c>
      <c r="S680" s="120" t="str">
        <f aca="false">IF(AND(P680&gt;=Q680,P680&lt;=R680),"Adequado",IF(P680&lt;Q680,"Apertado",IF(P680&gt;R680,"Folgado","0")))</f>
        <v>Folgado</v>
      </c>
      <c r="T680" s="112"/>
      <c r="U680" s="128" t="n">
        <v>46569</v>
      </c>
      <c r="V680" s="112" t="s">
        <v>1522</v>
      </c>
      <c r="W680" s="115" t="n">
        <f aca="false">I680+L680+M680</f>
        <v>4</v>
      </c>
      <c r="X680" s="115" t="str">
        <f aca="false">IF(E680&lt;&gt;"",(IF(F680="SL","6",IF(F680="SP","2",IF(F680="F","14",IF(F680="C","2","0")))))*2,IF(F680="SL","6",IF(F680="SP","2",IF(F680="F","14",IF(F680="C","2","0")))))</f>
        <v>2</v>
      </c>
      <c r="Y680" s="116" t="str">
        <f aca="false">IF(S680="Folgado","2",IF(S680="Adequado","4",IF(S680="Apertado","6","0")))</f>
        <v>2</v>
      </c>
      <c r="Z680" s="112" t="n">
        <f aca="false">IF(AND(U680&lt;&gt;"",F680="SL",F680="F"),(W680+X680+Y680)*1.5,(W680+X680+Y680))</f>
        <v>8</v>
      </c>
      <c r="AA680" s="112" t="s">
        <v>1545</v>
      </c>
    </row>
    <row r="681" customFormat="false" ht="15" hidden="true" customHeight="true" outlineLevel="0" collapsed="false">
      <c r="B681" s="122" t="s">
        <v>181</v>
      </c>
      <c r="C681" s="122" t="s">
        <v>9</v>
      </c>
      <c r="D681" s="122" t="s">
        <v>14</v>
      </c>
      <c r="E681" s="122"/>
      <c r="F681" s="123"/>
      <c r="G681" s="122" t="s">
        <v>182</v>
      </c>
      <c r="H681" s="124" t="s">
        <v>183</v>
      </c>
      <c r="I681" s="125"/>
      <c r="J681" s="122"/>
      <c r="K681" s="122" t="n">
        <f aca="false">ROUNDUP(SUM(I681+J681)*1.2,0)</f>
        <v>0</v>
      </c>
      <c r="L681" s="122"/>
      <c r="M681" s="122"/>
      <c r="N681" s="122" t="n">
        <f aca="false">(L681+M681)*2</f>
        <v>0</v>
      </c>
      <c r="O681" s="124" t="n">
        <f aca="false">K681+N681</f>
        <v>0</v>
      </c>
      <c r="P681" s="126" t="n">
        <v>249.04</v>
      </c>
      <c r="Q681" s="127"/>
      <c r="R681" s="127"/>
      <c r="S681" s="122"/>
      <c r="T681" s="122"/>
      <c r="U681" s="122"/>
      <c r="V681" s="122"/>
      <c r="W681" s="125"/>
      <c r="X681" s="125"/>
      <c r="Y681" s="122"/>
      <c r="Z681" s="122"/>
      <c r="AA681" s="122"/>
    </row>
    <row r="682" customFormat="false" ht="15" hidden="true" customHeight="true" outlineLevel="0" collapsed="false">
      <c r="B682" s="112" t="s">
        <v>1389</v>
      </c>
      <c r="C682" s="112" t="s">
        <v>1513</v>
      </c>
      <c r="D682" s="112"/>
      <c r="E682" s="113"/>
      <c r="F682" s="113" t="s">
        <v>1516</v>
      </c>
      <c r="G682" s="112"/>
      <c r="H682" s="117"/>
      <c r="I682" s="115" t="n">
        <v>1</v>
      </c>
      <c r="J682" s="112" t="n">
        <v>0</v>
      </c>
      <c r="K682" s="112" t="n">
        <f aca="false">ROUNDUP(SUM(I682+J682)*1.2,0)</f>
        <v>2</v>
      </c>
      <c r="L682" s="112"/>
      <c r="M682" s="112"/>
      <c r="N682" s="112" t="n">
        <f aca="false">(L682+M682)*2</f>
        <v>0</v>
      </c>
      <c r="O682" s="117" t="n">
        <f aca="false">K682+N682</f>
        <v>2</v>
      </c>
      <c r="P682" s="118" t="n">
        <f aca="false">P683</f>
        <v>27.46</v>
      </c>
      <c r="Q682" s="119" t="n">
        <f aca="false">(I682+L682+M682)*30</f>
        <v>30</v>
      </c>
      <c r="R682" s="119" t="n">
        <f aca="false">(I682+L682+M682)*45</f>
        <v>45</v>
      </c>
      <c r="S682" s="120" t="str">
        <f aca="false">IF(AND(P682&gt;=Q682,P682&lt;=R682),"Adequado",IF(P682&lt;Q682,"Apertado",IF(P682&gt;R682,"Folgado","0")))</f>
        <v>Apertado</v>
      </c>
      <c r="T682" s="112"/>
      <c r="U682" s="112"/>
      <c r="V682" s="112"/>
      <c r="W682" s="115" t="n">
        <f aca="false">I682+L682+M682</f>
        <v>1</v>
      </c>
      <c r="X682" s="115" t="str">
        <f aca="false">IF(E682&lt;&gt;"",(IF(F682="SL","6",IF(F682="SP","2",IF(F682="F","14",IF(F682="C","2","0")))))*2,IF(F682="SL","6",IF(F682="SP","2",IF(F682="F","14",IF(F682="C","2","0")))))</f>
        <v>14</v>
      </c>
      <c r="Y682" s="116" t="str">
        <f aca="false">IF(S682="Folgado","2",IF(S682="Adequado","4",IF(S682="Apertado","6","0")))</f>
        <v>6</v>
      </c>
      <c r="Z682" s="112" t="n">
        <f aca="false">IF(AND(U682&lt;&gt;"",F682="SL",F682="F"),(W682+X682+Y682)*1.5,(W682+X682+Y682))</f>
        <v>21</v>
      </c>
      <c r="AA682" s="112"/>
    </row>
    <row r="683" customFormat="false" ht="15" hidden="true" customHeight="true" outlineLevel="0" collapsed="false">
      <c r="B683" s="122" t="s">
        <v>1389</v>
      </c>
      <c r="C683" s="122" t="s">
        <v>978</v>
      </c>
      <c r="D683" s="122" t="s">
        <v>115</v>
      </c>
      <c r="E683" s="122"/>
      <c r="F683" s="123"/>
      <c r="G683" s="122" t="s">
        <v>1390</v>
      </c>
      <c r="H683" s="124" t="s">
        <v>1391</v>
      </c>
      <c r="I683" s="125"/>
      <c r="J683" s="122"/>
      <c r="K683" s="122" t="n">
        <f aca="false">ROUNDUP(SUM(I683+J683)*1.2,0)</f>
        <v>0</v>
      </c>
      <c r="L683" s="122"/>
      <c r="M683" s="122"/>
      <c r="N683" s="122" t="n">
        <f aca="false">(L683+M683)*2</f>
        <v>0</v>
      </c>
      <c r="O683" s="124" t="n">
        <f aca="false">K683+N683</f>
        <v>0</v>
      </c>
      <c r="P683" s="126" t="n">
        <v>27.46</v>
      </c>
      <c r="Q683" s="127"/>
      <c r="R683" s="127"/>
      <c r="S683" s="122"/>
      <c r="T683" s="122"/>
      <c r="U683" s="122"/>
      <c r="V683" s="122"/>
      <c r="W683" s="125"/>
      <c r="X683" s="125"/>
      <c r="Y683" s="122"/>
      <c r="Z683" s="122"/>
      <c r="AA683" s="122"/>
    </row>
    <row r="684" customFormat="false" ht="15" hidden="true" customHeight="true" outlineLevel="0" collapsed="false">
      <c r="B684" s="112" t="s">
        <v>1392</v>
      </c>
      <c r="C684" s="112" t="s">
        <v>1513</v>
      </c>
      <c r="D684" s="112"/>
      <c r="E684" s="113"/>
      <c r="F684" s="113" t="s">
        <v>1516</v>
      </c>
      <c r="G684" s="112"/>
      <c r="H684" s="117"/>
      <c r="I684" s="115" t="n">
        <v>1</v>
      </c>
      <c r="J684" s="112" t="n">
        <v>0</v>
      </c>
      <c r="K684" s="112" t="n">
        <f aca="false">ROUNDUP(SUM(I684+J684)*1.2,0)</f>
        <v>2</v>
      </c>
      <c r="L684" s="112"/>
      <c r="M684" s="112"/>
      <c r="N684" s="112" t="n">
        <f aca="false">(L684+M684)*2</f>
        <v>0</v>
      </c>
      <c r="O684" s="117" t="n">
        <f aca="false">K684+N684</f>
        <v>2</v>
      </c>
      <c r="P684" s="118" t="n">
        <f aca="false">P685</f>
        <v>27.48</v>
      </c>
      <c r="Q684" s="119" t="n">
        <f aca="false">(I684+L684+M684)*30</f>
        <v>30</v>
      </c>
      <c r="R684" s="119" t="n">
        <f aca="false">(I684+L684+M684)*45</f>
        <v>45</v>
      </c>
      <c r="S684" s="120" t="str">
        <f aca="false">IF(AND(P684&gt;=Q684,P684&lt;=R684),"Adequado",IF(P684&lt;Q684,"Apertado",IF(P684&gt;R684,"Folgado","0")))</f>
        <v>Apertado</v>
      </c>
      <c r="T684" s="112"/>
      <c r="U684" s="112"/>
      <c r="V684" s="112"/>
      <c r="W684" s="115" t="n">
        <f aca="false">I684+L684+M684</f>
        <v>1</v>
      </c>
      <c r="X684" s="115" t="str">
        <f aca="false">IF(E684&lt;&gt;"",(IF(F684="SL","6",IF(F684="SP","2",IF(F684="F","14",IF(F684="C","2","0")))))*2,IF(F684="SL","6",IF(F684="SP","2",IF(F684="F","14",IF(F684="C","2","0")))))</f>
        <v>14</v>
      </c>
      <c r="Y684" s="116" t="str">
        <f aca="false">IF(S684="Folgado","2",IF(S684="Adequado","4",IF(S684="Apertado","6","0")))</f>
        <v>6</v>
      </c>
      <c r="Z684" s="112" t="n">
        <f aca="false">IF(AND(U684&lt;&gt;"",F684="SL",F684="F"),(W684+X684+Y684)*1.5,(W684+X684+Y684))</f>
        <v>21</v>
      </c>
      <c r="AA684" s="112"/>
    </row>
    <row r="685" customFormat="false" ht="15" hidden="true" customHeight="true" outlineLevel="0" collapsed="false">
      <c r="B685" s="122" t="s">
        <v>1392</v>
      </c>
      <c r="C685" s="122" t="s">
        <v>978</v>
      </c>
      <c r="D685" s="122" t="s">
        <v>70</v>
      </c>
      <c r="E685" s="122"/>
      <c r="F685" s="123"/>
      <c r="G685" s="122" t="s">
        <v>1393</v>
      </c>
      <c r="H685" s="124" t="s">
        <v>1394</v>
      </c>
      <c r="I685" s="125"/>
      <c r="J685" s="122"/>
      <c r="K685" s="122" t="n">
        <f aca="false">ROUNDUP(SUM(I685+J685)*1.2,0)</f>
        <v>0</v>
      </c>
      <c r="L685" s="122"/>
      <c r="M685" s="122"/>
      <c r="N685" s="122" t="n">
        <f aca="false">(L685+M685)*2</f>
        <v>0</v>
      </c>
      <c r="O685" s="124" t="n">
        <f aca="false">K685+N685</f>
        <v>0</v>
      </c>
      <c r="P685" s="126" t="n">
        <v>27.48</v>
      </c>
      <c r="Q685" s="127"/>
      <c r="R685" s="127"/>
      <c r="S685" s="122"/>
      <c r="T685" s="122"/>
      <c r="U685" s="122"/>
      <c r="V685" s="122"/>
      <c r="W685" s="125"/>
      <c r="X685" s="125"/>
      <c r="Y685" s="122"/>
      <c r="Z685" s="122"/>
      <c r="AA685" s="122"/>
    </row>
    <row r="686" customFormat="false" ht="15" hidden="true" customHeight="true" outlineLevel="0" collapsed="false">
      <c r="B686" s="116" t="s">
        <v>184</v>
      </c>
      <c r="C686" s="116" t="s">
        <v>1513</v>
      </c>
      <c r="D686" s="116"/>
      <c r="E686" s="138"/>
      <c r="F686" s="138" t="s">
        <v>1515</v>
      </c>
      <c r="G686" s="116"/>
      <c r="H686" s="114"/>
      <c r="I686" s="139" t="n">
        <v>5</v>
      </c>
      <c r="J686" s="116" t="n">
        <v>2</v>
      </c>
      <c r="K686" s="116" t="n">
        <f aca="false">ROUNDUP(SUM(I686+J686)*1.2,0)</f>
        <v>9</v>
      </c>
      <c r="L686" s="116"/>
      <c r="M686" s="116"/>
      <c r="N686" s="116" t="n">
        <f aca="false">(L686+M686)*2</f>
        <v>0</v>
      </c>
      <c r="O686" s="114" t="n">
        <f aca="false">K686+N686</f>
        <v>9</v>
      </c>
      <c r="P686" s="140" t="n">
        <f aca="false">P687</f>
        <v>310.68</v>
      </c>
      <c r="Q686" s="119" t="n">
        <f aca="false">(I686+L686+M686)*30</f>
        <v>150</v>
      </c>
      <c r="R686" s="119" t="n">
        <f aca="false">(I686+L686+M686)*45</f>
        <v>225</v>
      </c>
      <c r="S686" s="116" t="str">
        <f aca="false">IF(AND(P686&gt;=Q686,P686&lt;=R686),"Adequado",IF(P686&lt;Q686,"Apertado",IF(P686&gt;R686,"Folgado","0")))</f>
        <v>Folgado</v>
      </c>
      <c r="T686" s="116"/>
      <c r="U686" s="116"/>
      <c r="V686" s="116" t="s">
        <v>1522</v>
      </c>
      <c r="W686" s="115" t="n">
        <f aca="false">I686+L686+M686</f>
        <v>5</v>
      </c>
      <c r="X686" s="115" t="str">
        <f aca="false">IF(E686&lt;&gt;"",(IF(F686="SL","6",IF(F686="SP","2",IF(F686="F","14",IF(F686="C","2","0")))))*2,IF(F686="SL","6",IF(F686="SP","2",IF(F686="F","14",IF(F686="C","2","0")))))</f>
        <v>2</v>
      </c>
      <c r="Y686" s="116" t="str">
        <f aca="false">IF(S686="Folgado","2",IF(S686="Adequado","4",IF(S686="Apertado","6","0")))</f>
        <v>2</v>
      </c>
      <c r="Z686" s="112" t="n">
        <f aca="false">IF(AND(U686&lt;&gt;"",F686="SL",F686="F"),(W686+X686+Y686)*1.5,(W686+X686+Y686))</f>
        <v>9</v>
      </c>
      <c r="AA686" s="116" t="s">
        <v>1545</v>
      </c>
    </row>
    <row r="687" customFormat="false" ht="27.75" hidden="true" customHeight="true" outlineLevel="0" collapsed="false">
      <c r="B687" s="116" t="s">
        <v>184</v>
      </c>
      <c r="C687" s="116" t="s">
        <v>9</v>
      </c>
      <c r="D687" s="116" t="s">
        <v>14</v>
      </c>
      <c r="E687" s="116"/>
      <c r="F687" s="138"/>
      <c r="G687" s="116" t="s">
        <v>185</v>
      </c>
      <c r="H687" s="114" t="s">
        <v>186</v>
      </c>
      <c r="I687" s="139"/>
      <c r="J687" s="116"/>
      <c r="K687" s="116" t="n">
        <f aca="false">ROUNDUP(SUM(I687+J687)*1.2,0)</f>
        <v>0</v>
      </c>
      <c r="L687" s="116"/>
      <c r="M687" s="116"/>
      <c r="N687" s="116" t="n">
        <f aca="false">(L687+M687)*2</f>
        <v>0</v>
      </c>
      <c r="O687" s="114" t="n">
        <f aca="false">K687+N687</f>
        <v>0</v>
      </c>
      <c r="P687" s="140" t="n">
        <v>310.68</v>
      </c>
      <c r="Q687" s="141"/>
      <c r="R687" s="141"/>
      <c r="S687" s="116"/>
      <c r="T687" s="116"/>
      <c r="U687" s="116"/>
      <c r="V687" s="116"/>
      <c r="W687" s="139"/>
      <c r="X687" s="139"/>
      <c r="Y687" s="116"/>
      <c r="Z687" s="116"/>
      <c r="AA687" s="116"/>
    </row>
    <row r="688" customFormat="false" ht="24.75" hidden="true" customHeight="true" outlineLevel="0" collapsed="false">
      <c r="B688" s="122" t="s">
        <v>184</v>
      </c>
      <c r="C688" s="122" t="s">
        <v>1521</v>
      </c>
      <c r="D688" s="122" t="s">
        <v>14</v>
      </c>
      <c r="E688" s="122"/>
      <c r="F688" s="123"/>
      <c r="G688" s="122" t="s">
        <v>1395</v>
      </c>
      <c r="H688" s="124" t="s">
        <v>186</v>
      </c>
      <c r="I688" s="125"/>
      <c r="J688" s="122"/>
      <c r="K688" s="122" t="n">
        <f aca="false">ROUNDUP(SUM(I688+J688)*1.2,0)</f>
        <v>0</v>
      </c>
      <c r="L688" s="122"/>
      <c r="M688" s="122"/>
      <c r="N688" s="122" t="n">
        <f aca="false">(L688+M688)*2</f>
        <v>0</v>
      </c>
      <c r="O688" s="124" t="n">
        <f aca="false">K688+N688</f>
        <v>0</v>
      </c>
      <c r="P688" s="126" t="n">
        <v>19.74</v>
      </c>
      <c r="Q688" s="127"/>
      <c r="R688" s="127"/>
      <c r="S688" s="122"/>
      <c r="T688" s="122"/>
      <c r="U688" s="122"/>
      <c r="V688" s="122"/>
      <c r="W688" s="125"/>
      <c r="X688" s="125"/>
      <c r="Y688" s="122"/>
      <c r="Z688" s="122"/>
      <c r="AA688" s="122"/>
    </row>
    <row r="689" customFormat="false" ht="15" hidden="true" customHeight="true" outlineLevel="0" collapsed="false">
      <c r="B689" s="112" t="s">
        <v>1396</v>
      </c>
      <c r="C689" s="112" t="s">
        <v>1513</v>
      </c>
      <c r="D689" s="112"/>
      <c r="E689" s="113"/>
      <c r="F689" s="113" t="s">
        <v>1516</v>
      </c>
      <c r="G689" s="112"/>
      <c r="H689" s="117"/>
      <c r="I689" s="115" t="n">
        <v>1</v>
      </c>
      <c r="J689" s="112" t="n">
        <v>0</v>
      </c>
      <c r="K689" s="112" t="n">
        <f aca="false">ROUNDUP(SUM(I689+J689)*1.2,0)</f>
        <v>2</v>
      </c>
      <c r="L689" s="112"/>
      <c r="M689" s="112"/>
      <c r="N689" s="112" t="n">
        <f aca="false">(L689+M689)*2</f>
        <v>0</v>
      </c>
      <c r="O689" s="117" t="n">
        <f aca="false">K689+N689</f>
        <v>2</v>
      </c>
      <c r="P689" s="118" t="n">
        <f aca="false">P690</f>
        <v>20.75</v>
      </c>
      <c r="Q689" s="119" t="n">
        <f aca="false">(I689+L689+M689)*30</f>
        <v>30</v>
      </c>
      <c r="R689" s="119" t="n">
        <f aca="false">(I689+L689+M689)*45</f>
        <v>45</v>
      </c>
      <c r="S689" s="120" t="str">
        <f aca="false">IF(AND(P689&gt;=Q689,P689&lt;=R689),"Adequado",IF(P689&lt;Q689,"Apertado",IF(P689&gt;R689,"Folgado","0")))</f>
        <v>Apertado</v>
      </c>
      <c r="T689" s="112"/>
      <c r="U689" s="112"/>
      <c r="V689" s="112"/>
      <c r="W689" s="115" t="n">
        <f aca="false">I689+L689+M689</f>
        <v>1</v>
      </c>
      <c r="X689" s="115" t="str">
        <f aca="false">IF(E689&lt;&gt;"",(IF(F689="SL","6",IF(F689="SP","2",IF(F689="F","14",IF(F689="C","2","0")))))*2,IF(F689="SL","6",IF(F689="SP","2",IF(F689="F","14",IF(F689="C","2","0")))))</f>
        <v>14</v>
      </c>
      <c r="Y689" s="116" t="str">
        <f aca="false">IF(S689="Folgado","2",IF(S689="Adequado","4",IF(S689="Apertado","6","0")))</f>
        <v>6</v>
      </c>
      <c r="Z689" s="112" t="n">
        <f aca="false">IF(AND(U689&lt;&gt;"",F689="SL",F689="F"),(W689+X689+Y689)*1.5,(W689+X689+Y689))</f>
        <v>21</v>
      </c>
      <c r="AA689" s="112"/>
    </row>
    <row r="690" customFormat="false" ht="15" hidden="true" customHeight="true" outlineLevel="0" collapsed="false">
      <c r="B690" s="122" t="s">
        <v>1396</v>
      </c>
      <c r="C690" s="122" t="s">
        <v>978</v>
      </c>
      <c r="D690" s="122" t="s">
        <v>10</v>
      </c>
      <c r="E690" s="122"/>
      <c r="F690" s="123"/>
      <c r="G690" s="122" t="s">
        <v>1397</v>
      </c>
      <c r="H690" s="124" t="s">
        <v>1398</v>
      </c>
      <c r="I690" s="125"/>
      <c r="J690" s="122"/>
      <c r="K690" s="122" t="n">
        <f aca="false">ROUNDUP(SUM(I690+J690)*1.2,0)</f>
        <v>0</v>
      </c>
      <c r="L690" s="122"/>
      <c r="M690" s="122"/>
      <c r="N690" s="122" t="n">
        <f aca="false">(L690+M690)*2</f>
        <v>0</v>
      </c>
      <c r="O690" s="124" t="n">
        <f aca="false">K690+N690</f>
        <v>0</v>
      </c>
      <c r="P690" s="126" t="n">
        <v>20.75</v>
      </c>
      <c r="Q690" s="127"/>
      <c r="R690" s="127"/>
      <c r="S690" s="122"/>
      <c r="T690" s="122"/>
      <c r="U690" s="122"/>
      <c r="V690" s="122"/>
      <c r="W690" s="125"/>
      <c r="X690" s="125"/>
      <c r="Y690" s="122"/>
      <c r="Z690" s="122"/>
      <c r="AA690" s="122"/>
    </row>
    <row r="691" customFormat="false" ht="15" hidden="true" customHeight="true" outlineLevel="0" collapsed="false">
      <c r="B691" s="112" t="s">
        <v>1399</v>
      </c>
      <c r="C691" s="112" t="s">
        <v>1513</v>
      </c>
      <c r="D691" s="112"/>
      <c r="E691" s="113"/>
      <c r="F691" s="113" t="s">
        <v>1516</v>
      </c>
      <c r="G691" s="112"/>
      <c r="H691" s="117"/>
      <c r="I691" s="115" t="n">
        <v>1</v>
      </c>
      <c r="J691" s="112" t="n">
        <v>0</v>
      </c>
      <c r="K691" s="112" t="n">
        <f aca="false">ROUNDUP(SUM(I691+J691)*1.2,0)</f>
        <v>2</v>
      </c>
      <c r="L691" s="112"/>
      <c r="M691" s="112"/>
      <c r="N691" s="112" t="n">
        <f aca="false">(L691+M691)*2</f>
        <v>0</v>
      </c>
      <c r="O691" s="117" t="n">
        <f aca="false">K691+N691</f>
        <v>2</v>
      </c>
      <c r="P691" s="118" t="n">
        <f aca="false">P692</f>
        <v>25.5</v>
      </c>
      <c r="Q691" s="119" t="n">
        <f aca="false">(I691+L691+M691)*30</f>
        <v>30</v>
      </c>
      <c r="R691" s="119" t="n">
        <f aca="false">(I691+L691+M691)*45</f>
        <v>45</v>
      </c>
      <c r="S691" s="120" t="str">
        <f aca="false">IF(AND(P691&gt;=Q691,P691&lt;=R691),"Adequado",IF(P691&lt;Q691,"Apertado",IF(P691&gt;R691,"Folgado","0")))</f>
        <v>Apertado</v>
      </c>
      <c r="T691" s="112"/>
      <c r="U691" s="112"/>
      <c r="V691" s="112"/>
      <c r="W691" s="115" t="n">
        <f aca="false">I691+L691+M691</f>
        <v>1</v>
      </c>
      <c r="X691" s="115" t="str">
        <f aca="false">IF(E691&lt;&gt;"",(IF(F691="SL","6",IF(F691="SP","2",IF(F691="F","14",IF(F691="C","2","0")))))*2,IF(F691="SL","6",IF(F691="SP","2",IF(F691="F","14",IF(F691="C","2","0")))))</f>
        <v>14</v>
      </c>
      <c r="Y691" s="116" t="str">
        <f aca="false">IF(S691="Folgado","2",IF(S691="Adequado","4",IF(S691="Apertado","6","0")))</f>
        <v>6</v>
      </c>
      <c r="Z691" s="112" t="n">
        <f aca="false">IF(AND(U691&lt;&gt;"",F691="SL",F691="F"),(W691+X691+Y691)*1.5,(W691+X691+Y691))</f>
        <v>21</v>
      </c>
      <c r="AA691" s="112"/>
    </row>
    <row r="692" customFormat="false" ht="15" hidden="true" customHeight="true" outlineLevel="0" collapsed="false">
      <c r="B692" s="122" t="s">
        <v>1399</v>
      </c>
      <c r="C692" s="122" t="s">
        <v>978</v>
      </c>
      <c r="D692" s="122" t="s">
        <v>18</v>
      </c>
      <c r="E692" s="122"/>
      <c r="F692" s="123"/>
      <c r="G692" s="122" t="s">
        <v>1400</v>
      </c>
      <c r="H692" s="124" t="s">
        <v>1401</v>
      </c>
      <c r="I692" s="125"/>
      <c r="J692" s="122"/>
      <c r="K692" s="122" t="n">
        <f aca="false">ROUNDUP(SUM(I692+J692)*1.2,0)</f>
        <v>0</v>
      </c>
      <c r="L692" s="122"/>
      <c r="M692" s="122"/>
      <c r="N692" s="122" t="n">
        <f aca="false">(L692+M692)*2</f>
        <v>0</v>
      </c>
      <c r="O692" s="124" t="n">
        <f aca="false">K692+N692</f>
        <v>0</v>
      </c>
      <c r="P692" s="126" t="n">
        <v>25.5</v>
      </c>
      <c r="Q692" s="127"/>
      <c r="R692" s="127"/>
      <c r="S692" s="122"/>
      <c r="T692" s="122"/>
      <c r="U692" s="122"/>
      <c r="V692" s="122"/>
      <c r="W692" s="125"/>
      <c r="X692" s="125"/>
      <c r="Y692" s="122"/>
      <c r="Z692" s="122"/>
      <c r="AA692" s="122"/>
    </row>
    <row r="693" customFormat="false" ht="15" hidden="true" customHeight="true" outlineLevel="0" collapsed="false">
      <c r="B693" s="112" t="s">
        <v>187</v>
      </c>
      <c r="C693" s="112" t="s">
        <v>1513</v>
      </c>
      <c r="D693" s="112"/>
      <c r="E693" s="113"/>
      <c r="F693" s="113" t="s">
        <v>1515</v>
      </c>
      <c r="G693" s="112"/>
      <c r="H693" s="117"/>
      <c r="I693" s="115" t="n">
        <v>11</v>
      </c>
      <c r="J693" s="112" t="n">
        <v>3</v>
      </c>
      <c r="K693" s="112" t="n">
        <f aca="false">ROUNDUP(SUM(I693+J693)*1.2,0)</f>
        <v>17</v>
      </c>
      <c r="L693" s="112"/>
      <c r="M693" s="112"/>
      <c r="N693" s="112" t="n">
        <f aca="false">(L693+M693)*2</f>
        <v>0</v>
      </c>
      <c r="O693" s="117" t="n">
        <f aca="false">K693+N693</f>
        <v>17</v>
      </c>
      <c r="P693" s="118" t="n">
        <f aca="false">P694</f>
        <v>388.68</v>
      </c>
      <c r="Q693" s="119" t="n">
        <f aca="false">(I693+L693+M693)*30</f>
        <v>330</v>
      </c>
      <c r="R693" s="119" t="n">
        <f aca="false">(I693+L693+M693)*45</f>
        <v>495</v>
      </c>
      <c r="S693" s="120" t="str">
        <f aca="false">IF(AND(P693&gt;=Q693,P693&lt;=R693),"Adequado",IF(P693&lt;Q693,"Apertado",IF(P693&gt;R693,"Folgado","0")))</f>
        <v>Adequado</v>
      </c>
      <c r="T693" s="112"/>
      <c r="U693" s="112"/>
      <c r="V693" s="112"/>
      <c r="W693" s="115" t="n">
        <f aca="false">I693+L693+M693</f>
        <v>11</v>
      </c>
      <c r="X693" s="115" t="str">
        <f aca="false">IF(E693&lt;&gt;"",(IF(F693="SL","6",IF(F693="SP","2",IF(F693="F","14",IF(F693="C","2","0")))))*2,IF(F693="SL","6",IF(F693="SP","2",IF(F693="F","14",IF(F693="C","2","0")))))</f>
        <v>2</v>
      </c>
      <c r="Y693" s="116" t="str">
        <f aca="false">IF(S693="Folgado","2",IF(S693="Adequado","4",IF(S693="Apertado","6","0")))</f>
        <v>4</v>
      </c>
      <c r="Z693" s="112" t="n">
        <f aca="false">IF(AND(U693&lt;&gt;"",F693="SL",F693="F"),(W693+X693+Y693)*1.5,(W693+X693+Y693))</f>
        <v>17</v>
      </c>
      <c r="AA693" s="112" t="s">
        <v>1520</v>
      </c>
    </row>
    <row r="694" customFormat="false" ht="15" hidden="true" customHeight="true" outlineLevel="0" collapsed="false">
      <c r="B694" s="122" t="s">
        <v>187</v>
      </c>
      <c r="C694" s="122" t="s">
        <v>9</v>
      </c>
      <c r="D694" s="122" t="s">
        <v>70</v>
      </c>
      <c r="E694" s="122"/>
      <c r="F694" s="123"/>
      <c r="G694" s="122" t="s">
        <v>188</v>
      </c>
      <c r="H694" s="124" t="s">
        <v>189</v>
      </c>
      <c r="I694" s="125"/>
      <c r="J694" s="122"/>
      <c r="K694" s="122" t="n">
        <f aca="false">ROUNDUP(SUM(I694+J694)*1.2,0)</f>
        <v>0</v>
      </c>
      <c r="L694" s="122"/>
      <c r="M694" s="122"/>
      <c r="N694" s="122" t="n">
        <f aca="false">(L694+M694)*2</f>
        <v>0</v>
      </c>
      <c r="O694" s="124" t="n">
        <f aca="false">K694+N694</f>
        <v>0</v>
      </c>
      <c r="P694" s="126" t="n">
        <v>388.68</v>
      </c>
      <c r="Q694" s="127"/>
      <c r="R694" s="127"/>
      <c r="S694" s="122"/>
      <c r="T694" s="122"/>
      <c r="U694" s="122"/>
      <c r="V694" s="122"/>
      <c r="W694" s="125"/>
      <c r="X694" s="125"/>
      <c r="Y694" s="122"/>
      <c r="Z694" s="122"/>
      <c r="AA694" s="122"/>
    </row>
    <row r="695" customFormat="false" ht="15" hidden="true" customHeight="true" outlineLevel="0" collapsed="false">
      <c r="B695" s="112" t="s">
        <v>1402</v>
      </c>
      <c r="C695" s="112" t="s">
        <v>1513</v>
      </c>
      <c r="D695" s="112"/>
      <c r="E695" s="113"/>
      <c r="F695" s="113" t="s">
        <v>1516</v>
      </c>
      <c r="G695" s="112"/>
      <c r="H695" s="117"/>
      <c r="I695" s="115" t="n">
        <v>1</v>
      </c>
      <c r="J695" s="112" t="n">
        <v>0</v>
      </c>
      <c r="K695" s="112" t="n">
        <f aca="false">ROUNDUP(SUM(I695+J695)*1.2,0)</f>
        <v>2</v>
      </c>
      <c r="L695" s="112"/>
      <c r="M695" s="112"/>
      <c r="N695" s="112" t="n">
        <f aca="false">(L695+M695)*2</f>
        <v>0</v>
      </c>
      <c r="O695" s="117" t="n">
        <f aca="false">K695+N695</f>
        <v>2</v>
      </c>
      <c r="P695" s="118" t="n">
        <f aca="false">P696</f>
        <v>18.23</v>
      </c>
      <c r="Q695" s="119" t="n">
        <f aca="false">(I695+L695+M695)*30</f>
        <v>30</v>
      </c>
      <c r="R695" s="119" t="n">
        <f aca="false">(I695+L695+M695)*45</f>
        <v>45</v>
      </c>
      <c r="S695" s="120" t="str">
        <f aca="false">IF(AND(P695&gt;=Q695,P695&lt;=R695),"Adequado",IF(P695&lt;Q695,"Apertado",IF(P695&gt;R695,"Folgado","0")))</f>
        <v>Apertado</v>
      </c>
      <c r="T695" s="112"/>
      <c r="U695" s="128" t="n">
        <v>47209</v>
      </c>
      <c r="V695" s="112"/>
      <c r="W695" s="115" t="n">
        <f aca="false">I695+L695+M695</f>
        <v>1</v>
      </c>
      <c r="X695" s="115" t="str">
        <f aca="false">IF(E695&lt;&gt;"",(IF(F695="SL","6",IF(F695="SP","2",IF(F695="F","14",IF(F695="C","2","0")))))*2,IF(F695="SL","6",IF(F695="SP","2",IF(F695="F","14",IF(F695="C","2","0")))))</f>
        <v>14</v>
      </c>
      <c r="Y695" s="116" t="str">
        <f aca="false">IF(S695="Folgado","2",IF(S695="Adequado","4",IF(S695="Apertado","6","0")))</f>
        <v>6</v>
      </c>
      <c r="Z695" s="112" t="n">
        <f aca="false">IF(AND(U695&lt;&gt;"",F695="SL",F695="F"),(W695+X695+Y695)*1.5,(W695+X695+Y695))</f>
        <v>21</v>
      </c>
      <c r="AA695" s="112"/>
    </row>
    <row r="696" customFormat="false" ht="15" hidden="true" customHeight="true" outlineLevel="0" collapsed="false">
      <c r="B696" s="122" t="s">
        <v>1402</v>
      </c>
      <c r="C696" s="122" t="s">
        <v>978</v>
      </c>
      <c r="D696" s="122" t="s">
        <v>14</v>
      </c>
      <c r="E696" s="122"/>
      <c r="F696" s="123"/>
      <c r="G696" s="122" t="s">
        <v>1403</v>
      </c>
      <c r="H696" s="124" t="s">
        <v>1404</v>
      </c>
      <c r="I696" s="125"/>
      <c r="J696" s="122"/>
      <c r="K696" s="122" t="n">
        <f aca="false">ROUNDUP(SUM(I696+J696)*1.2,0)</f>
        <v>0</v>
      </c>
      <c r="L696" s="122"/>
      <c r="M696" s="122"/>
      <c r="N696" s="122" t="n">
        <f aca="false">(L696+M696)*2</f>
        <v>0</v>
      </c>
      <c r="O696" s="124" t="n">
        <f aca="false">K696+N696</f>
        <v>0</v>
      </c>
      <c r="P696" s="126" t="n">
        <v>18.23</v>
      </c>
      <c r="Q696" s="127"/>
      <c r="R696" s="127"/>
      <c r="S696" s="122"/>
      <c r="T696" s="122"/>
      <c r="U696" s="122"/>
      <c r="V696" s="122"/>
      <c r="W696" s="125"/>
      <c r="X696" s="125"/>
      <c r="Y696" s="122"/>
      <c r="Z696" s="122"/>
      <c r="AA696" s="122"/>
    </row>
    <row r="697" customFormat="false" ht="15" hidden="true" customHeight="true" outlineLevel="0" collapsed="false">
      <c r="B697" s="112" t="s">
        <v>1405</v>
      </c>
      <c r="C697" s="112" t="s">
        <v>1513</v>
      </c>
      <c r="D697" s="112"/>
      <c r="E697" s="113"/>
      <c r="F697" s="113" t="s">
        <v>1516</v>
      </c>
      <c r="G697" s="112"/>
      <c r="H697" s="117"/>
      <c r="I697" s="115" t="n">
        <v>1</v>
      </c>
      <c r="J697" s="112" t="n">
        <v>0</v>
      </c>
      <c r="K697" s="112" t="n">
        <f aca="false">ROUNDUP(SUM(I697+J697)*1.2,0)</f>
        <v>2</v>
      </c>
      <c r="L697" s="112"/>
      <c r="M697" s="112"/>
      <c r="N697" s="112" t="n">
        <f aca="false">(L697+M697)*2</f>
        <v>0</v>
      </c>
      <c r="O697" s="117" t="n">
        <f aca="false">K697+N697</f>
        <v>2</v>
      </c>
      <c r="P697" s="118" t="n">
        <f aca="false">P698</f>
        <v>37.16</v>
      </c>
      <c r="Q697" s="119" t="n">
        <f aca="false">(I697+L697+M697)*30</f>
        <v>30</v>
      </c>
      <c r="R697" s="119" t="n">
        <f aca="false">(I697+L697+M697)*45</f>
        <v>45</v>
      </c>
      <c r="S697" s="120" t="str">
        <f aca="false">IF(AND(P697&gt;=Q697,P697&lt;=R697),"Adequado",IF(P697&lt;Q697,"Apertado",IF(P697&gt;R697,"Folgado","0")))</f>
        <v>Adequado</v>
      </c>
      <c r="T697" s="112"/>
      <c r="U697" s="112"/>
      <c r="V697" s="112"/>
      <c r="W697" s="115" t="n">
        <f aca="false">I697+L697+M697</f>
        <v>1</v>
      </c>
      <c r="X697" s="115" t="str">
        <f aca="false">IF(E697&lt;&gt;"",(IF(F697="SL","6",IF(F697="SP","2",IF(F697="F","14",IF(F697="C","2","0")))))*2,IF(F697="SL","6",IF(F697="SP","2",IF(F697="F","14",IF(F697="C","2","0")))))</f>
        <v>14</v>
      </c>
      <c r="Y697" s="116" t="str">
        <f aca="false">IF(S697="Folgado","2",IF(S697="Adequado","4",IF(S697="Apertado","6","0")))</f>
        <v>4</v>
      </c>
      <c r="Z697" s="112" t="n">
        <f aca="false">IF(AND(U697&lt;&gt;"",F697="SL",F697="F"),(W697+X697+Y697)*1.5,(W697+X697+Y697))</f>
        <v>19</v>
      </c>
      <c r="AA697" s="112"/>
    </row>
    <row r="698" customFormat="false" ht="15" hidden="true" customHeight="true" outlineLevel="0" collapsed="false">
      <c r="B698" s="122" t="s">
        <v>1405</v>
      </c>
      <c r="C698" s="122" t="s">
        <v>978</v>
      </c>
      <c r="D698" s="122" t="s">
        <v>115</v>
      </c>
      <c r="E698" s="122"/>
      <c r="F698" s="123"/>
      <c r="G698" s="122" t="s">
        <v>1406</v>
      </c>
      <c r="H698" s="124" t="s">
        <v>1407</v>
      </c>
      <c r="I698" s="125"/>
      <c r="J698" s="122"/>
      <c r="K698" s="122" t="n">
        <f aca="false">ROUNDUP(SUM(I698+J698)*1.2,0)</f>
        <v>0</v>
      </c>
      <c r="L698" s="122"/>
      <c r="M698" s="122"/>
      <c r="N698" s="122" t="n">
        <f aca="false">(L698+M698)*2</f>
        <v>0</v>
      </c>
      <c r="O698" s="124" t="n">
        <f aca="false">K698+N698</f>
        <v>0</v>
      </c>
      <c r="P698" s="126" t="n">
        <v>37.16</v>
      </c>
      <c r="Q698" s="127"/>
      <c r="R698" s="127"/>
      <c r="S698" s="122"/>
      <c r="T698" s="122"/>
      <c r="U698" s="122"/>
      <c r="V698" s="122"/>
      <c r="W698" s="125"/>
      <c r="X698" s="125"/>
      <c r="Y698" s="122"/>
      <c r="Z698" s="122"/>
      <c r="AA698" s="122"/>
    </row>
    <row r="699" customFormat="false" ht="15" hidden="true" customHeight="true" outlineLevel="0" collapsed="false">
      <c r="B699" s="112" t="s">
        <v>1408</v>
      </c>
      <c r="C699" s="112" t="s">
        <v>1513</v>
      </c>
      <c r="D699" s="112"/>
      <c r="E699" s="113"/>
      <c r="F699" s="113" t="s">
        <v>1516</v>
      </c>
      <c r="G699" s="112"/>
      <c r="H699" s="117"/>
      <c r="I699" s="115" t="n">
        <v>1</v>
      </c>
      <c r="J699" s="112" t="n">
        <v>0</v>
      </c>
      <c r="K699" s="112" t="n">
        <f aca="false">ROUNDUP(SUM(I699+J699)*1.2,0)</f>
        <v>2</v>
      </c>
      <c r="L699" s="112"/>
      <c r="M699" s="112"/>
      <c r="N699" s="112" t="n">
        <f aca="false">(L699+M699)*2</f>
        <v>0</v>
      </c>
      <c r="O699" s="117" t="n">
        <f aca="false">K699+N699</f>
        <v>2</v>
      </c>
      <c r="P699" s="118" t="n">
        <f aca="false">P700</f>
        <v>26.55</v>
      </c>
      <c r="Q699" s="119" t="n">
        <f aca="false">(I699+L699+M699)*30</f>
        <v>30</v>
      </c>
      <c r="R699" s="119" t="n">
        <f aca="false">(I699+L699+M699)*45</f>
        <v>45</v>
      </c>
      <c r="S699" s="120" t="str">
        <f aca="false">IF(AND(P699&gt;=Q699,P699&lt;=R699),"Adequado",IF(P699&lt;Q699,"Apertado",IF(P699&gt;R699,"Folgado","0")))</f>
        <v>Apertado</v>
      </c>
      <c r="T699" s="112"/>
      <c r="U699" s="112"/>
      <c r="V699" s="112"/>
      <c r="W699" s="115" t="n">
        <f aca="false">I699+L699+M699</f>
        <v>1</v>
      </c>
      <c r="X699" s="115" t="str">
        <f aca="false">IF(E699&lt;&gt;"",(IF(F699="SL","6",IF(F699="SP","2",IF(F699="F","14",IF(F699="C","2","0")))))*2,IF(F699="SL","6",IF(F699="SP","2",IF(F699="F","14",IF(F699="C","2","0")))))</f>
        <v>14</v>
      </c>
      <c r="Y699" s="116" t="str">
        <f aca="false">IF(S699="Folgado","2",IF(S699="Adequado","4",IF(S699="Apertado","6","0")))</f>
        <v>6</v>
      </c>
      <c r="Z699" s="112" t="n">
        <f aca="false">IF(AND(U699&lt;&gt;"",F699="SL",F699="F"),(W699+X699+Y699)*1.5,(W699+X699+Y699))</f>
        <v>21</v>
      </c>
      <c r="AA699" s="112"/>
    </row>
    <row r="700" customFormat="false" ht="15" hidden="true" customHeight="true" outlineLevel="0" collapsed="false">
      <c r="B700" s="122" t="s">
        <v>1408</v>
      </c>
      <c r="C700" s="122" t="s">
        <v>978</v>
      </c>
      <c r="D700" s="122" t="s">
        <v>10</v>
      </c>
      <c r="E700" s="122"/>
      <c r="F700" s="123"/>
      <c r="G700" s="122" t="s">
        <v>1409</v>
      </c>
      <c r="H700" s="124" t="s">
        <v>1410</v>
      </c>
      <c r="I700" s="125"/>
      <c r="J700" s="122"/>
      <c r="K700" s="122" t="n">
        <f aca="false">ROUNDUP(SUM(I700+J700)*1.2,0)</f>
        <v>0</v>
      </c>
      <c r="L700" s="122"/>
      <c r="M700" s="122"/>
      <c r="N700" s="122" t="n">
        <f aca="false">(L700+M700)*2</f>
        <v>0</v>
      </c>
      <c r="O700" s="124" t="n">
        <f aca="false">K700+N700</f>
        <v>0</v>
      </c>
      <c r="P700" s="126" t="n">
        <v>26.55</v>
      </c>
      <c r="Q700" s="127"/>
      <c r="R700" s="127"/>
      <c r="S700" s="122"/>
      <c r="T700" s="122"/>
      <c r="U700" s="122"/>
      <c r="V700" s="122"/>
      <c r="W700" s="125"/>
      <c r="X700" s="125"/>
      <c r="Y700" s="122"/>
      <c r="Z700" s="122"/>
      <c r="AA700" s="122"/>
    </row>
    <row r="701" customFormat="false" ht="15" hidden="true" customHeight="true" outlineLevel="0" collapsed="false">
      <c r="B701" s="112" t="s">
        <v>1411</v>
      </c>
      <c r="C701" s="112" t="s">
        <v>1513</v>
      </c>
      <c r="D701" s="112"/>
      <c r="E701" s="113"/>
      <c r="F701" s="113" t="s">
        <v>1516</v>
      </c>
      <c r="G701" s="112"/>
      <c r="H701" s="117"/>
      <c r="I701" s="115" t="n">
        <v>1</v>
      </c>
      <c r="J701" s="112" t="n">
        <v>0</v>
      </c>
      <c r="K701" s="112" t="n">
        <f aca="false">ROUNDUP(SUM(I701+J701)*1.2,0)</f>
        <v>2</v>
      </c>
      <c r="L701" s="112"/>
      <c r="M701" s="112"/>
      <c r="N701" s="112" t="n">
        <f aca="false">(L701+M701)*2</f>
        <v>0</v>
      </c>
      <c r="O701" s="117" t="n">
        <f aca="false">K701+N701</f>
        <v>2</v>
      </c>
      <c r="P701" s="118" t="n">
        <f aca="false">P702</f>
        <v>12</v>
      </c>
      <c r="Q701" s="119" t="n">
        <f aca="false">(I701+L701+M701)*30</f>
        <v>30</v>
      </c>
      <c r="R701" s="119" t="n">
        <f aca="false">(I701+L701+M701)*45</f>
        <v>45</v>
      </c>
      <c r="S701" s="120" t="str">
        <f aca="false">IF(AND(P701&gt;=Q701,P701&lt;=R701),"Adequado",IF(P701&lt;Q701,"Apertado",IF(P701&gt;R701,"Folgado","0")))</f>
        <v>Apertado</v>
      </c>
      <c r="T701" s="112"/>
      <c r="U701" s="128" t="n">
        <v>47058</v>
      </c>
      <c r="V701" s="112"/>
      <c r="W701" s="115" t="n">
        <f aca="false">I701+L701+M701</f>
        <v>1</v>
      </c>
      <c r="X701" s="115" t="str">
        <f aca="false">IF(E701&lt;&gt;"",(IF(F701="SL","6",IF(F701="SP","2",IF(F701="F","14",IF(F701="C","2","0")))))*2,IF(F701="SL","6",IF(F701="SP","2",IF(F701="F","14",IF(F701="C","2","0")))))</f>
        <v>14</v>
      </c>
      <c r="Y701" s="116" t="str">
        <f aca="false">IF(S701="Folgado","2",IF(S701="Adequado","4",IF(S701="Apertado","6","0")))</f>
        <v>6</v>
      </c>
      <c r="Z701" s="112" t="n">
        <f aca="false">IF(AND(U701&lt;&gt;"",F701="SL",F701="F"),(W701+X701+Y701)*1.5,(W701+X701+Y701))</f>
        <v>21</v>
      </c>
      <c r="AA701" s="112"/>
    </row>
    <row r="702" customFormat="false" ht="15" hidden="true" customHeight="true" outlineLevel="0" collapsed="false">
      <c r="B702" s="122" t="s">
        <v>1411</v>
      </c>
      <c r="C702" s="122" t="s">
        <v>978</v>
      </c>
      <c r="D702" s="122" t="s">
        <v>10</v>
      </c>
      <c r="E702" s="122"/>
      <c r="F702" s="123"/>
      <c r="G702" s="122" t="s">
        <v>1412</v>
      </c>
      <c r="H702" s="124" t="s">
        <v>1413</v>
      </c>
      <c r="I702" s="125"/>
      <c r="J702" s="122"/>
      <c r="K702" s="122" t="n">
        <f aca="false">ROUNDUP(SUM(I702+J702)*1.2,0)</f>
        <v>0</v>
      </c>
      <c r="L702" s="122"/>
      <c r="M702" s="122"/>
      <c r="N702" s="122" t="n">
        <f aca="false">(L702+M702)*2</f>
        <v>0</v>
      </c>
      <c r="O702" s="124" t="n">
        <f aca="false">K702+N702</f>
        <v>0</v>
      </c>
      <c r="P702" s="126" t="n">
        <v>12</v>
      </c>
      <c r="Q702" s="127"/>
      <c r="R702" s="127"/>
      <c r="S702" s="122"/>
      <c r="T702" s="122"/>
      <c r="U702" s="122"/>
      <c r="V702" s="122"/>
      <c r="W702" s="125"/>
      <c r="X702" s="125"/>
      <c r="Y702" s="122"/>
      <c r="Z702" s="122"/>
      <c r="AA702" s="122"/>
    </row>
    <row r="703" customFormat="false" ht="15" hidden="true" customHeight="true" outlineLevel="0" collapsed="false">
      <c r="B703" s="112" t="s">
        <v>190</v>
      </c>
      <c r="C703" s="112" t="s">
        <v>1513</v>
      </c>
      <c r="D703" s="112"/>
      <c r="E703" s="113"/>
      <c r="F703" s="113" t="s">
        <v>1515</v>
      </c>
      <c r="G703" s="112"/>
      <c r="H703" s="117"/>
      <c r="I703" s="115" t="n">
        <v>9</v>
      </c>
      <c r="J703" s="112" t="n">
        <v>3</v>
      </c>
      <c r="K703" s="112" t="n">
        <f aca="false">ROUNDUP(SUM(I703+J703)*1.2,0)</f>
        <v>15</v>
      </c>
      <c r="L703" s="112" t="n">
        <v>5</v>
      </c>
      <c r="M703" s="112"/>
      <c r="N703" s="112" t="n">
        <f aca="false">(L703+M703)*2</f>
        <v>10</v>
      </c>
      <c r="O703" s="117" t="n">
        <f aca="false">K703+N703</f>
        <v>25</v>
      </c>
      <c r="P703" s="118" t="n">
        <f aca="false">P704</f>
        <v>347.91</v>
      </c>
      <c r="Q703" s="119" t="n">
        <f aca="false">(I703+L703+M703)*30</f>
        <v>420</v>
      </c>
      <c r="R703" s="119" t="n">
        <f aca="false">(I703+L703+M703)*45</f>
        <v>630</v>
      </c>
      <c r="S703" s="120" t="str">
        <f aca="false">IF(AND(P703&gt;=Q703,P703&lt;=R703),"Adequado",IF(P703&lt;Q703,"Apertado",IF(P703&gt;R703,"Folgado","0")))</f>
        <v>Apertado</v>
      </c>
      <c r="T703" s="112"/>
      <c r="U703" s="112"/>
      <c r="V703" s="112"/>
      <c r="W703" s="115" t="n">
        <f aca="false">I703+L703+M703</f>
        <v>14</v>
      </c>
      <c r="X703" s="115" t="str">
        <f aca="false">IF(E703&lt;&gt;"",(IF(F703="SL","6",IF(F703="SP","2",IF(F703="F","14",IF(F703="C","2","0")))))*2,IF(F703="SL","6",IF(F703="SP","2",IF(F703="F","14",IF(F703="C","2","0")))))</f>
        <v>2</v>
      </c>
      <c r="Y703" s="116" t="str">
        <f aca="false">IF(S703="Folgado","2",IF(S703="Adequado","4",IF(S703="Apertado","6","0")))</f>
        <v>6</v>
      </c>
      <c r="Z703" s="112" t="n">
        <f aca="false">IF(AND(U703&lt;&gt;"",F703="SL",F703="F"),(W703+X703+Y703)*1.5,(W703+X703+Y703))</f>
        <v>22</v>
      </c>
      <c r="AA703" s="112" t="s">
        <v>1520</v>
      </c>
    </row>
    <row r="704" customFormat="false" ht="15" hidden="true" customHeight="true" outlineLevel="0" collapsed="false">
      <c r="B704" s="122" t="s">
        <v>190</v>
      </c>
      <c r="C704" s="122" t="s">
        <v>9</v>
      </c>
      <c r="D704" s="122" t="s">
        <v>18</v>
      </c>
      <c r="E704" s="122"/>
      <c r="F704" s="123"/>
      <c r="G704" s="122" t="s">
        <v>191</v>
      </c>
      <c r="H704" s="124" t="s">
        <v>192</v>
      </c>
      <c r="I704" s="125"/>
      <c r="J704" s="122"/>
      <c r="K704" s="122" t="n">
        <f aca="false">ROUNDUP(SUM(I704+J704)*1.2,0)</f>
        <v>0</v>
      </c>
      <c r="L704" s="122"/>
      <c r="M704" s="122"/>
      <c r="N704" s="122" t="n">
        <f aca="false">(L704+M704)*2</f>
        <v>0</v>
      </c>
      <c r="O704" s="124" t="n">
        <f aca="false">K704+N704</f>
        <v>0</v>
      </c>
      <c r="P704" s="126" t="n">
        <v>347.91</v>
      </c>
      <c r="Q704" s="127"/>
      <c r="R704" s="127"/>
      <c r="S704" s="122"/>
      <c r="T704" s="122"/>
      <c r="U704" s="122"/>
      <c r="V704" s="122"/>
      <c r="W704" s="125"/>
      <c r="X704" s="125"/>
      <c r="Y704" s="122"/>
      <c r="Z704" s="122"/>
      <c r="AA704" s="122"/>
    </row>
    <row r="705" customFormat="false" ht="15" hidden="true" customHeight="true" outlineLevel="0" collapsed="false">
      <c r="B705" s="116" t="s">
        <v>934</v>
      </c>
      <c r="C705" s="116" t="s">
        <v>1513</v>
      </c>
      <c r="D705" s="116"/>
      <c r="E705" s="138" t="s">
        <v>1539</v>
      </c>
      <c r="F705" s="138" t="s">
        <v>1514</v>
      </c>
      <c r="G705" s="116"/>
      <c r="H705" s="114"/>
      <c r="I705" s="139" t="n">
        <v>4</v>
      </c>
      <c r="J705" s="116" t="n">
        <v>1</v>
      </c>
      <c r="K705" s="116" t="n">
        <f aca="false">ROUNDUP(SUM(I705+J705)*1.2,0)</f>
        <v>6</v>
      </c>
      <c r="L705" s="116"/>
      <c r="M705" s="116"/>
      <c r="N705" s="116" t="n">
        <f aca="false">(L705+M705)*2</f>
        <v>0</v>
      </c>
      <c r="O705" s="114" t="n">
        <f aca="false">K705+N705</f>
        <v>6</v>
      </c>
      <c r="P705" s="140" t="n">
        <f aca="false">P706+P707</f>
        <v>135.66</v>
      </c>
      <c r="Q705" s="119" t="n">
        <f aca="false">(I705+L705+M705)*30</f>
        <v>120</v>
      </c>
      <c r="R705" s="119" t="n">
        <f aca="false">(I705+L705+M705)*45</f>
        <v>180</v>
      </c>
      <c r="S705" s="116" t="str">
        <f aca="false">IF(AND(P705&gt;=Q705,P705&lt;=R705),"Adequado",IF(P705&lt;Q705,"Apertado",IF(P705&gt;R705,"Folgado","0")))</f>
        <v>Adequado</v>
      </c>
      <c r="T705" s="116"/>
      <c r="U705" s="116"/>
      <c r="V705" s="116"/>
      <c r="W705" s="115" t="n">
        <f aca="false">I705+L705+M705</f>
        <v>4</v>
      </c>
      <c r="X705" s="115" t="n">
        <f aca="false">IF(E705&lt;&gt;"",(IF(F705="SL","6",IF(F705="SP","2",IF(F705="F","14",IF(F705="C","2","0")))))*2,IF(F705="SL","6",IF(F705="SP","2",IF(F705="F","14",IF(F705="C","2","0")))))</f>
        <v>12</v>
      </c>
      <c r="Y705" s="116" t="str">
        <f aca="false">IF(S705="Folgado","2",IF(S705="Adequado","4",IF(S705="Apertado","6","0")))</f>
        <v>4</v>
      </c>
      <c r="Z705" s="112" t="n">
        <f aca="false">IF(AND(U705&lt;&gt;"",F705="SL",F705="F"),(W705+X705+Y705)*1.5,(W705+X705+Y705))</f>
        <v>20</v>
      </c>
      <c r="AA705" s="116" t="s">
        <v>1524</v>
      </c>
    </row>
    <row r="706" customFormat="false" ht="15" hidden="true" customHeight="true" outlineLevel="0" collapsed="false">
      <c r="B706" s="116" t="s">
        <v>934</v>
      </c>
      <c r="C706" s="116" t="s">
        <v>225</v>
      </c>
      <c r="D706" s="116" t="s">
        <v>10</v>
      </c>
      <c r="E706" s="116"/>
      <c r="F706" s="138"/>
      <c r="G706" s="116" t="s">
        <v>935</v>
      </c>
      <c r="H706" s="114" t="s">
        <v>936</v>
      </c>
      <c r="I706" s="139"/>
      <c r="J706" s="116"/>
      <c r="K706" s="116" t="n">
        <f aca="false">ROUNDUP(SUM(I706+J706)*1.2,0)</f>
        <v>0</v>
      </c>
      <c r="L706" s="116"/>
      <c r="M706" s="116"/>
      <c r="N706" s="116" t="n">
        <f aca="false">(L706+M706)*2</f>
        <v>0</v>
      </c>
      <c r="O706" s="114" t="n">
        <f aca="false">K706+N706</f>
        <v>0</v>
      </c>
      <c r="P706" s="140" t="n">
        <v>43.61</v>
      </c>
      <c r="Q706" s="141"/>
      <c r="R706" s="141"/>
      <c r="S706" s="116"/>
      <c r="T706" s="116"/>
      <c r="U706" s="116"/>
      <c r="V706" s="116"/>
      <c r="W706" s="139"/>
      <c r="X706" s="139"/>
      <c r="Y706" s="116"/>
      <c r="Z706" s="116"/>
      <c r="AA706" s="116"/>
    </row>
    <row r="707" customFormat="false" ht="15" hidden="true" customHeight="true" outlineLevel="0" collapsed="false">
      <c r="B707" s="122" t="s">
        <v>934</v>
      </c>
      <c r="C707" s="122" t="s">
        <v>978</v>
      </c>
      <c r="D707" s="122" t="s">
        <v>10</v>
      </c>
      <c r="E707" s="122"/>
      <c r="F707" s="123"/>
      <c r="G707" s="122" t="s">
        <v>1414</v>
      </c>
      <c r="H707" s="124" t="s">
        <v>1415</v>
      </c>
      <c r="I707" s="125"/>
      <c r="J707" s="122"/>
      <c r="K707" s="122" t="n">
        <f aca="false">ROUNDUP(SUM(I707+J707)*1.2,0)</f>
        <v>0</v>
      </c>
      <c r="L707" s="122"/>
      <c r="M707" s="122"/>
      <c r="N707" s="122" t="n">
        <f aca="false">(L707+M707)*2</f>
        <v>0</v>
      </c>
      <c r="O707" s="124" t="n">
        <f aca="false">K707+N707</f>
        <v>0</v>
      </c>
      <c r="P707" s="126" t="n">
        <v>92.05</v>
      </c>
      <c r="Q707" s="127"/>
      <c r="R707" s="127"/>
      <c r="S707" s="122"/>
      <c r="T707" s="122"/>
      <c r="U707" s="122"/>
      <c r="V707" s="122"/>
      <c r="W707" s="125"/>
      <c r="X707" s="125"/>
      <c r="Y707" s="122"/>
      <c r="Z707" s="122"/>
      <c r="AA707" s="122"/>
    </row>
    <row r="708" customFormat="false" ht="15" hidden="true" customHeight="true" outlineLevel="0" collapsed="false">
      <c r="B708" s="112" t="s">
        <v>1416</v>
      </c>
      <c r="C708" s="112" t="s">
        <v>1513</v>
      </c>
      <c r="D708" s="112"/>
      <c r="E708" s="113"/>
      <c r="F708" s="113" t="s">
        <v>1516</v>
      </c>
      <c r="G708" s="112"/>
      <c r="H708" s="117"/>
      <c r="I708" s="115" t="n">
        <v>1</v>
      </c>
      <c r="J708" s="112" t="n">
        <v>0</v>
      </c>
      <c r="K708" s="112" t="n">
        <f aca="false">ROUNDUP(SUM(I708+J708)*1.2,0)</f>
        <v>2</v>
      </c>
      <c r="L708" s="112"/>
      <c r="M708" s="112"/>
      <c r="N708" s="112" t="n">
        <f aca="false">(L708+M708)*2</f>
        <v>0</v>
      </c>
      <c r="O708" s="117" t="n">
        <f aca="false">K708+N708</f>
        <v>2</v>
      </c>
      <c r="P708" s="118" t="n">
        <f aca="false">P709</f>
        <v>14.46</v>
      </c>
      <c r="Q708" s="119" t="n">
        <f aca="false">(I708+L708+M708)*30</f>
        <v>30</v>
      </c>
      <c r="R708" s="119" t="n">
        <f aca="false">(I708+L708+M708)*45</f>
        <v>45</v>
      </c>
      <c r="S708" s="120" t="str">
        <f aca="false">IF(AND(P708&gt;=Q708,P708&lt;=R708),"Adequado",IF(P708&lt;Q708,"Apertado",IF(P708&gt;R708,"Folgado","0")))</f>
        <v>Apertado</v>
      </c>
      <c r="T708" s="112"/>
      <c r="U708" s="112"/>
      <c r="V708" s="112"/>
      <c r="W708" s="115" t="n">
        <f aca="false">I708+L708+M708</f>
        <v>1</v>
      </c>
      <c r="X708" s="115" t="str">
        <f aca="false">IF(E708&lt;&gt;"",(IF(F708="SL","6",IF(F708="SP","2",IF(F708="F","14",IF(F708="C","2","0")))))*2,IF(F708="SL","6",IF(F708="SP","2",IF(F708="F","14",IF(F708="C","2","0")))))</f>
        <v>14</v>
      </c>
      <c r="Y708" s="116" t="str">
        <f aca="false">IF(S708="Folgado","2",IF(S708="Adequado","4",IF(S708="Apertado","6","0")))</f>
        <v>6</v>
      </c>
      <c r="Z708" s="112" t="n">
        <f aca="false">IF(AND(U708&lt;&gt;"",F708="SL",F708="F"),(W708+X708+Y708)*1.5,(W708+X708+Y708))</f>
        <v>21</v>
      </c>
      <c r="AA708" s="112"/>
    </row>
    <row r="709" customFormat="false" ht="15" hidden="true" customHeight="true" outlineLevel="0" collapsed="false">
      <c r="B709" s="122" t="s">
        <v>1416</v>
      </c>
      <c r="C709" s="122" t="s">
        <v>978</v>
      </c>
      <c r="D709" s="122" t="s">
        <v>22</v>
      </c>
      <c r="E709" s="122"/>
      <c r="F709" s="123"/>
      <c r="G709" s="122" t="s">
        <v>1417</v>
      </c>
      <c r="H709" s="124" t="s">
        <v>1418</v>
      </c>
      <c r="I709" s="125"/>
      <c r="J709" s="122"/>
      <c r="K709" s="122" t="n">
        <f aca="false">ROUNDUP(SUM(I709+J709)*1.2,0)</f>
        <v>0</v>
      </c>
      <c r="L709" s="122"/>
      <c r="M709" s="122"/>
      <c r="N709" s="122" t="n">
        <f aca="false">(L709+M709)*2</f>
        <v>0</v>
      </c>
      <c r="O709" s="124" t="n">
        <f aca="false">K709+N709</f>
        <v>0</v>
      </c>
      <c r="P709" s="126" t="n">
        <v>14.46</v>
      </c>
      <c r="Q709" s="127"/>
      <c r="R709" s="127"/>
      <c r="S709" s="122"/>
      <c r="T709" s="122"/>
      <c r="U709" s="122"/>
      <c r="V709" s="122"/>
      <c r="W709" s="125"/>
      <c r="X709" s="125"/>
      <c r="Y709" s="122"/>
      <c r="Z709" s="122"/>
      <c r="AA709" s="122"/>
    </row>
    <row r="710" customFormat="false" ht="15" hidden="true" customHeight="true" outlineLevel="0" collapsed="false">
      <c r="B710" s="112" t="s">
        <v>942</v>
      </c>
      <c r="C710" s="112" t="s">
        <v>1513</v>
      </c>
      <c r="D710" s="112"/>
      <c r="E710" s="113"/>
      <c r="F710" s="113" t="s">
        <v>1516</v>
      </c>
      <c r="G710" s="112"/>
      <c r="H710" s="117"/>
      <c r="I710" s="115" t="n">
        <v>1</v>
      </c>
      <c r="J710" s="112" t="n">
        <v>0</v>
      </c>
      <c r="K710" s="112" t="n">
        <f aca="false">ROUNDUP(SUM(I710+J710)*1.2,0)</f>
        <v>2</v>
      </c>
      <c r="L710" s="112"/>
      <c r="M710" s="112"/>
      <c r="N710" s="112" t="n">
        <f aca="false">(L710+M710)*2</f>
        <v>0</v>
      </c>
      <c r="O710" s="117" t="n">
        <f aca="false">K710+N710</f>
        <v>2</v>
      </c>
      <c r="P710" s="118" t="n">
        <f aca="false">P711</f>
        <v>42</v>
      </c>
      <c r="Q710" s="119" t="n">
        <f aca="false">(I710+L710+M710)*30</f>
        <v>30</v>
      </c>
      <c r="R710" s="119" t="n">
        <f aca="false">(I710+L710+M710)*45</f>
        <v>45</v>
      </c>
      <c r="S710" s="120" t="str">
        <f aca="false">IF(AND(P710&gt;=Q710,P710&lt;=R710),"Adequado",IF(P710&lt;Q710,"Apertado",IF(P710&gt;R710,"Folgado","0")))</f>
        <v>Adequado</v>
      </c>
      <c r="T710" s="112"/>
      <c r="U710" s="112"/>
      <c r="V710" s="112"/>
      <c r="W710" s="115" t="n">
        <f aca="false">I710+L710+M710</f>
        <v>1</v>
      </c>
      <c r="X710" s="115" t="str">
        <f aca="false">IF(E710&lt;&gt;"",(IF(F710="SL","6",IF(F710="SP","2",IF(F710="F","14",IF(F710="C","2","0")))))*2,IF(F710="SL","6",IF(F710="SP","2",IF(F710="F","14",IF(F710="C","2","0")))))</f>
        <v>14</v>
      </c>
      <c r="Y710" s="116" t="str">
        <f aca="false">IF(S710="Folgado","2",IF(S710="Adequado","4",IF(S710="Apertado","6","0")))</f>
        <v>4</v>
      </c>
      <c r="Z710" s="112" t="n">
        <f aca="false">IF(AND(U710&lt;&gt;"",F710="SL",F710="F"),(W710+X710+Y710)*1.5,(W710+X710+Y710))</f>
        <v>19</v>
      </c>
      <c r="AA710" s="112"/>
    </row>
    <row r="711" customFormat="false" ht="15" hidden="true" customHeight="true" outlineLevel="0" collapsed="false">
      <c r="B711" s="122" t="s">
        <v>942</v>
      </c>
      <c r="C711" s="122" t="s">
        <v>978</v>
      </c>
      <c r="D711" s="122" t="s">
        <v>10</v>
      </c>
      <c r="E711" s="122"/>
      <c r="F711" s="123"/>
      <c r="G711" s="122" t="s">
        <v>1419</v>
      </c>
      <c r="H711" s="124" t="s">
        <v>945</v>
      </c>
      <c r="I711" s="125"/>
      <c r="J711" s="122"/>
      <c r="K711" s="122" t="n">
        <f aca="false">ROUNDUP(SUM(I711+J711)*1.2,0)</f>
        <v>0</v>
      </c>
      <c r="L711" s="122"/>
      <c r="M711" s="122"/>
      <c r="N711" s="122" t="n">
        <f aca="false">(L711+M711)*2</f>
        <v>0</v>
      </c>
      <c r="O711" s="124" t="n">
        <f aca="false">K711+N711</f>
        <v>0</v>
      </c>
      <c r="P711" s="126" t="n">
        <v>42</v>
      </c>
      <c r="Q711" s="127"/>
      <c r="R711" s="127"/>
      <c r="S711" s="122"/>
      <c r="T711" s="122"/>
      <c r="U711" s="122"/>
      <c r="V711" s="122"/>
      <c r="W711" s="125"/>
      <c r="X711" s="125"/>
      <c r="Y711" s="122"/>
      <c r="Z711" s="122"/>
      <c r="AA711" s="122"/>
    </row>
    <row r="712" customFormat="false" ht="15" hidden="true" customHeight="true" outlineLevel="0" collapsed="false">
      <c r="B712" s="112" t="s">
        <v>938</v>
      </c>
      <c r="C712" s="112" t="s">
        <v>1513</v>
      </c>
      <c r="D712" s="112"/>
      <c r="E712" s="113"/>
      <c r="F712" s="113" t="s">
        <v>1514</v>
      </c>
      <c r="G712" s="112"/>
      <c r="H712" s="117"/>
      <c r="I712" s="115" t="n">
        <v>6</v>
      </c>
      <c r="J712" s="112" t="n">
        <v>1</v>
      </c>
      <c r="K712" s="112" t="n">
        <f aca="false">ROUNDUP(SUM(I712+J712)*1.2,0)</f>
        <v>9</v>
      </c>
      <c r="L712" s="112"/>
      <c r="M712" s="112"/>
      <c r="N712" s="112" t="n">
        <f aca="false">(L712+M712)*2</f>
        <v>0</v>
      </c>
      <c r="O712" s="117" t="n">
        <f aca="false">K712+N712</f>
        <v>9</v>
      </c>
      <c r="P712" s="118" t="n">
        <f aca="false">P713</f>
        <v>310.73</v>
      </c>
      <c r="Q712" s="119" t="n">
        <f aca="false">(I712+L712+M712)*30</f>
        <v>180</v>
      </c>
      <c r="R712" s="119" t="n">
        <f aca="false">(I712+L712+M712)*45</f>
        <v>270</v>
      </c>
      <c r="S712" s="120" t="str">
        <f aca="false">IF(AND(P712&gt;=Q712,P712&lt;=R712),"Adequado",IF(P712&lt;Q712,"Apertado",IF(P712&gt;R712,"Folgado","0")))</f>
        <v>Folgado</v>
      </c>
      <c r="T712" s="112"/>
      <c r="U712" s="112"/>
      <c r="V712" s="112" t="s">
        <v>1522</v>
      </c>
      <c r="W712" s="115" t="n">
        <f aca="false">I712+L712+M712</f>
        <v>6</v>
      </c>
      <c r="X712" s="115" t="str">
        <f aca="false">IF(E712&lt;&gt;"",(IF(F712="SL","6",IF(F712="SP","2",IF(F712="F","14",IF(F712="C","2","0")))))*2,IF(F712="SL","6",IF(F712="SP","2",IF(F712="F","14",IF(F712="C","2","0")))))</f>
        <v>6</v>
      </c>
      <c r="Y712" s="116" t="str">
        <f aca="false">IF(S712="Folgado","2",IF(S712="Adequado","4",IF(S712="Apertado","6","0")))</f>
        <v>2</v>
      </c>
      <c r="Z712" s="112" t="n">
        <f aca="false">IF(AND(U712&lt;&gt;"",F712="SL",F712="F"),(W712+X712+Y712)*1.5,(W712+X712+Y712))</f>
        <v>14</v>
      </c>
      <c r="AA712" s="112" t="s">
        <v>1524</v>
      </c>
    </row>
    <row r="713" customFormat="false" ht="15" hidden="true" customHeight="true" outlineLevel="0" collapsed="false">
      <c r="B713" s="122" t="s">
        <v>938</v>
      </c>
      <c r="C713" s="122" t="s">
        <v>225</v>
      </c>
      <c r="D713" s="122" t="s">
        <v>14</v>
      </c>
      <c r="E713" s="122"/>
      <c r="F713" s="123"/>
      <c r="G713" s="122" t="s">
        <v>939</v>
      </c>
      <c r="H713" s="124" t="s">
        <v>940</v>
      </c>
      <c r="I713" s="125"/>
      <c r="J713" s="122"/>
      <c r="K713" s="122" t="n">
        <f aca="false">ROUNDUP(SUM(I713+J713)*1.2,0)</f>
        <v>0</v>
      </c>
      <c r="L713" s="122"/>
      <c r="M713" s="122"/>
      <c r="N713" s="122" t="n">
        <f aca="false">(L713+M713)*2</f>
        <v>0</v>
      </c>
      <c r="O713" s="124" t="n">
        <f aca="false">K713+N713</f>
        <v>0</v>
      </c>
      <c r="P713" s="126" t="n">
        <v>310.73</v>
      </c>
      <c r="Q713" s="127"/>
      <c r="R713" s="127"/>
      <c r="S713" s="122"/>
      <c r="T713" s="122"/>
      <c r="U713" s="122"/>
      <c r="V713" s="122"/>
      <c r="W713" s="125"/>
      <c r="X713" s="125"/>
      <c r="Y713" s="122"/>
      <c r="Z713" s="122"/>
      <c r="AA713" s="122"/>
    </row>
    <row r="714" customFormat="false" ht="15" hidden="true" customHeight="true" outlineLevel="0" collapsed="false">
      <c r="B714" s="112" t="s">
        <v>1420</v>
      </c>
      <c r="C714" s="112" t="s">
        <v>1513</v>
      </c>
      <c r="D714" s="112"/>
      <c r="E714" s="113"/>
      <c r="F714" s="113" t="s">
        <v>1516</v>
      </c>
      <c r="G714" s="112"/>
      <c r="H714" s="117"/>
      <c r="I714" s="115" t="n">
        <v>1</v>
      </c>
      <c r="J714" s="112" t="n">
        <v>1</v>
      </c>
      <c r="K714" s="112" t="n">
        <f aca="false">ROUNDUP(SUM(I714+J714)*1.2,0)</f>
        <v>3</v>
      </c>
      <c r="L714" s="112"/>
      <c r="M714" s="112"/>
      <c r="N714" s="112" t="n">
        <f aca="false">(L714+M714)*2</f>
        <v>0</v>
      </c>
      <c r="O714" s="117" t="n">
        <f aca="false">K714+N714</f>
        <v>3</v>
      </c>
      <c r="P714" s="118" t="n">
        <f aca="false">P715</f>
        <v>25</v>
      </c>
      <c r="Q714" s="119" t="n">
        <f aca="false">(I714+L714+M714)*30</f>
        <v>30</v>
      </c>
      <c r="R714" s="119" t="n">
        <f aca="false">(I714+L714+M714)*45</f>
        <v>45</v>
      </c>
      <c r="S714" s="120" t="str">
        <f aca="false">IF(AND(P714&gt;=Q714,P714&lt;=R714),"Adequado",IF(P714&lt;Q714,"Apertado",IF(P714&gt;R714,"Folgado","0")))</f>
        <v>Apertado</v>
      </c>
      <c r="T714" s="112"/>
      <c r="U714" s="112"/>
      <c r="V714" s="112"/>
      <c r="W714" s="115" t="n">
        <f aca="false">I714+L714+M714</f>
        <v>1</v>
      </c>
      <c r="X714" s="115" t="str">
        <f aca="false">IF(E714&lt;&gt;"",(IF(F714="SL","6",IF(F714="SP","2",IF(F714="F","14",IF(F714="C","2","0")))))*2,IF(F714="SL","6",IF(F714="SP","2",IF(F714="F","14",IF(F714="C","2","0")))))</f>
        <v>14</v>
      </c>
      <c r="Y714" s="116" t="str">
        <f aca="false">IF(S714="Folgado","2",IF(S714="Adequado","4",IF(S714="Apertado","6","0")))</f>
        <v>6</v>
      </c>
      <c r="Z714" s="112" t="n">
        <f aca="false">IF(AND(U714&lt;&gt;"",F714="SL",F714="F"),(W714+X714+Y714)*1.5,(W714+X714+Y714))</f>
        <v>21</v>
      </c>
      <c r="AA714" s="112"/>
    </row>
    <row r="715" customFormat="false" ht="15" hidden="true" customHeight="true" outlineLevel="0" collapsed="false">
      <c r="B715" s="122" t="s">
        <v>1420</v>
      </c>
      <c r="C715" s="122" t="s">
        <v>978</v>
      </c>
      <c r="D715" s="122" t="s">
        <v>70</v>
      </c>
      <c r="E715" s="122"/>
      <c r="F715" s="123"/>
      <c r="G715" s="122" t="s">
        <v>1421</v>
      </c>
      <c r="H715" s="124" t="s">
        <v>1422</v>
      </c>
      <c r="I715" s="125"/>
      <c r="J715" s="122"/>
      <c r="K715" s="122" t="n">
        <f aca="false">ROUNDUP(SUM(I715+J715)*1.2,0)</f>
        <v>0</v>
      </c>
      <c r="L715" s="122"/>
      <c r="M715" s="122"/>
      <c r="N715" s="122" t="n">
        <f aca="false">(L715+M715)*2</f>
        <v>0</v>
      </c>
      <c r="O715" s="124" t="n">
        <f aca="false">K715+N715</f>
        <v>0</v>
      </c>
      <c r="P715" s="126" t="n">
        <v>25</v>
      </c>
      <c r="Q715" s="127"/>
      <c r="R715" s="127"/>
      <c r="S715" s="122"/>
      <c r="T715" s="122"/>
      <c r="U715" s="122"/>
      <c r="V715" s="122"/>
      <c r="W715" s="125"/>
      <c r="X715" s="125"/>
      <c r="Y715" s="122"/>
      <c r="Z715" s="122"/>
      <c r="AA715" s="122"/>
    </row>
    <row r="716" customFormat="false" ht="15" hidden="true" customHeight="true" outlineLevel="0" collapsed="false">
      <c r="B716" s="116" t="s">
        <v>193</v>
      </c>
      <c r="C716" s="116" t="s">
        <v>1513</v>
      </c>
      <c r="D716" s="116"/>
      <c r="E716" s="138"/>
      <c r="F716" s="138" t="s">
        <v>1515</v>
      </c>
      <c r="G716" s="116"/>
      <c r="H716" s="114"/>
      <c r="I716" s="139" t="n">
        <v>3</v>
      </c>
      <c r="J716" s="116" t="n">
        <v>1</v>
      </c>
      <c r="K716" s="116" t="n">
        <f aca="false">ROUNDUP(SUM(I716+J716)*1.2,0)</f>
        <v>5</v>
      </c>
      <c r="L716" s="116"/>
      <c r="M716" s="116"/>
      <c r="N716" s="116" t="n">
        <f aca="false">(L716+M716)*2</f>
        <v>0</v>
      </c>
      <c r="O716" s="114" t="n">
        <f aca="false">K716+N716</f>
        <v>5</v>
      </c>
      <c r="P716" s="140" t="n">
        <f aca="false">P717</f>
        <v>82.64</v>
      </c>
      <c r="Q716" s="119" t="n">
        <f aca="false">(I716+L716+M716)*30</f>
        <v>90</v>
      </c>
      <c r="R716" s="119" t="n">
        <f aca="false">(I716+L716+M716)*45</f>
        <v>135</v>
      </c>
      <c r="S716" s="116" t="str">
        <f aca="false">IF(AND(P716&gt;=Q716,P716&lt;=R716),"Adequado",IF(P716&lt;Q716,"Apertado",IF(P716&gt;R716,"Folgado","0")))</f>
        <v>Apertado</v>
      </c>
      <c r="T716" s="116"/>
      <c r="U716" s="150" t="n">
        <v>45870</v>
      </c>
      <c r="V716" s="116"/>
      <c r="W716" s="115" t="n">
        <f aca="false">I716+L716+M716</f>
        <v>3</v>
      </c>
      <c r="X716" s="115" t="str">
        <f aca="false">IF(E716&lt;&gt;"",(IF(F716="SL","6",IF(F716="SP","2",IF(F716="F","14",IF(F716="C","2","0")))))*2,IF(F716="SL","6",IF(F716="SP","2",IF(F716="F","14",IF(F716="C","2","0")))))</f>
        <v>2</v>
      </c>
      <c r="Y716" s="116" t="str">
        <f aca="false">IF(S716="Folgado","2",IF(S716="Adequado","4",IF(S716="Apertado","6","0")))</f>
        <v>6</v>
      </c>
      <c r="Z716" s="112" t="n">
        <f aca="false">IF(AND(U716&lt;&gt;"",F716="SL",F716="F"),(W716+X716+Y716)*1.5,(W716+X716+Y716))</f>
        <v>11</v>
      </c>
      <c r="AA716" s="116"/>
    </row>
    <row r="717" customFormat="false" ht="15" hidden="true" customHeight="true" outlineLevel="0" collapsed="false">
      <c r="B717" s="116" t="s">
        <v>193</v>
      </c>
      <c r="C717" s="116" t="s">
        <v>9</v>
      </c>
      <c r="D717" s="116" t="s">
        <v>14</v>
      </c>
      <c r="E717" s="116"/>
      <c r="F717" s="138"/>
      <c r="G717" s="116" t="s">
        <v>194</v>
      </c>
      <c r="H717" s="114" t="s">
        <v>195</v>
      </c>
      <c r="I717" s="139"/>
      <c r="J717" s="116"/>
      <c r="K717" s="116" t="n">
        <f aca="false">ROUNDUP(SUM(I717+J717)*1.2,0)</f>
        <v>0</v>
      </c>
      <c r="L717" s="116"/>
      <c r="M717" s="116"/>
      <c r="N717" s="116" t="n">
        <f aca="false">(L717+M717)*2</f>
        <v>0</v>
      </c>
      <c r="O717" s="114" t="n">
        <f aca="false">K717+N717</f>
        <v>0</v>
      </c>
      <c r="P717" s="140" t="n">
        <v>82.64</v>
      </c>
      <c r="Q717" s="141"/>
      <c r="R717" s="141"/>
      <c r="S717" s="116"/>
      <c r="T717" s="116"/>
      <c r="U717" s="116"/>
      <c r="V717" s="116"/>
      <c r="W717" s="139"/>
      <c r="X717" s="139"/>
      <c r="Y717" s="116"/>
      <c r="Z717" s="116"/>
      <c r="AA717" s="116"/>
    </row>
    <row r="718" customFormat="false" ht="28.5" hidden="true" customHeight="true" outlineLevel="0" collapsed="false">
      <c r="B718" s="122" t="s">
        <v>193</v>
      </c>
      <c r="C718" s="122" t="s">
        <v>1521</v>
      </c>
      <c r="D718" s="122" t="s">
        <v>14</v>
      </c>
      <c r="E718" s="122"/>
      <c r="F718" s="123"/>
      <c r="G718" s="122" t="s">
        <v>1423</v>
      </c>
      <c r="H718" s="124" t="s">
        <v>195</v>
      </c>
      <c r="I718" s="125"/>
      <c r="J718" s="122"/>
      <c r="K718" s="122" t="n">
        <f aca="false">ROUNDUP(SUM(I718+J718)*1.2,0)</f>
        <v>0</v>
      </c>
      <c r="L718" s="122"/>
      <c r="M718" s="122"/>
      <c r="N718" s="122" t="n">
        <f aca="false">(L718+M718)*2</f>
        <v>0</v>
      </c>
      <c r="O718" s="124" t="n">
        <f aca="false">K718+N718</f>
        <v>0</v>
      </c>
      <c r="P718" s="126" t="n">
        <v>14.85</v>
      </c>
      <c r="Q718" s="127"/>
      <c r="R718" s="127"/>
      <c r="S718" s="122"/>
      <c r="T718" s="122"/>
      <c r="U718" s="122"/>
      <c r="V718" s="122"/>
      <c r="W718" s="125"/>
      <c r="X718" s="125"/>
      <c r="Y718" s="122"/>
      <c r="Z718" s="122"/>
      <c r="AA718" s="122"/>
    </row>
    <row r="719" customFormat="false" ht="15" hidden="true" customHeight="true" outlineLevel="0" collapsed="false">
      <c r="B719" s="116" t="s">
        <v>196</v>
      </c>
      <c r="C719" s="116" t="s">
        <v>1513</v>
      </c>
      <c r="D719" s="116"/>
      <c r="E719" s="138"/>
      <c r="F719" s="138" t="s">
        <v>1515</v>
      </c>
      <c r="G719" s="116"/>
      <c r="H719" s="114"/>
      <c r="I719" s="139" t="n">
        <v>1</v>
      </c>
      <c r="J719" s="116" t="n">
        <v>1</v>
      </c>
      <c r="K719" s="116"/>
      <c r="L719" s="116"/>
      <c r="M719" s="116"/>
      <c r="N719" s="116"/>
      <c r="O719" s="114"/>
      <c r="P719" s="148" t="n">
        <f aca="false">P720</f>
        <v>96.4</v>
      </c>
      <c r="Q719" s="119" t="n">
        <f aca="false">(I719+L719+M719)*30</f>
        <v>30</v>
      </c>
      <c r="R719" s="119" t="n">
        <f aca="false">(I719+L719+M719)*45</f>
        <v>45</v>
      </c>
      <c r="S719" s="116" t="str">
        <f aca="false">IF(AND(P719&gt;=Q719,P719&lt;=R719),"Adequado",IF(P719&lt;Q719,"Apertado",IF(P719&gt;R719,"Folgado","0")))</f>
        <v>Folgado</v>
      </c>
      <c r="T719" s="116"/>
      <c r="U719" s="116"/>
      <c r="V719" s="116"/>
      <c r="W719" s="115" t="n">
        <f aca="false">I719+L719+M719</f>
        <v>1</v>
      </c>
      <c r="X719" s="115" t="str">
        <f aca="false">IF(E719&lt;&gt;"",(IF(F719="SL","6",IF(F719="SP","2",IF(F719="F","14",IF(F719="C","2","0")))))*2,IF(F719="SL","6",IF(F719="SP","2",IF(F719="F","14",IF(F719="C","2","0")))))</f>
        <v>2</v>
      </c>
      <c r="Y719" s="116" t="str">
        <f aca="false">IF(S719="Folgado","2",IF(S719="Adequado","4",IF(S719="Apertado","6","0")))</f>
        <v>2</v>
      </c>
      <c r="Z719" s="112" t="n">
        <f aca="false">IF(AND(U719&lt;&gt;"",F719="SL",F719="F"),(W719+X719+Y719)*1.5,(W719+X719+Y719))</f>
        <v>5</v>
      </c>
      <c r="AA719" s="116"/>
    </row>
    <row r="720" customFormat="false" ht="15" hidden="true" customHeight="true" outlineLevel="0" collapsed="false">
      <c r="B720" s="122" t="s">
        <v>196</v>
      </c>
      <c r="C720" s="122" t="s">
        <v>9</v>
      </c>
      <c r="D720" s="122"/>
      <c r="E720" s="122"/>
      <c r="F720" s="122"/>
      <c r="G720" s="122" t="s">
        <v>197</v>
      </c>
      <c r="H720" s="124"/>
      <c r="I720" s="125"/>
      <c r="J720" s="122"/>
      <c r="K720" s="122"/>
      <c r="L720" s="122"/>
      <c r="M720" s="122"/>
      <c r="N720" s="122"/>
      <c r="O720" s="124"/>
      <c r="P720" s="149" t="n">
        <v>96.4</v>
      </c>
      <c r="Q720" s="122"/>
      <c r="R720" s="122"/>
      <c r="S720" s="122"/>
      <c r="T720" s="122"/>
      <c r="U720" s="122"/>
      <c r="V720" s="122"/>
      <c r="W720" s="125"/>
      <c r="X720" s="125"/>
      <c r="Y720" s="122"/>
      <c r="Z720" s="122"/>
      <c r="AA720" s="122"/>
    </row>
    <row r="721" customFormat="false" ht="15" hidden="false" customHeight="true" outlineLevel="0" collapsed="false">
      <c r="B721" s="112" t="s">
        <v>1424</v>
      </c>
      <c r="C721" s="112" t="s">
        <v>1513</v>
      </c>
      <c r="D721" s="112"/>
      <c r="E721" s="113"/>
      <c r="F721" s="113" t="s">
        <v>1516</v>
      </c>
      <c r="G721" s="112"/>
      <c r="H721" s="117"/>
      <c r="I721" s="115" t="n">
        <v>1</v>
      </c>
      <c r="J721" s="112" t="n">
        <v>0</v>
      </c>
      <c r="K721" s="112" t="n">
        <f aca="false">ROUNDUP(SUM(I721+J721)*1.2,0)</f>
        <v>2</v>
      </c>
      <c r="L721" s="112"/>
      <c r="M721" s="112"/>
      <c r="N721" s="112" t="n">
        <f aca="false">(L721+M721)*2</f>
        <v>0</v>
      </c>
      <c r="O721" s="117" t="n">
        <f aca="false">K721+N721</f>
        <v>2</v>
      </c>
      <c r="P721" s="118" t="n">
        <f aca="false">P722</f>
        <v>25</v>
      </c>
      <c r="Q721" s="119" t="n">
        <f aca="false">(I721+L721+M721)*30</f>
        <v>30</v>
      </c>
      <c r="R721" s="119" t="n">
        <f aca="false">(I721+L721+M721)*45</f>
        <v>45</v>
      </c>
      <c r="S721" s="120" t="str">
        <f aca="false">IF(AND(P721&gt;=Q721,P721&lt;=R721),"Adequado",IF(P721&lt;Q721,"Apertado",IF(P721&gt;R721,"Folgado","0")))</f>
        <v>Apertado</v>
      </c>
      <c r="T721" s="112"/>
      <c r="U721" s="112"/>
      <c r="V721" s="112"/>
      <c r="W721" s="115" t="n">
        <f aca="false">I721+L721+M721</f>
        <v>1</v>
      </c>
      <c r="X721" s="115" t="str">
        <f aca="false">IF(E721&lt;&gt;"",(IF(F721="SL","6",IF(F721="SP","2",IF(F721="F","14",IF(F721="C","2","0")))))*2,IF(F721="SL","6",IF(F721="SP","2",IF(F721="F","14",IF(F721="C","2","0")))))</f>
        <v>14</v>
      </c>
      <c r="Y721" s="116" t="str">
        <f aca="false">IF(S721="Folgado","2",IF(S721="Adequado","4",IF(S721="Apertado","6","0")))</f>
        <v>6</v>
      </c>
      <c r="Z721" s="112" t="n">
        <f aca="false">IF(AND(U721&lt;&gt;"",F721="SL",F721="F"),(W721+X721+Y721)*1.5,(W721+X721+Y721))</f>
        <v>21</v>
      </c>
      <c r="AA721" s="112"/>
    </row>
    <row r="722" customFormat="false" ht="15" hidden="false" customHeight="true" outlineLevel="0" collapsed="false">
      <c r="B722" s="122" t="s">
        <v>1424</v>
      </c>
      <c r="C722" s="122" t="s">
        <v>978</v>
      </c>
      <c r="D722" s="122" t="s">
        <v>18</v>
      </c>
      <c r="E722" s="122"/>
      <c r="F722" s="123"/>
      <c r="G722" s="122" t="s">
        <v>1425</v>
      </c>
      <c r="H722" s="124" t="s">
        <v>1426</v>
      </c>
      <c r="I722" s="125"/>
      <c r="J722" s="122"/>
      <c r="K722" s="122" t="n">
        <f aca="false">ROUNDUP(SUM(I722+J722)*1.2,0)</f>
        <v>0</v>
      </c>
      <c r="L722" s="122"/>
      <c r="M722" s="122"/>
      <c r="N722" s="122" t="n">
        <f aca="false">(L722+M722)*2</f>
        <v>0</v>
      </c>
      <c r="O722" s="124" t="n">
        <f aca="false">K722+N722</f>
        <v>0</v>
      </c>
      <c r="P722" s="126" t="n">
        <v>25</v>
      </c>
      <c r="Q722" s="127"/>
      <c r="R722" s="127"/>
      <c r="S722" s="122"/>
      <c r="T722" s="122"/>
      <c r="U722" s="122"/>
      <c r="V722" s="122"/>
      <c r="W722" s="125"/>
      <c r="X722" s="125"/>
      <c r="Y722" s="122"/>
      <c r="Z722" s="122"/>
      <c r="AA722" s="122"/>
    </row>
    <row r="723" customFormat="false" ht="15" hidden="true" customHeight="true" outlineLevel="0" collapsed="false">
      <c r="B723" s="112" t="s">
        <v>949</v>
      </c>
      <c r="C723" s="112" t="s">
        <v>1513</v>
      </c>
      <c r="D723" s="112"/>
      <c r="E723" s="113" t="s">
        <v>1539</v>
      </c>
      <c r="F723" s="113" t="s">
        <v>1514</v>
      </c>
      <c r="G723" s="112"/>
      <c r="H723" s="117"/>
      <c r="I723" s="115" t="n">
        <v>6</v>
      </c>
      <c r="J723" s="112" t="n">
        <v>0</v>
      </c>
      <c r="K723" s="112" t="n">
        <f aca="false">ROUNDUP(SUM(I723+J723)*1.2,0)</f>
        <v>8</v>
      </c>
      <c r="L723" s="112" t="n">
        <v>1</v>
      </c>
      <c r="M723" s="112"/>
      <c r="N723" s="112" t="n">
        <f aca="false">(L723+M723)*2</f>
        <v>2</v>
      </c>
      <c r="O723" s="117" t="n">
        <f aca="false">K723+N723</f>
        <v>10</v>
      </c>
      <c r="P723" s="118" t="n">
        <f aca="false">P724+P726</f>
        <v>400.21</v>
      </c>
      <c r="Q723" s="119" t="n">
        <f aca="false">(I723+L723+M723)*30</f>
        <v>210</v>
      </c>
      <c r="R723" s="119" t="n">
        <f aca="false">(I723+L723+M723)*45</f>
        <v>315</v>
      </c>
      <c r="S723" s="120" t="str">
        <f aca="false">IF(AND(P723&gt;=Q723,P723&lt;=R723),"Adequado",IF(P723&lt;Q723,"Apertado",IF(P723&gt;R723,"Folgado","0")))</f>
        <v>Folgado</v>
      </c>
      <c r="T723" s="112"/>
      <c r="U723" s="112"/>
      <c r="V723" s="112"/>
      <c r="W723" s="115" t="n">
        <f aca="false">I723+L723+M723</f>
        <v>7</v>
      </c>
      <c r="X723" s="115" t="n">
        <f aca="false">IF(E723&lt;&gt;"",(IF(F723="SL","6",IF(F723="SP","2",IF(F723="F","14",IF(F723="C","2","0")))))*2,IF(F723="SL","6",IF(F723="SP","2",IF(F723="F","14",IF(F723="C","2","0")))))</f>
        <v>12</v>
      </c>
      <c r="Y723" s="116" t="str">
        <f aca="false">IF(S723="Folgado","2",IF(S723="Adequado","4",IF(S723="Apertado","6","0")))</f>
        <v>2</v>
      </c>
      <c r="Z723" s="112" t="n">
        <f aca="false">IF(AND(U723&lt;&gt;"",F723="SL",F723="F"),(W723+X723+Y723)*1.5,(W723+X723+Y723))</f>
        <v>21</v>
      </c>
      <c r="AA723" s="112" t="s">
        <v>1524</v>
      </c>
    </row>
    <row r="724" customFormat="false" ht="15" hidden="true" customHeight="true" outlineLevel="0" collapsed="false">
      <c r="B724" s="116" t="s">
        <v>949</v>
      </c>
      <c r="C724" s="116" t="s">
        <v>225</v>
      </c>
      <c r="D724" s="116" t="s">
        <v>10</v>
      </c>
      <c r="E724" s="116"/>
      <c r="F724" s="138"/>
      <c r="G724" s="116" t="s">
        <v>950</v>
      </c>
      <c r="H724" s="114" t="s">
        <v>951</v>
      </c>
      <c r="I724" s="139"/>
      <c r="J724" s="116"/>
      <c r="K724" s="116" t="n">
        <f aca="false">ROUNDUP(SUM(I724+J724)*1.2,0)</f>
        <v>0</v>
      </c>
      <c r="L724" s="116"/>
      <c r="M724" s="116"/>
      <c r="N724" s="116" t="n">
        <f aca="false">(L724+M724)*2</f>
        <v>0</v>
      </c>
      <c r="O724" s="114" t="n">
        <f aca="false">K724+N724</f>
        <v>0</v>
      </c>
      <c r="P724" s="140" t="n">
        <v>53.96</v>
      </c>
      <c r="Q724" s="141"/>
      <c r="R724" s="141"/>
      <c r="S724" s="116"/>
      <c r="T724" s="116"/>
      <c r="U724" s="116"/>
      <c r="V724" s="116"/>
      <c r="W724" s="139"/>
      <c r="X724" s="139"/>
      <c r="Y724" s="116"/>
      <c r="Z724" s="116"/>
      <c r="AA724" s="116"/>
    </row>
    <row r="725" customFormat="false" ht="15" hidden="true" customHeight="true" outlineLevel="0" collapsed="false">
      <c r="B725" s="116" t="s">
        <v>949</v>
      </c>
      <c r="C725" s="116" t="s">
        <v>225</v>
      </c>
      <c r="D725" s="116" t="s">
        <v>10</v>
      </c>
      <c r="E725" s="116"/>
      <c r="F725" s="138"/>
      <c r="G725" s="116" t="s">
        <v>1568</v>
      </c>
      <c r="H725" s="114" t="s">
        <v>951</v>
      </c>
      <c r="I725" s="139"/>
      <c r="J725" s="116"/>
      <c r="K725" s="116" t="n">
        <f aca="false">ROUNDUP(SUM(I725+J725)*1.2,0)</f>
        <v>0</v>
      </c>
      <c r="L725" s="116"/>
      <c r="M725" s="116"/>
      <c r="N725" s="116" t="n">
        <f aca="false">(L725+M725)*2</f>
        <v>0</v>
      </c>
      <c r="O725" s="114" t="n">
        <f aca="false">K725+N725</f>
        <v>0</v>
      </c>
      <c r="P725" s="140"/>
      <c r="Q725" s="141"/>
      <c r="R725" s="141"/>
      <c r="S725" s="116"/>
      <c r="T725" s="116"/>
      <c r="U725" s="116"/>
      <c r="V725" s="116"/>
      <c r="W725" s="139"/>
      <c r="X725" s="139"/>
      <c r="Y725" s="116"/>
      <c r="Z725" s="116"/>
      <c r="AA725" s="116"/>
    </row>
    <row r="726" customFormat="false" ht="15" hidden="true" customHeight="true" outlineLevel="0" collapsed="false">
      <c r="B726" s="122" t="s">
        <v>949</v>
      </c>
      <c r="C726" s="122" t="s">
        <v>978</v>
      </c>
      <c r="D726" s="122" t="s">
        <v>10</v>
      </c>
      <c r="E726" s="122"/>
      <c r="F726" s="123"/>
      <c r="G726" s="122" t="s">
        <v>1427</v>
      </c>
      <c r="H726" s="124" t="s">
        <v>1428</v>
      </c>
      <c r="I726" s="125"/>
      <c r="J726" s="122"/>
      <c r="K726" s="122" t="n">
        <f aca="false">ROUNDUP(SUM(I726+J726)*1.2,0)</f>
        <v>0</v>
      </c>
      <c r="L726" s="122"/>
      <c r="M726" s="122"/>
      <c r="N726" s="122" t="n">
        <f aca="false">(L726+M726)*2</f>
        <v>0</v>
      </c>
      <c r="O726" s="124" t="n">
        <f aca="false">K726+N726</f>
        <v>0</v>
      </c>
      <c r="P726" s="126" t="n">
        <v>346.25</v>
      </c>
      <c r="Q726" s="127"/>
      <c r="R726" s="127"/>
      <c r="S726" s="122"/>
      <c r="T726" s="122"/>
      <c r="U726" s="122"/>
      <c r="V726" s="122"/>
      <c r="W726" s="125"/>
      <c r="X726" s="125"/>
      <c r="Y726" s="122"/>
      <c r="Z726" s="122"/>
      <c r="AA726" s="122"/>
    </row>
    <row r="727" customFormat="false" ht="15" hidden="true" customHeight="true" outlineLevel="0" collapsed="false">
      <c r="B727" s="116" t="s">
        <v>199</v>
      </c>
      <c r="C727" s="116" t="s">
        <v>1513</v>
      </c>
      <c r="D727" s="116"/>
      <c r="E727" s="138"/>
      <c r="F727" s="138" t="s">
        <v>1515</v>
      </c>
      <c r="G727" s="116"/>
      <c r="H727" s="114"/>
      <c r="I727" s="139" t="n">
        <v>16</v>
      </c>
      <c r="J727" s="116" t="n">
        <v>12</v>
      </c>
      <c r="K727" s="116" t="n">
        <f aca="false">ROUNDUP(SUM(I727+J727)*1.2,0)</f>
        <v>34</v>
      </c>
      <c r="L727" s="116" t="n">
        <v>5</v>
      </c>
      <c r="M727" s="116" t="n">
        <v>1</v>
      </c>
      <c r="N727" s="116" t="n">
        <f aca="false">(L727+M727)*2</f>
        <v>12</v>
      </c>
      <c r="O727" s="114" t="n">
        <f aca="false">K727+N727</f>
        <v>46</v>
      </c>
      <c r="P727" s="140" t="n">
        <f aca="false">P728</f>
        <v>1129.27</v>
      </c>
      <c r="Q727" s="119" t="n">
        <f aca="false">(I727+L727+M727)*30</f>
        <v>660</v>
      </c>
      <c r="R727" s="119" t="n">
        <f aca="false">(I727+L727+M727)*45</f>
        <v>990</v>
      </c>
      <c r="S727" s="116" t="str">
        <f aca="false">IF(AND(P727&gt;=Q727,P727&lt;=R727),"Adequado",IF(P727&lt;Q727,"Apertado",IF(P727&gt;R727,"Folgado","0")))</f>
        <v>Folgado</v>
      </c>
      <c r="T727" s="116"/>
      <c r="U727" s="116"/>
      <c r="V727" s="116" t="s">
        <v>1522</v>
      </c>
      <c r="W727" s="115" t="n">
        <f aca="false">I727+L727+M727</f>
        <v>22</v>
      </c>
      <c r="X727" s="115" t="str">
        <f aca="false">IF(E727&lt;&gt;"",(IF(F727="SL","6",IF(F727="SP","2",IF(F727="F","14",IF(F727="C","2","0")))))*2,IF(F727="SL","6",IF(F727="SP","2",IF(F727="F","14",IF(F727="C","2","0")))))</f>
        <v>2</v>
      </c>
      <c r="Y727" s="116" t="str">
        <f aca="false">IF(S727="Folgado","2",IF(S727="Adequado","4",IF(S727="Apertado","6","0")))</f>
        <v>2</v>
      </c>
      <c r="Z727" s="112" t="n">
        <f aca="false">IF(AND(U727&lt;&gt;"",F727="SL",F727="F"),(W727+X727+Y727)*1.5,(W727+X727+Y727))</f>
        <v>26</v>
      </c>
      <c r="AA727" s="116" t="s">
        <v>1520</v>
      </c>
    </row>
    <row r="728" customFormat="false" ht="15" hidden="true" customHeight="true" outlineLevel="0" collapsed="false">
      <c r="B728" s="116" t="s">
        <v>199</v>
      </c>
      <c r="C728" s="116" t="s">
        <v>9</v>
      </c>
      <c r="D728" s="116" t="s">
        <v>22</v>
      </c>
      <c r="E728" s="116"/>
      <c r="F728" s="138"/>
      <c r="G728" s="116" t="s">
        <v>200</v>
      </c>
      <c r="H728" s="114" t="s">
        <v>201</v>
      </c>
      <c r="I728" s="139"/>
      <c r="J728" s="116"/>
      <c r="K728" s="116" t="n">
        <f aca="false">ROUNDUP(SUM(I728+J728)*1.2,0)</f>
        <v>0</v>
      </c>
      <c r="L728" s="116"/>
      <c r="M728" s="116"/>
      <c r="N728" s="116" t="n">
        <f aca="false">(L728+M728)*2</f>
        <v>0</v>
      </c>
      <c r="O728" s="114" t="n">
        <f aca="false">K728+N728</f>
        <v>0</v>
      </c>
      <c r="P728" s="140" t="n">
        <v>1129.27</v>
      </c>
      <c r="Q728" s="141"/>
      <c r="R728" s="141"/>
      <c r="S728" s="116"/>
      <c r="T728" s="116"/>
      <c r="U728" s="116"/>
      <c r="V728" s="116"/>
      <c r="W728" s="139"/>
      <c r="X728" s="139"/>
      <c r="Y728" s="116"/>
      <c r="Z728" s="116"/>
      <c r="AA728" s="116"/>
    </row>
    <row r="729" customFormat="false" ht="27.75" hidden="true" customHeight="true" outlineLevel="0" collapsed="false">
      <c r="B729" s="122" t="s">
        <v>199</v>
      </c>
      <c r="C729" s="122" t="s">
        <v>1521</v>
      </c>
      <c r="D729" s="122" t="s">
        <v>22</v>
      </c>
      <c r="E729" s="122"/>
      <c r="F729" s="123"/>
      <c r="G729" s="122" t="s">
        <v>1429</v>
      </c>
      <c r="H729" s="124" t="s">
        <v>1430</v>
      </c>
      <c r="I729" s="125"/>
      <c r="J729" s="122"/>
      <c r="K729" s="122" t="n">
        <f aca="false">ROUNDUP(SUM(I729+J729)*1.2,0)</f>
        <v>0</v>
      </c>
      <c r="L729" s="122"/>
      <c r="M729" s="122"/>
      <c r="N729" s="122" t="n">
        <f aca="false">(L729+M729)*2</f>
        <v>0</v>
      </c>
      <c r="O729" s="124" t="n">
        <f aca="false">K729+N729</f>
        <v>0</v>
      </c>
      <c r="P729" s="126" t="n">
        <v>40</v>
      </c>
      <c r="Q729" s="127"/>
      <c r="R729" s="127"/>
      <c r="S729" s="122"/>
      <c r="T729" s="122"/>
      <c r="U729" s="122"/>
      <c r="V729" s="122"/>
      <c r="W729" s="125"/>
      <c r="X729" s="125"/>
      <c r="Y729" s="122"/>
      <c r="Z729" s="122"/>
      <c r="AA729" s="122"/>
    </row>
    <row r="730" customFormat="false" ht="15" hidden="true" customHeight="true" outlineLevel="0" collapsed="false">
      <c r="B730" s="116" t="s">
        <v>202</v>
      </c>
      <c r="C730" s="116" t="s">
        <v>1513</v>
      </c>
      <c r="D730" s="116"/>
      <c r="E730" s="138"/>
      <c r="F730" s="138" t="s">
        <v>1515</v>
      </c>
      <c r="G730" s="116"/>
      <c r="H730" s="114"/>
      <c r="I730" s="139" t="n">
        <v>26</v>
      </c>
      <c r="J730" s="116" t="n">
        <v>12</v>
      </c>
      <c r="K730" s="116" t="n">
        <f aca="false">ROUNDUP(SUM(I730+J730)*1.2,0)</f>
        <v>46</v>
      </c>
      <c r="L730" s="116" t="n">
        <v>4</v>
      </c>
      <c r="M730" s="116" t="n">
        <v>1</v>
      </c>
      <c r="N730" s="116" t="n">
        <f aca="false">(L730+M730)*2</f>
        <v>10</v>
      </c>
      <c r="O730" s="114" t="n">
        <f aca="false">K730+N730</f>
        <v>56</v>
      </c>
      <c r="P730" s="140" t="n">
        <f aca="false">P731</f>
        <v>1308.3</v>
      </c>
      <c r="Q730" s="119" t="n">
        <f aca="false">(I730+L730+M730)*30</f>
        <v>930</v>
      </c>
      <c r="R730" s="119" t="n">
        <f aca="false">(I730+L730+M730)*45</f>
        <v>1395</v>
      </c>
      <c r="S730" s="116" t="str">
        <f aca="false">IF(AND(P730&gt;=Q730,P730&lt;=R730),"Adequado",IF(P730&lt;Q730,"Apertado",IF(P730&gt;R730,"Folgado","0")))</f>
        <v>Adequado</v>
      </c>
      <c r="T730" s="116"/>
      <c r="U730" s="116"/>
      <c r="V730" s="116"/>
      <c r="W730" s="115" t="n">
        <f aca="false">I730+L730+M730</f>
        <v>31</v>
      </c>
      <c r="X730" s="115" t="str">
        <f aca="false">IF(E730&lt;&gt;"",(IF(F730="SL","6",IF(F730="SP","2",IF(F730="F","14",IF(F730="C","2","0")))))*2,IF(F730="SL","6",IF(F730="SP","2",IF(F730="F","14",IF(F730="C","2","0")))))</f>
        <v>2</v>
      </c>
      <c r="Y730" s="116" t="str">
        <f aca="false">IF(S730="Folgado","2",IF(S730="Adequado","4",IF(S730="Apertado","6","0")))</f>
        <v>4</v>
      </c>
      <c r="Z730" s="112" t="n">
        <f aca="false">IF(AND(U730&lt;&gt;"",F730="SL",F730="F"),(W730+X730+Y730)*1.5,(W730+X730+Y730))</f>
        <v>37</v>
      </c>
      <c r="AA730" s="116" t="s">
        <v>1520</v>
      </c>
    </row>
    <row r="731" customFormat="false" ht="15" hidden="true" customHeight="true" outlineLevel="0" collapsed="false">
      <c r="B731" s="116" t="s">
        <v>202</v>
      </c>
      <c r="C731" s="116" t="s">
        <v>9</v>
      </c>
      <c r="D731" s="116" t="s">
        <v>22</v>
      </c>
      <c r="E731" s="116"/>
      <c r="F731" s="138"/>
      <c r="G731" s="116" t="s">
        <v>203</v>
      </c>
      <c r="H731" s="114" t="s">
        <v>204</v>
      </c>
      <c r="I731" s="139"/>
      <c r="J731" s="116"/>
      <c r="K731" s="116" t="n">
        <f aca="false">ROUNDUP(SUM(I731+J731)*1.2,0)</f>
        <v>0</v>
      </c>
      <c r="L731" s="116"/>
      <c r="M731" s="116"/>
      <c r="N731" s="116" t="n">
        <f aca="false">(L731+M731)*2</f>
        <v>0</v>
      </c>
      <c r="O731" s="114" t="n">
        <f aca="false">K731+N731</f>
        <v>0</v>
      </c>
      <c r="P731" s="140" t="n">
        <v>1308.3</v>
      </c>
      <c r="Q731" s="141"/>
      <c r="R731" s="141"/>
      <c r="S731" s="116"/>
      <c r="T731" s="116"/>
      <c r="U731" s="116"/>
      <c r="V731" s="116"/>
      <c r="W731" s="139"/>
      <c r="X731" s="139"/>
      <c r="Y731" s="116"/>
      <c r="Z731" s="116"/>
      <c r="AA731" s="116"/>
    </row>
    <row r="732" customFormat="false" ht="24.75" hidden="true" customHeight="true" outlineLevel="0" collapsed="false">
      <c r="B732" s="122" t="s">
        <v>202</v>
      </c>
      <c r="C732" s="122" t="s">
        <v>1521</v>
      </c>
      <c r="D732" s="122" t="s">
        <v>22</v>
      </c>
      <c r="E732" s="122"/>
      <c r="F732" s="123"/>
      <c r="G732" s="122" t="s">
        <v>1431</v>
      </c>
      <c r="H732" s="124" t="s">
        <v>1432</v>
      </c>
      <c r="I732" s="125"/>
      <c r="J732" s="122"/>
      <c r="K732" s="122" t="n">
        <f aca="false">ROUNDUP(SUM(I732+J732)*1.2,0)</f>
        <v>0</v>
      </c>
      <c r="L732" s="122"/>
      <c r="M732" s="122"/>
      <c r="N732" s="122" t="n">
        <f aca="false">(L732+M732)*2</f>
        <v>0</v>
      </c>
      <c r="O732" s="124" t="n">
        <f aca="false">K732+N732</f>
        <v>0</v>
      </c>
      <c r="P732" s="126" t="n">
        <v>84</v>
      </c>
      <c r="Q732" s="127"/>
      <c r="R732" s="127"/>
      <c r="S732" s="122"/>
      <c r="T732" s="122"/>
      <c r="U732" s="122"/>
      <c r="V732" s="122"/>
      <c r="W732" s="125"/>
      <c r="X732" s="125"/>
      <c r="Y732" s="122"/>
      <c r="Z732" s="122"/>
      <c r="AA732" s="122"/>
    </row>
    <row r="733" customFormat="false" ht="15" hidden="true" customHeight="true" outlineLevel="0" collapsed="false">
      <c r="B733" s="116" t="s">
        <v>956</v>
      </c>
      <c r="C733" s="116" t="s">
        <v>1513</v>
      </c>
      <c r="D733" s="116"/>
      <c r="E733" s="138"/>
      <c r="F733" s="138" t="s">
        <v>1514</v>
      </c>
      <c r="G733" s="116"/>
      <c r="H733" s="114"/>
      <c r="I733" s="139" t="n">
        <v>4</v>
      </c>
      <c r="J733" s="116" t="n">
        <v>2</v>
      </c>
      <c r="K733" s="116" t="n">
        <f aca="false">ROUNDUP(SUM(I733+J733)*1.2,0)</f>
        <v>8</v>
      </c>
      <c r="L733" s="116"/>
      <c r="M733" s="116"/>
      <c r="N733" s="116" t="n">
        <f aca="false">(L733+M733)*2</f>
        <v>0</v>
      </c>
      <c r="O733" s="114" t="n">
        <f aca="false">K733+N733</f>
        <v>8</v>
      </c>
      <c r="P733" s="140" t="n">
        <f aca="false">P734</f>
        <v>141.21</v>
      </c>
      <c r="Q733" s="119" t="n">
        <f aca="false">(I733+L733+M733)*30</f>
        <v>120</v>
      </c>
      <c r="R733" s="119" t="n">
        <f aca="false">(I733+L733+M733)*45</f>
        <v>180</v>
      </c>
      <c r="S733" s="116" t="str">
        <f aca="false">IF(AND(P733&gt;=Q733,P733&lt;=R733),"Adequado",IF(P733&lt;Q733,"Apertado",IF(P733&gt;R733,"Folgado","0")))</f>
        <v>Adequado</v>
      </c>
      <c r="T733" s="116"/>
      <c r="U733" s="116"/>
      <c r="V733" s="116"/>
      <c r="W733" s="115" t="n">
        <f aca="false">I733+L733+M733</f>
        <v>4</v>
      </c>
      <c r="X733" s="115" t="str">
        <f aca="false">IF(E733&lt;&gt;"",(IF(F733="SL","6",IF(F733="SP","2",IF(F733="F","14",IF(F733="C","2","0")))))*2,IF(F733="SL","6",IF(F733="SP","2",IF(F733="F","14",IF(F733="C","2","0")))))</f>
        <v>6</v>
      </c>
      <c r="Y733" s="116" t="str">
        <f aca="false">IF(S733="Folgado","2",IF(S733="Adequado","4",IF(S733="Apertado","6","0")))</f>
        <v>4</v>
      </c>
      <c r="Z733" s="112" t="n">
        <f aca="false">IF(AND(U733&lt;&gt;"",F733="SL",F733="F"),(W733+X733+Y733)*1.5,(W733+X733+Y733))</f>
        <v>14</v>
      </c>
      <c r="AA733" s="116" t="s">
        <v>1524</v>
      </c>
    </row>
    <row r="734" customFormat="false" ht="15" hidden="true" customHeight="true" outlineLevel="0" collapsed="false">
      <c r="B734" s="116" t="s">
        <v>956</v>
      </c>
      <c r="C734" s="116" t="s">
        <v>225</v>
      </c>
      <c r="D734" s="116" t="s">
        <v>22</v>
      </c>
      <c r="E734" s="116"/>
      <c r="F734" s="138"/>
      <c r="G734" s="116" t="s">
        <v>1569</v>
      </c>
      <c r="H734" s="114" t="s">
        <v>958</v>
      </c>
      <c r="I734" s="139"/>
      <c r="J734" s="116"/>
      <c r="K734" s="116" t="n">
        <f aca="false">ROUNDUP(SUM(I734+J734)*1.2,0)</f>
        <v>0</v>
      </c>
      <c r="L734" s="116"/>
      <c r="M734" s="116"/>
      <c r="N734" s="116" t="n">
        <f aca="false">(L734+M734)*2</f>
        <v>0</v>
      </c>
      <c r="O734" s="114" t="n">
        <f aca="false">K734+N734</f>
        <v>0</v>
      </c>
      <c r="P734" s="140" t="n">
        <v>141.21</v>
      </c>
      <c r="Q734" s="141"/>
      <c r="R734" s="141"/>
      <c r="S734" s="116"/>
      <c r="T734" s="116"/>
      <c r="U734" s="116"/>
      <c r="V734" s="116"/>
      <c r="W734" s="139"/>
      <c r="X734" s="139"/>
      <c r="Y734" s="116"/>
      <c r="Z734" s="116"/>
      <c r="AA734" s="116"/>
    </row>
    <row r="735" customFormat="false" ht="15" hidden="true" customHeight="true" outlineLevel="0" collapsed="false">
      <c r="B735" s="116" t="s">
        <v>956</v>
      </c>
      <c r="C735" s="116" t="s">
        <v>225</v>
      </c>
      <c r="D735" s="116" t="s">
        <v>22</v>
      </c>
      <c r="E735" s="116"/>
      <c r="F735" s="138"/>
      <c r="G735" s="116" t="s">
        <v>1569</v>
      </c>
      <c r="H735" s="114" t="s">
        <v>958</v>
      </c>
      <c r="I735" s="139"/>
      <c r="J735" s="116"/>
      <c r="K735" s="116" t="n">
        <f aca="false">ROUNDUP(SUM(I735+J735)*1.2,0)</f>
        <v>0</v>
      </c>
      <c r="L735" s="116"/>
      <c r="M735" s="116"/>
      <c r="N735" s="116" t="n">
        <f aca="false">(L735+M735)*2</f>
        <v>0</v>
      </c>
      <c r="O735" s="114" t="n">
        <f aca="false">K735+N735</f>
        <v>0</v>
      </c>
      <c r="P735" s="140"/>
      <c r="Q735" s="141"/>
      <c r="R735" s="141"/>
      <c r="S735" s="116"/>
      <c r="T735" s="116"/>
      <c r="U735" s="116"/>
      <c r="V735" s="116"/>
      <c r="W735" s="139"/>
      <c r="X735" s="139"/>
      <c r="Y735" s="116"/>
      <c r="Z735" s="116"/>
      <c r="AA735" s="116"/>
    </row>
    <row r="736" customFormat="false" ht="15" hidden="true" customHeight="true" outlineLevel="0" collapsed="false">
      <c r="B736" s="116" t="s">
        <v>956</v>
      </c>
      <c r="C736" s="116" t="s">
        <v>225</v>
      </c>
      <c r="D736" s="116" t="s">
        <v>22</v>
      </c>
      <c r="E736" s="116"/>
      <c r="F736" s="138"/>
      <c r="G736" s="116" t="s">
        <v>1569</v>
      </c>
      <c r="H736" s="114" t="s">
        <v>958</v>
      </c>
      <c r="I736" s="139"/>
      <c r="J736" s="116"/>
      <c r="K736" s="116" t="n">
        <f aca="false">ROUNDUP(SUM(I736+J736)*1.2,0)</f>
        <v>0</v>
      </c>
      <c r="L736" s="116"/>
      <c r="M736" s="116"/>
      <c r="N736" s="116" t="n">
        <f aca="false">(L736+M736)*2</f>
        <v>0</v>
      </c>
      <c r="O736" s="114" t="n">
        <f aca="false">K736+N736</f>
        <v>0</v>
      </c>
      <c r="P736" s="140"/>
      <c r="Q736" s="141"/>
      <c r="R736" s="141"/>
      <c r="S736" s="116"/>
      <c r="T736" s="116"/>
      <c r="U736" s="116"/>
      <c r="V736" s="116"/>
      <c r="W736" s="139"/>
      <c r="X736" s="139"/>
      <c r="Y736" s="116"/>
      <c r="Z736" s="116"/>
      <c r="AA736" s="116"/>
    </row>
    <row r="737" customFormat="false" ht="15" hidden="true" customHeight="true" outlineLevel="0" collapsed="false">
      <c r="B737" s="116" t="s">
        <v>956</v>
      </c>
      <c r="C737" s="116" t="s">
        <v>225</v>
      </c>
      <c r="D737" s="116" t="s">
        <v>22</v>
      </c>
      <c r="E737" s="116"/>
      <c r="F737" s="138"/>
      <c r="G737" s="116" t="s">
        <v>1569</v>
      </c>
      <c r="H737" s="114" t="s">
        <v>958</v>
      </c>
      <c r="I737" s="139"/>
      <c r="J737" s="116"/>
      <c r="K737" s="116" t="n">
        <f aca="false">ROUNDUP(SUM(I737+J737)*1.2,0)</f>
        <v>0</v>
      </c>
      <c r="L737" s="116"/>
      <c r="M737" s="116"/>
      <c r="N737" s="116" t="n">
        <f aca="false">(L737+M737)*2</f>
        <v>0</v>
      </c>
      <c r="O737" s="114" t="n">
        <f aca="false">K737+N737</f>
        <v>0</v>
      </c>
      <c r="P737" s="140"/>
      <c r="Q737" s="141"/>
      <c r="R737" s="141"/>
      <c r="S737" s="116"/>
      <c r="T737" s="116"/>
      <c r="U737" s="116"/>
      <c r="V737" s="116"/>
      <c r="W737" s="139"/>
      <c r="X737" s="139"/>
      <c r="Y737" s="116"/>
      <c r="Z737" s="116"/>
      <c r="AA737" s="116"/>
    </row>
    <row r="738" customFormat="false" ht="15" hidden="true" customHeight="true" outlineLevel="0" collapsed="false">
      <c r="B738" s="122" t="s">
        <v>956</v>
      </c>
      <c r="C738" s="122" t="s">
        <v>225</v>
      </c>
      <c r="D738" s="122" t="s">
        <v>22</v>
      </c>
      <c r="E738" s="122"/>
      <c r="F738" s="123"/>
      <c r="G738" s="122" t="s">
        <v>1569</v>
      </c>
      <c r="H738" s="124" t="s">
        <v>958</v>
      </c>
      <c r="I738" s="125"/>
      <c r="J738" s="122"/>
      <c r="K738" s="122" t="n">
        <f aca="false">ROUNDUP(SUM(I738+J738)*1.2,0)</f>
        <v>0</v>
      </c>
      <c r="L738" s="122"/>
      <c r="M738" s="122"/>
      <c r="N738" s="122" t="n">
        <f aca="false">(L738+M738)*2</f>
        <v>0</v>
      </c>
      <c r="O738" s="124" t="n">
        <f aca="false">K738+N738</f>
        <v>0</v>
      </c>
      <c r="P738" s="126"/>
      <c r="Q738" s="127"/>
      <c r="R738" s="127"/>
      <c r="S738" s="122"/>
      <c r="T738" s="122"/>
      <c r="U738" s="122"/>
      <c r="V738" s="122"/>
      <c r="W738" s="125"/>
      <c r="X738" s="125"/>
      <c r="Y738" s="122"/>
      <c r="Z738" s="122"/>
      <c r="AA738" s="122"/>
    </row>
    <row r="739" customFormat="false" ht="15" hidden="true" customHeight="true" outlineLevel="0" collapsed="false">
      <c r="B739" s="112" t="s">
        <v>205</v>
      </c>
      <c r="C739" s="112" t="s">
        <v>1513</v>
      </c>
      <c r="D739" s="112"/>
      <c r="E739" s="113" t="s">
        <v>1570</v>
      </c>
      <c r="F739" s="113" t="s">
        <v>1515</v>
      </c>
      <c r="G739" s="112"/>
      <c r="H739" s="117"/>
      <c r="I739" s="115" t="n">
        <v>7</v>
      </c>
      <c r="J739" s="112" t="n">
        <v>3</v>
      </c>
      <c r="K739" s="112" t="n">
        <f aca="false">ROUNDUP(SUM(I739+J739)*1.2,0)</f>
        <v>12</v>
      </c>
      <c r="L739" s="112" t="n">
        <v>3</v>
      </c>
      <c r="M739" s="112" t="n">
        <v>1</v>
      </c>
      <c r="N739" s="112" t="n">
        <f aca="false">(L739+M739)*2</f>
        <v>8</v>
      </c>
      <c r="O739" s="117" t="n">
        <f aca="false">K739+N739</f>
        <v>20</v>
      </c>
      <c r="P739" s="118" t="n">
        <f aca="false">SUM(P740:P743)</f>
        <v>392.68</v>
      </c>
      <c r="Q739" s="119" t="n">
        <f aca="false">(I739+L739+M739)*30</f>
        <v>330</v>
      </c>
      <c r="R739" s="119" t="n">
        <f aca="false">(I739+L739+M739)*45</f>
        <v>495</v>
      </c>
      <c r="S739" s="120" t="str">
        <f aca="false">IF(AND(P739&gt;=Q739,P739&lt;=R739),"Adequado",IF(P739&lt;Q739,"Apertado",IF(P739&gt;R739,"Folgado","0")))</f>
        <v>Adequado</v>
      </c>
      <c r="T739" s="112"/>
      <c r="U739" s="112"/>
      <c r="V739" s="112"/>
      <c r="W739" s="115" t="n">
        <f aca="false">I739+L739+M739</f>
        <v>11</v>
      </c>
      <c r="X739" s="115" t="n">
        <f aca="false">IF(E739&lt;&gt;"",(IF(F739="SL","6",IF(F739="SP","2",IF(F739="F","14",IF(F739="C","2","0")))))*2,IF(F739="SL","6",IF(F739="SP","2",IF(F739="F","14",IF(F739="C","2","0")))))</f>
        <v>4</v>
      </c>
      <c r="Y739" s="116" t="str">
        <f aca="false">IF(S739="Folgado","2",IF(S739="Adequado","4",IF(S739="Apertado","6","0")))</f>
        <v>4</v>
      </c>
      <c r="Z739" s="112" t="n">
        <f aca="false">IF(AND(U739&lt;&gt;"",F739="SL",F739="F"),(W739+X739+Y739)*1.5,(W739+X739+Y739))</f>
        <v>19</v>
      </c>
      <c r="AA739" s="112" t="s">
        <v>1525</v>
      </c>
    </row>
    <row r="740" customFormat="false" ht="15" hidden="true" customHeight="true" outlineLevel="0" collapsed="false">
      <c r="B740" s="116" t="s">
        <v>205</v>
      </c>
      <c r="C740" s="116" t="s">
        <v>9</v>
      </c>
      <c r="D740" s="116" t="s">
        <v>14</v>
      </c>
      <c r="E740" s="116"/>
      <c r="F740" s="138"/>
      <c r="G740" s="116" t="s">
        <v>206</v>
      </c>
      <c r="H740" s="114" t="s">
        <v>207</v>
      </c>
      <c r="I740" s="139"/>
      <c r="J740" s="116"/>
      <c r="K740" s="116" t="n">
        <f aca="false">ROUNDUP(SUM(I740+J740)*1.2,0)</f>
        <v>0</v>
      </c>
      <c r="L740" s="116"/>
      <c r="M740" s="116"/>
      <c r="N740" s="116" t="n">
        <f aca="false">(L740+M740)*2</f>
        <v>0</v>
      </c>
      <c r="O740" s="114" t="n">
        <f aca="false">K740+N740</f>
        <v>0</v>
      </c>
      <c r="P740" s="140" t="n">
        <v>208.03</v>
      </c>
      <c r="Q740" s="141"/>
      <c r="R740" s="141"/>
      <c r="S740" s="116"/>
      <c r="T740" s="116"/>
      <c r="U740" s="116"/>
      <c r="V740" s="116"/>
      <c r="W740" s="139"/>
      <c r="X740" s="139"/>
      <c r="Y740" s="116"/>
      <c r="Z740" s="116"/>
      <c r="AA740" s="116"/>
    </row>
    <row r="741" customFormat="false" ht="15" hidden="true" customHeight="true" outlineLevel="0" collapsed="false">
      <c r="B741" s="116" t="s">
        <v>205</v>
      </c>
      <c r="C741" s="116" t="s">
        <v>225</v>
      </c>
      <c r="D741" s="116" t="s">
        <v>14</v>
      </c>
      <c r="E741" s="116"/>
      <c r="F741" s="138"/>
      <c r="G741" s="116" t="s">
        <v>967</v>
      </c>
      <c r="H741" s="114" t="s">
        <v>968</v>
      </c>
      <c r="I741" s="139"/>
      <c r="J741" s="116"/>
      <c r="K741" s="116" t="n">
        <f aca="false">ROUNDUP(SUM(I741+J741)*1.2,0)</f>
        <v>0</v>
      </c>
      <c r="L741" s="116"/>
      <c r="M741" s="116"/>
      <c r="N741" s="116" t="n">
        <f aca="false">(L741+M741)*2</f>
        <v>0</v>
      </c>
      <c r="O741" s="114" t="n">
        <f aca="false">K741+N741</f>
        <v>0</v>
      </c>
      <c r="P741" s="140" t="n">
        <v>44.05</v>
      </c>
      <c r="Q741" s="141"/>
      <c r="R741" s="141"/>
      <c r="S741" s="116"/>
      <c r="T741" s="116"/>
      <c r="U741" s="116"/>
      <c r="V741" s="116"/>
      <c r="W741" s="139"/>
      <c r="X741" s="139"/>
      <c r="Y741" s="116"/>
      <c r="Z741" s="116"/>
      <c r="AA741" s="116"/>
    </row>
    <row r="742" customFormat="false" ht="15" hidden="true" customHeight="true" outlineLevel="0" collapsed="false">
      <c r="B742" s="116" t="s">
        <v>205</v>
      </c>
      <c r="C742" s="116" t="s">
        <v>225</v>
      </c>
      <c r="D742" s="116" t="s">
        <v>14</v>
      </c>
      <c r="E742" s="116"/>
      <c r="F742" s="138"/>
      <c r="G742" s="116" t="s">
        <v>970</v>
      </c>
      <c r="H742" s="114" t="s">
        <v>971</v>
      </c>
      <c r="I742" s="139"/>
      <c r="J742" s="116"/>
      <c r="K742" s="116" t="n">
        <f aca="false">ROUNDUP(SUM(I742+J742)*1.2,0)</f>
        <v>0</v>
      </c>
      <c r="L742" s="116"/>
      <c r="M742" s="116"/>
      <c r="N742" s="116" t="n">
        <f aca="false">(L742+M742)*2</f>
        <v>0</v>
      </c>
      <c r="O742" s="114" t="n">
        <f aca="false">K742+N742</f>
        <v>0</v>
      </c>
      <c r="P742" s="140" t="n">
        <v>83.32</v>
      </c>
      <c r="Q742" s="141"/>
      <c r="R742" s="141"/>
      <c r="S742" s="116"/>
      <c r="T742" s="116"/>
      <c r="U742" s="116"/>
      <c r="V742" s="116"/>
      <c r="W742" s="139"/>
      <c r="X742" s="139"/>
      <c r="Y742" s="116"/>
      <c r="Z742" s="116"/>
      <c r="AA742" s="116"/>
    </row>
    <row r="743" customFormat="false" ht="15" hidden="true" customHeight="true" outlineLevel="0" collapsed="false">
      <c r="B743" s="116" t="s">
        <v>205</v>
      </c>
      <c r="C743" s="162" t="s">
        <v>1451</v>
      </c>
      <c r="D743" s="162"/>
      <c r="E743" s="162"/>
      <c r="F743" s="163"/>
      <c r="G743" s="162" t="s">
        <v>1486</v>
      </c>
      <c r="H743" s="164"/>
      <c r="I743" s="165"/>
      <c r="J743" s="162"/>
      <c r="K743" s="162"/>
      <c r="L743" s="162"/>
      <c r="M743" s="162"/>
      <c r="N743" s="162"/>
      <c r="O743" s="164"/>
      <c r="P743" s="166" t="n">
        <v>57.28</v>
      </c>
      <c r="Q743" s="141"/>
      <c r="R743" s="141"/>
      <c r="S743" s="116"/>
      <c r="T743" s="162"/>
      <c r="U743" s="162"/>
      <c r="V743" s="162"/>
      <c r="W743" s="165"/>
      <c r="X743" s="165"/>
      <c r="Y743" s="162"/>
      <c r="Z743" s="162"/>
      <c r="AA743" s="116"/>
    </row>
    <row r="744" customFormat="false" ht="30" hidden="true" customHeight="true" outlineLevel="0" collapsed="false">
      <c r="B744" s="122" t="s">
        <v>205</v>
      </c>
      <c r="C744" s="122" t="s">
        <v>1521</v>
      </c>
      <c r="D744" s="122" t="s">
        <v>14</v>
      </c>
      <c r="E744" s="122"/>
      <c r="F744" s="123"/>
      <c r="G744" s="122" t="s">
        <v>1433</v>
      </c>
      <c r="H744" s="124" t="s">
        <v>1434</v>
      </c>
      <c r="I744" s="125"/>
      <c r="J744" s="122"/>
      <c r="K744" s="122" t="n">
        <f aca="false">ROUNDUP(SUM(I744+J744)*1.2,0)</f>
        <v>0</v>
      </c>
      <c r="L744" s="122"/>
      <c r="M744" s="122"/>
      <c r="N744" s="122" t="n">
        <f aca="false">(L744+M744)*2</f>
        <v>0</v>
      </c>
      <c r="O744" s="124" t="n">
        <f aca="false">K744+N744</f>
        <v>0</v>
      </c>
      <c r="P744" s="126" t="n">
        <v>25</v>
      </c>
      <c r="Q744" s="127"/>
      <c r="R744" s="127"/>
      <c r="S744" s="122"/>
      <c r="T744" s="122"/>
      <c r="U744" s="122"/>
      <c r="V744" s="122"/>
      <c r="W744" s="125"/>
      <c r="X744" s="125"/>
      <c r="Y744" s="122"/>
      <c r="Z744" s="122"/>
      <c r="AA744" s="122"/>
    </row>
    <row r="745" customFormat="false" ht="15" hidden="true" customHeight="true" outlineLevel="0" collapsed="false">
      <c r="B745" s="112" t="s">
        <v>1435</v>
      </c>
      <c r="C745" s="112" t="s">
        <v>1513</v>
      </c>
      <c r="D745" s="112"/>
      <c r="E745" s="113"/>
      <c r="F745" s="113" t="s">
        <v>1516</v>
      </c>
      <c r="G745" s="112"/>
      <c r="H745" s="117"/>
      <c r="I745" s="115" t="n">
        <v>2</v>
      </c>
      <c r="J745" s="112" t="n">
        <v>0</v>
      </c>
      <c r="K745" s="112" t="n">
        <f aca="false">ROUNDUP(SUM(I745+J745)*1.2,0)</f>
        <v>3</v>
      </c>
      <c r="L745" s="112"/>
      <c r="M745" s="112"/>
      <c r="N745" s="112" t="n">
        <f aca="false">(L745+M745)*2</f>
        <v>0</v>
      </c>
      <c r="O745" s="117" t="n">
        <f aca="false">K745+N745</f>
        <v>3</v>
      </c>
      <c r="P745" s="118" t="n">
        <f aca="false">P746</f>
        <v>40.53</v>
      </c>
      <c r="Q745" s="119" t="n">
        <f aca="false">(I745+L745+M745)*30</f>
        <v>60</v>
      </c>
      <c r="R745" s="119" t="n">
        <f aca="false">(I745+L745+M745)*45</f>
        <v>90</v>
      </c>
      <c r="S745" s="120" t="str">
        <f aca="false">IF(AND(P745&gt;=Q745,P745&lt;=R745),"Adequado",IF(P745&lt;Q745,"Apertado",IF(P745&gt;R745,"Folgado","0")))</f>
        <v>Apertado</v>
      </c>
      <c r="T745" s="112"/>
      <c r="U745" s="112"/>
      <c r="V745" s="112"/>
      <c r="W745" s="115" t="n">
        <f aca="false">I745+L745+M745</f>
        <v>2</v>
      </c>
      <c r="X745" s="115" t="str">
        <f aca="false">IF(E745&lt;&gt;"",(IF(F745="SL","6",IF(F745="SP","2",IF(F745="F","14",IF(F745="C","2","0")))))*2,IF(F745="SL","6",IF(F745="SP","2",IF(F745="F","14",IF(F745="C","2","0")))))</f>
        <v>14</v>
      </c>
      <c r="Y745" s="116" t="str">
        <f aca="false">IF(S745="Folgado","2",IF(S745="Adequado","4",IF(S745="Apertado","6","0")))</f>
        <v>6</v>
      </c>
      <c r="Z745" s="112" t="n">
        <f aca="false">IF(AND(U745&lt;&gt;"",F745="SL",F745="F"),(W745+X745+Y745)*1.5,(W745+X745+Y745))</f>
        <v>22</v>
      </c>
      <c r="AA745" s="112"/>
    </row>
    <row r="746" customFormat="false" ht="15" hidden="true" customHeight="true" outlineLevel="0" collapsed="false">
      <c r="B746" s="122" t="s">
        <v>1435</v>
      </c>
      <c r="C746" s="122" t="s">
        <v>978</v>
      </c>
      <c r="D746" s="122" t="s">
        <v>115</v>
      </c>
      <c r="E746" s="122"/>
      <c r="F746" s="123"/>
      <c r="G746" s="122" t="s">
        <v>1436</v>
      </c>
      <c r="H746" s="124" t="s">
        <v>1437</v>
      </c>
      <c r="I746" s="125"/>
      <c r="J746" s="122"/>
      <c r="K746" s="122" t="n">
        <f aca="false">ROUNDUP(SUM(I746+J746)*1.2,0)</f>
        <v>0</v>
      </c>
      <c r="L746" s="122"/>
      <c r="M746" s="122"/>
      <c r="N746" s="122" t="n">
        <f aca="false">(L746+M746)*2</f>
        <v>0</v>
      </c>
      <c r="O746" s="124" t="n">
        <f aca="false">K746+N746</f>
        <v>0</v>
      </c>
      <c r="P746" s="126" t="n">
        <v>40.53</v>
      </c>
      <c r="Q746" s="127"/>
      <c r="R746" s="127"/>
      <c r="S746" s="122"/>
      <c r="T746" s="122"/>
      <c r="U746" s="122"/>
      <c r="V746" s="122"/>
      <c r="W746" s="125"/>
      <c r="X746" s="125"/>
      <c r="Y746" s="122"/>
      <c r="Z746" s="122"/>
      <c r="AA746" s="122"/>
    </row>
    <row r="747" customFormat="false" ht="15" hidden="true" customHeight="true" outlineLevel="0" collapsed="false">
      <c r="B747" s="112" t="s">
        <v>1438</v>
      </c>
      <c r="C747" s="112" t="s">
        <v>1513</v>
      </c>
      <c r="D747" s="112"/>
      <c r="E747" s="113"/>
      <c r="F747" s="113" t="s">
        <v>1516</v>
      </c>
      <c r="G747" s="112" t="s">
        <v>1571</v>
      </c>
      <c r="H747" s="117"/>
      <c r="I747" s="115" t="n">
        <v>1</v>
      </c>
      <c r="J747" s="112" t="n">
        <v>1</v>
      </c>
      <c r="K747" s="112" t="n">
        <f aca="false">ROUNDUP(SUM(I747+J747)*1.2,0)</f>
        <v>3</v>
      </c>
      <c r="L747" s="112"/>
      <c r="M747" s="112"/>
      <c r="N747" s="112" t="n">
        <f aca="false">(L747+M747)*2</f>
        <v>0</v>
      </c>
      <c r="O747" s="117" t="n">
        <f aca="false">K747+N747</f>
        <v>3</v>
      </c>
      <c r="P747" s="118" t="n">
        <f aca="false">P748</f>
        <v>43</v>
      </c>
      <c r="Q747" s="119" t="n">
        <f aca="false">(I747+L747+M747)*30</f>
        <v>30</v>
      </c>
      <c r="R747" s="119" t="n">
        <f aca="false">(I747+L747+M747)*45</f>
        <v>45</v>
      </c>
      <c r="S747" s="120" t="str">
        <f aca="false">IF(AND(P747&gt;=Q747,P747&lt;=R747),"Adequado",IF(P747&lt;Q747,"Apertado",IF(P747&gt;R747,"Folgado","0")))</f>
        <v>Adequado</v>
      </c>
      <c r="T747" s="112"/>
      <c r="U747" s="112"/>
      <c r="V747" s="112"/>
      <c r="W747" s="115" t="n">
        <f aca="false">I747+L747+M747</f>
        <v>1</v>
      </c>
      <c r="X747" s="115" t="str">
        <f aca="false">IF(E747&lt;&gt;"",(IF(F747="SL","6",IF(F747="SP","2",IF(F747="F","14",IF(F747="C","2","0")))))*2,IF(F747="SL","6",IF(F747="SP","2",IF(F747="F","14",IF(F747="C","2","0")))))</f>
        <v>14</v>
      </c>
      <c r="Y747" s="116" t="str">
        <f aca="false">IF(S747="Folgado","2",IF(S747="Adequado","4",IF(S747="Apertado","6","0")))</f>
        <v>4</v>
      </c>
      <c r="Z747" s="112" t="n">
        <f aca="false">IF(AND(U747&lt;&gt;"",F747="SL",F747="F"),(W747+X747+Y747)*1.5,(W747+X747+Y747))</f>
        <v>19</v>
      </c>
      <c r="AA747" s="112"/>
    </row>
    <row r="748" customFormat="false" ht="15" hidden="true" customHeight="true" outlineLevel="0" collapsed="false">
      <c r="B748" s="122" t="s">
        <v>1438</v>
      </c>
      <c r="C748" s="122" t="s">
        <v>978</v>
      </c>
      <c r="D748" s="122" t="s">
        <v>22</v>
      </c>
      <c r="E748" s="122"/>
      <c r="F748" s="123"/>
      <c r="G748" s="122" t="s">
        <v>1439</v>
      </c>
      <c r="H748" s="124" t="s">
        <v>1440</v>
      </c>
      <c r="I748" s="125"/>
      <c r="J748" s="122"/>
      <c r="K748" s="122" t="n">
        <f aca="false">ROUNDUP(SUM(I748+J748)*1.2,0)</f>
        <v>0</v>
      </c>
      <c r="L748" s="122"/>
      <c r="M748" s="122"/>
      <c r="N748" s="122" t="n">
        <f aca="false">(L748+M748)*2</f>
        <v>0</v>
      </c>
      <c r="O748" s="124" t="n">
        <f aca="false">K748+N748</f>
        <v>0</v>
      </c>
      <c r="P748" s="126" t="n">
        <v>43</v>
      </c>
      <c r="Q748" s="127"/>
      <c r="R748" s="127"/>
      <c r="S748" s="122"/>
      <c r="T748" s="122"/>
      <c r="U748" s="122"/>
      <c r="V748" s="122"/>
      <c r="W748" s="125"/>
      <c r="X748" s="125"/>
      <c r="Y748" s="122"/>
      <c r="Z748" s="122"/>
      <c r="AA748" s="122"/>
    </row>
    <row r="749" customFormat="false" ht="15" hidden="true" customHeight="true" outlineLevel="0" collapsed="false">
      <c r="B749" s="116" t="s">
        <v>208</v>
      </c>
      <c r="C749" s="116" t="s">
        <v>1513</v>
      </c>
      <c r="D749" s="116"/>
      <c r="E749" s="138"/>
      <c r="F749" s="138" t="s">
        <v>1515</v>
      </c>
      <c r="G749" s="116"/>
      <c r="H749" s="114"/>
      <c r="I749" s="139" t="n">
        <v>6</v>
      </c>
      <c r="J749" s="116" t="n">
        <v>0</v>
      </c>
      <c r="K749" s="116" t="n">
        <f aca="false">ROUNDUP(SUM(I749+J749)*1.2,0)</f>
        <v>8</v>
      </c>
      <c r="L749" s="116"/>
      <c r="M749" s="116"/>
      <c r="N749" s="116" t="n">
        <f aca="false">(L749+M749)*2</f>
        <v>0</v>
      </c>
      <c r="O749" s="114" t="n">
        <f aca="false">K749+N749</f>
        <v>8</v>
      </c>
      <c r="P749" s="140" t="n">
        <f aca="false">P750</f>
        <v>114.7</v>
      </c>
      <c r="Q749" s="119" t="n">
        <f aca="false">(I749+L749+M749)*30</f>
        <v>180</v>
      </c>
      <c r="R749" s="119" t="n">
        <f aca="false">(I749+L749+M749)*45</f>
        <v>270</v>
      </c>
      <c r="S749" s="116" t="str">
        <f aca="false">IF(AND(P749&gt;=Q749,P749&lt;=R749),"Adequado",IF(P749&lt;Q749,"Apertado",IF(P749&gt;R749,"Folgado","0")))</f>
        <v>Apertado</v>
      </c>
      <c r="T749" s="116"/>
      <c r="U749" s="150" t="n">
        <v>45323</v>
      </c>
      <c r="V749" s="116"/>
      <c r="W749" s="115" t="n">
        <f aca="false">I749+L749+M749</f>
        <v>6</v>
      </c>
      <c r="X749" s="115" t="str">
        <f aca="false">IF(E749&lt;&gt;"",(IF(F749="SL","6",IF(F749="SP","2",IF(F749="F","14",IF(F749="C","2","0")))))*2,IF(F749="SL","6",IF(F749="SP","2",IF(F749="F","14",IF(F749="C","2","0")))))</f>
        <v>2</v>
      </c>
      <c r="Y749" s="116" t="str">
        <f aca="false">IF(S749="Folgado","2",IF(S749="Adequado","4",IF(S749="Apertado","6","0")))</f>
        <v>6</v>
      </c>
      <c r="Z749" s="112" t="n">
        <f aca="false">IF(AND(U749&lt;&gt;"",F749="SL",F749="F"),(W749+X749+Y749)*1.5,(W749+X749+Y749))</f>
        <v>14</v>
      </c>
      <c r="AA749" s="116" t="s">
        <v>1545</v>
      </c>
    </row>
    <row r="750" customFormat="false" ht="15" hidden="true" customHeight="true" outlineLevel="0" collapsed="false">
      <c r="B750" s="116" t="s">
        <v>208</v>
      </c>
      <c r="C750" s="116" t="s">
        <v>9</v>
      </c>
      <c r="D750" s="116" t="s">
        <v>33</v>
      </c>
      <c r="E750" s="116"/>
      <c r="F750" s="138"/>
      <c r="G750" s="116" t="s">
        <v>209</v>
      </c>
      <c r="H750" s="114" t="s">
        <v>210</v>
      </c>
      <c r="I750" s="139"/>
      <c r="J750" s="116"/>
      <c r="K750" s="116" t="n">
        <f aca="false">ROUNDUP(SUM(I750+J750)*1.2,0)</f>
        <v>0</v>
      </c>
      <c r="L750" s="116"/>
      <c r="M750" s="116"/>
      <c r="N750" s="116" t="n">
        <f aca="false">(L750+M750)*2</f>
        <v>0</v>
      </c>
      <c r="O750" s="114" t="n">
        <f aca="false">K750+N750</f>
        <v>0</v>
      </c>
      <c r="P750" s="140" t="n">
        <v>114.7</v>
      </c>
      <c r="Q750" s="141"/>
      <c r="R750" s="141"/>
      <c r="S750" s="116"/>
      <c r="T750" s="116"/>
      <c r="U750" s="116"/>
      <c r="V750" s="116"/>
      <c r="W750" s="139"/>
      <c r="X750" s="139"/>
      <c r="Y750" s="116"/>
      <c r="Z750" s="116"/>
      <c r="AA750" s="116"/>
    </row>
    <row r="751" customFormat="false" ht="27.75" hidden="true" customHeight="true" outlineLevel="0" collapsed="false">
      <c r="B751" s="122" t="s">
        <v>208</v>
      </c>
      <c r="C751" s="122" t="s">
        <v>1521</v>
      </c>
      <c r="D751" s="122" t="s">
        <v>33</v>
      </c>
      <c r="E751" s="122"/>
      <c r="F751" s="123"/>
      <c r="G751" s="122" t="s">
        <v>1441</v>
      </c>
      <c r="H751" s="124" t="s">
        <v>1442</v>
      </c>
      <c r="I751" s="125"/>
      <c r="J751" s="122"/>
      <c r="K751" s="122" t="n">
        <f aca="false">ROUNDUP(SUM(I751+J751)*1.2,0)</f>
        <v>0</v>
      </c>
      <c r="L751" s="122"/>
      <c r="M751" s="122"/>
      <c r="N751" s="122" t="n">
        <f aca="false">(L751+M751)*2</f>
        <v>0</v>
      </c>
      <c r="O751" s="124" t="n">
        <f aca="false">K751+N751</f>
        <v>0</v>
      </c>
      <c r="P751" s="126" t="n">
        <v>11.04</v>
      </c>
      <c r="Q751" s="127"/>
      <c r="R751" s="127"/>
      <c r="S751" s="122"/>
      <c r="T751" s="122"/>
      <c r="U751" s="122"/>
      <c r="V751" s="122"/>
      <c r="W751" s="125"/>
      <c r="X751" s="125"/>
      <c r="Y751" s="122"/>
      <c r="Z751" s="122"/>
      <c r="AA751" s="122"/>
    </row>
    <row r="752" customFormat="false" ht="15" hidden="true" customHeight="true" outlineLevel="0" collapsed="false">
      <c r="B752" s="171" t="s">
        <v>211</v>
      </c>
      <c r="C752" s="116" t="s">
        <v>1513</v>
      </c>
      <c r="D752" s="116"/>
      <c r="E752" s="138"/>
      <c r="F752" s="138" t="s">
        <v>1515</v>
      </c>
      <c r="G752" s="116"/>
      <c r="H752" s="114"/>
      <c r="I752" s="139" t="n">
        <v>4</v>
      </c>
      <c r="J752" s="116" t="n">
        <v>2</v>
      </c>
      <c r="K752" s="116" t="n">
        <f aca="false">ROUNDUP(SUM(I752+J752)*1.2,0)</f>
        <v>8</v>
      </c>
      <c r="L752" s="116"/>
      <c r="M752" s="116"/>
      <c r="N752" s="116" t="n">
        <f aca="false">(L752+M752)*2</f>
        <v>0</v>
      </c>
      <c r="O752" s="114" t="n">
        <f aca="false">K752+N752</f>
        <v>8</v>
      </c>
      <c r="P752" s="140" t="n">
        <v>232.77</v>
      </c>
      <c r="Q752" s="119" t="n">
        <f aca="false">(I752+L752+M752)*30</f>
        <v>120</v>
      </c>
      <c r="R752" s="119" t="n">
        <f aca="false">(I752+L752+M752)*45</f>
        <v>180</v>
      </c>
      <c r="S752" s="116" t="str">
        <f aca="false">IF(AND(P752&gt;=Q752,P752&lt;=R752),"Adequado",IF(P752&lt;Q752,"Apertado",IF(P752&gt;R752,"Folgado","0")))</f>
        <v>Folgado</v>
      </c>
      <c r="T752" s="116"/>
      <c r="U752" s="116"/>
      <c r="V752" s="116" t="s">
        <v>1522</v>
      </c>
      <c r="W752" s="115" t="n">
        <f aca="false">I752+L752+M752</f>
        <v>4</v>
      </c>
      <c r="X752" s="115" t="str">
        <f aca="false">IF(E752&lt;&gt;"",(IF(F752="SL","6",IF(F752="SP","2",IF(F752="F","14",IF(F752="C","2","0")))))*2,IF(F752="SL","6",IF(F752="SP","2",IF(F752="F","14",IF(F752="C","2","0")))))</f>
        <v>2</v>
      </c>
      <c r="Y752" s="116" t="str">
        <f aca="false">IF(S752="Folgado","2",IF(S752="Adequado","4",IF(S752="Apertado","6","0")))</f>
        <v>2</v>
      </c>
      <c r="Z752" s="112" t="n">
        <f aca="false">IF(AND(U752&lt;&gt;"",F752="SL",F752="F"),(W752+X752+Y752)*1.5,(W752+X752+Y752))</f>
        <v>8</v>
      </c>
      <c r="AA752" s="172" t="s">
        <v>1545</v>
      </c>
    </row>
    <row r="753" customFormat="false" ht="15" hidden="true" customHeight="true" outlineLevel="0" collapsed="false">
      <c r="B753" s="146" t="s">
        <v>211</v>
      </c>
      <c r="C753" s="122" t="s">
        <v>9</v>
      </c>
      <c r="D753" s="122" t="s">
        <v>10</v>
      </c>
      <c r="E753" s="122"/>
      <c r="F753" s="123"/>
      <c r="G753" s="122" t="s">
        <v>212</v>
      </c>
      <c r="H753" s="114" t="s">
        <v>213</v>
      </c>
      <c r="I753" s="125"/>
      <c r="J753" s="122"/>
      <c r="K753" s="122" t="n">
        <f aca="false">ROUNDUP(SUM(I753+J753)*1.2,0)</f>
        <v>0</v>
      </c>
      <c r="L753" s="122"/>
      <c r="M753" s="122"/>
      <c r="N753" s="122" t="n">
        <f aca="false">(L753+M753)*2</f>
        <v>0</v>
      </c>
      <c r="O753" s="124" t="n">
        <f aca="false">K753+N753</f>
        <v>0</v>
      </c>
      <c r="P753" s="126"/>
      <c r="Q753" s="127"/>
      <c r="R753" s="127"/>
      <c r="S753" s="122"/>
      <c r="T753" s="122"/>
      <c r="U753" s="122"/>
      <c r="V753" s="122"/>
      <c r="W753" s="125"/>
      <c r="X753" s="125"/>
      <c r="Y753" s="122"/>
      <c r="Z753" s="122"/>
      <c r="AA753" s="147"/>
    </row>
    <row r="754" customFormat="false" ht="15" hidden="true" customHeight="true" outlineLevel="0" collapsed="false">
      <c r="B754" s="112" t="s">
        <v>1443</v>
      </c>
      <c r="C754" s="112" t="s">
        <v>1513</v>
      </c>
      <c r="D754" s="112"/>
      <c r="E754" s="113"/>
      <c r="F754" s="113" t="s">
        <v>1516</v>
      </c>
      <c r="G754" s="112"/>
      <c r="H754" s="114"/>
      <c r="I754" s="115" t="n">
        <v>1</v>
      </c>
      <c r="J754" s="112" t="n">
        <v>0</v>
      </c>
      <c r="K754" s="112" t="n">
        <f aca="false">ROUNDUP(SUM(I754+J754)*1.2,0)</f>
        <v>2</v>
      </c>
      <c r="L754" s="112"/>
      <c r="M754" s="112"/>
      <c r="N754" s="112" t="n">
        <f aca="false">(L754+M754)*2</f>
        <v>0</v>
      </c>
      <c r="O754" s="117" t="n">
        <f aca="false">K754+N754</f>
        <v>2</v>
      </c>
      <c r="P754" s="118" t="n">
        <f aca="false">P755</f>
        <v>29.17</v>
      </c>
      <c r="Q754" s="119" t="n">
        <f aca="false">(I754+L754+M754)*30</f>
        <v>30</v>
      </c>
      <c r="R754" s="119" t="n">
        <f aca="false">(I754+L754+M754)*45</f>
        <v>45</v>
      </c>
      <c r="S754" s="120" t="str">
        <f aca="false">IF(AND(P754&gt;=Q754,P754&lt;=R754),"Adequado",IF(P754&lt;Q754,"Apertado",IF(P754&gt;R754,"Folgado","0")))</f>
        <v>Apertado</v>
      </c>
      <c r="T754" s="112"/>
      <c r="U754" s="112"/>
      <c r="V754" s="112"/>
      <c r="W754" s="115" t="n">
        <f aca="false">I754+L754+M754</f>
        <v>1</v>
      </c>
      <c r="X754" s="115" t="str">
        <f aca="false">IF(E754&lt;&gt;"",(IF(F754="SL","6",IF(F754="SP","2",IF(F754="F","14",IF(F754="C","2","0")))))*2,IF(F754="SL","6",IF(F754="SP","2",IF(F754="F","14",IF(F754="C","2","0")))))</f>
        <v>14</v>
      </c>
      <c r="Y754" s="116" t="str">
        <f aca="false">IF(S754="Folgado","2",IF(S754="Adequado","4",IF(S754="Apertado","6","0")))</f>
        <v>6</v>
      </c>
      <c r="Z754" s="112" t="n">
        <f aca="false">IF(AND(U754&lt;&gt;"",F754="SL",F754="F"),(W754+X754+Y754)*1.5,(W754+X754+Y754))</f>
        <v>21</v>
      </c>
      <c r="AA754" s="112"/>
    </row>
    <row r="755" customFormat="false" ht="15" hidden="true" customHeight="true" outlineLevel="0" collapsed="false">
      <c r="B755" s="122" t="s">
        <v>1443</v>
      </c>
      <c r="C755" s="122" t="s">
        <v>978</v>
      </c>
      <c r="D755" s="122" t="s">
        <v>70</v>
      </c>
      <c r="E755" s="122"/>
      <c r="F755" s="123"/>
      <c r="G755" s="122" t="s">
        <v>1444</v>
      </c>
      <c r="H755" s="124" t="s">
        <v>1445</v>
      </c>
      <c r="I755" s="125"/>
      <c r="J755" s="122"/>
      <c r="K755" s="122" t="n">
        <f aca="false">ROUNDUP(SUM(I755+J755)*1.2,0)</f>
        <v>0</v>
      </c>
      <c r="L755" s="122"/>
      <c r="M755" s="122"/>
      <c r="N755" s="122" t="n">
        <f aca="false">(L755+M755)*2</f>
        <v>0</v>
      </c>
      <c r="O755" s="124" t="n">
        <f aca="false">K755+N755</f>
        <v>0</v>
      </c>
      <c r="P755" s="126" t="n">
        <v>29.17</v>
      </c>
      <c r="Q755" s="127"/>
      <c r="R755" s="127"/>
      <c r="S755" s="122"/>
      <c r="T755" s="122"/>
      <c r="U755" s="122"/>
      <c r="V755" s="122"/>
      <c r="W755" s="125"/>
      <c r="X755" s="125"/>
      <c r="Y755" s="122"/>
      <c r="Z755" s="122"/>
      <c r="AA755" s="122"/>
    </row>
    <row r="756" customFormat="false" ht="15" hidden="true" customHeight="true" outlineLevel="0" collapsed="false">
      <c r="B756" s="112" t="s">
        <v>214</v>
      </c>
      <c r="C756" s="112" t="s">
        <v>1513</v>
      </c>
      <c r="D756" s="112"/>
      <c r="E756" s="113"/>
      <c r="F756" s="113" t="s">
        <v>1515</v>
      </c>
      <c r="G756" s="112"/>
      <c r="H756" s="117"/>
      <c r="I756" s="115" t="n">
        <v>3</v>
      </c>
      <c r="J756" s="112" t="n">
        <v>1</v>
      </c>
      <c r="K756" s="112" t="n">
        <f aca="false">ROUNDUP(SUM(I756+J756)*1.2,0)</f>
        <v>5</v>
      </c>
      <c r="L756" s="112"/>
      <c r="M756" s="112" t="n">
        <v>1</v>
      </c>
      <c r="N756" s="112" t="n">
        <f aca="false">(L756+M756)*2</f>
        <v>2</v>
      </c>
      <c r="O756" s="117" t="n">
        <f aca="false">K756+N756</f>
        <v>7</v>
      </c>
      <c r="P756" s="118" t="n">
        <f aca="false">P757</f>
        <v>236.09</v>
      </c>
      <c r="Q756" s="119" t="n">
        <f aca="false">(I756+L756+M756)*30</f>
        <v>120</v>
      </c>
      <c r="R756" s="119" t="n">
        <f aca="false">(I756+L756+M756)*45</f>
        <v>180</v>
      </c>
      <c r="S756" s="120" t="str">
        <f aca="false">IF(AND(P756&gt;=Q756,P756&lt;=R756),"Adequado",IF(P756&lt;Q756,"Apertado",IF(P756&gt;R756,"Folgado","0")))</f>
        <v>Folgado</v>
      </c>
      <c r="T756" s="112"/>
      <c r="U756" s="112"/>
      <c r="V756" s="112" t="s">
        <v>1522</v>
      </c>
      <c r="W756" s="115" t="n">
        <f aca="false">I756+L756+M756</f>
        <v>4</v>
      </c>
      <c r="X756" s="115" t="str">
        <f aca="false">IF(E756&lt;&gt;"",(IF(F756="SL","6",IF(F756="SP","2",IF(F756="F","14",IF(F756="C","2","0")))))*2,IF(F756="SL","6",IF(F756="SP","2",IF(F756="F","14",IF(F756="C","2","0")))))</f>
        <v>2</v>
      </c>
      <c r="Y756" s="116" t="str">
        <f aca="false">IF(S756="Folgado","2",IF(S756="Adequado","4",IF(S756="Apertado","6","0")))</f>
        <v>2</v>
      </c>
      <c r="Z756" s="112" t="n">
        <f aca="false">IF(AND(U756&lt;&gt;"",F756="SL",F756="F"),(W756+X756+Y756)*1.5,(W756+X756+Y756))</f>
        <v>8</v>
      </c>
      <c r="AA756" s="112" t="s">
        <v>1545</v>
      </c>
    </row>
    <row r="757" customFormat="false" ht="15" hidden="true" customHeight="true" outlineLevel="0" collapsed="false">
      <c r="B757" s="116" t="s">
        <v>214</v>
      </c>
      <c r="C757" s="116" t="s">
        <v>9</v>
      </c>
      <c r="D757" s="116" t="s">
        <v>10</v>
      </c>
      <c r="E757" s="116"/>
      <c r="F757" s="138"/>
      <c r="G757" s="116" t="s">
        <v>215</v>
      </c>
      <c r="H757" s="114" t="s">
        <v>216</v>
      </c>
      <c r="I757" s="139"/>
      <c r="J757" s="116"/>
      <c r="K757" s="116" t="n">
        <f aca="false">ROUNDUP(SUM(I757+J757)*1.2,0)</f>
        <v>0</v>
      </c>
      <c r="L757" s="116"/>
      <c r="M757" s="116"/>
      <c r="N757" s="116" t="n">
        <f aca="false">(L757+M757)*2</f>
        <v>0</v>
      </c>
      <c r="O757" s="114" t="n">
        <f aca="false">K757+N757</f>
        <v>0</v>
      </c>
      <c r="P757" s="140" t="n">
        <v>236.09</v>
      </c>
      <c r="Q757" s="141"/>
      <c r="R757" s="141"/>
      <c r="S757" s="116"/>
      <c r="T757" s="116"/>
      <c r="U757" s="116"/>
      <c r="V757" s="116"/>
      <c r="W757" s="139"/>
      <c r="X757" s="139"/>
      <c r="Y757" s="116"/>
      <c r="Z757" s="116"/>
      <c r="AA757" s="116"/>
    </row>
    <row r="758" customFormat="false" ht="26.25" hidden="true" customHeight="true" outlineLevel="0" collapsed="false">
      <c r="B758" s="116" t="s">
        <v>214</v>
      </c>
      <c r="C758" s="116" t="s">
        <v>1521</v>
      </c>
      <c r="D758" s="116" t="s">
        <v>10</v>
      </c>
      <c r="E758" s="116"/>
      <c r="F758" s="138"/>
      <c r="G758" s="116" t="s">
        <v>1446</v>
      </c>
      <c r="H758" s="114" t="s">
        <v>216</v>
      </c>
      <c r="I758" s="139"/>
      <c r="J758" s="116"/>
      <c r="K758" s="116" t="n">
        <f aca="false">ROUNDUP(SUM(I758+J758)*1.2,0)</f>
        <v>0</v>
      </c>
      <c r="L758" s="116"/>
      <c r="M758" s="116"/>
      <c r="N758" s="116" t="n">
        <f aca="false">(L758+M758)*2</f>
        <v>0</v>
      </c>
      <c r="O758" s="114" t="n">
        <f aca="false">K758+N758</f>
        <v>0</v>
      </c>
      <c r="P758" s="140" t="n">
        <v>86.34</v>
      </c>
      <c r="Q758" s="141"/>
      <c r="R758" s="141"/>
      <c r="S758" s="116"/>
      <c r="T758" s="116"/>
      <c r="U758" s="116"/>
      <c r="V758" s="122"/>
      <c r="W758" s="139"/>
      <c r="X758" s="139"/>
      <c r="Y758" s="116"/>
      <c r="Z758" s="116"/>
      <c r="AA758" s="116"/>
    </row>
    <row r="759" customFormat="false" ht="16.5" hidden="false" customHeight="false" outlineLevel="0" collapsed="false">
      <c r="B759" s="175"/>
      <c r="C759" s="175"/>
      <c r="D759" s="175"/>
      <c r="E759" s="176"/>
      <c r="F759" s="176"/>
      <c r="G759" s="175"/>
      <c r="H759" s="175"/>
      <c r="I759" s="175"/>
      <c r="J759" s="175"/>
      <c r="K759" s="175"/>
      <c r="L759" s="175"/>
      <c r="M759" s="175"/>
      <c r="N759" s="175"/>
      <c r="O759" s="175"/>
      <c r="P759" s="177"/>
      <c r="Q759" s="178"/>
      <c r="R759" s="178"/>
      <c r="S759" s="175"/>
      <c r="T759" s="175"/>
      <c r="U759" s="175"/>
      <c r="V759" s="175"/>
      <c r="W759" s="175"/>
      <c r="X759" s="175"/>
      <c r="Y759" s="175"/>
      <c r="Z759" s="175"/>
      <c r="AA759" s="175"/>
    </row>
  </sheetData>
  <autoFilter ref="B5:Z758">
    <filterColumn colId="0">
      <filters>
        <filter val="Turmalina"/>
      </filters>
    </filterColumn>
    <sortState ref="B6:Z758">
      <sortCondition ref="A6:A758" customList=""/>
    </sortState>
  </autoFilter>
  <mergeCells count="4">
    <mergeCell ref="C1:S2"/>
    <mergeCell ref="T1:AA2"/>
    <mergeCell ref="Q4:R4"/>
    <mergeCell ref="T4:U4"/>
  </mergeCells>
  <conditionalFormatting sqref="S3:S759">
    <cfRule type="containsText" priority="2" operator="containsText" aboveAverage="0" equalAverage="0" bottom="0" percent="0" rank="0" text="Folgado" dxfId="16">
      <formula>NOT(ISERROR(SEARCH("Folgado",S3)))</formula>
    </cfRule>
    <cfRule type="containsText" priority="3" operator="containsText" aboveAverage="0" equalAverage="0" bottom="0" percent="0" rank="0" text="Apertado" dxfId="17">
      <formula>NOT(ISERROR(SEARCH("Apertado",S3)))</formula>
    </cfRule>
    <cfRule type="containsText" priority="4" operator="containsText" aboveAverage="0" equalAverage="0" bottom="0" percent="0" rank="0" text="Adequado" dxfId="18">
      <formula>NOT(ISERROR(SEARCH("Adequado",S3)))</formula>
    </cfRule>
  </conditionalFormatting>
  <dataValidations count="3">
    <dataValidation allowBlank="true" errorStyle="stop" operator="between" showDropDown="false" showErrorMessage="true" showInputMessage="true" sqref="V3:V759" type="list">
      <formula1>"Sim,Não"</formula1>
      <formula2>0</formula2>
    </dataValidation>
    <dataValidation allowBlank="true" errorStyle="stop" operator="between" showDropDown="false" showErrorMessage="true" showInputMessage="true" sqref="F4:F740 E39 E134 E182 E198 E205 E264 E284 E289 E311 E318 E325 E350 E394 E404 E412 E417 E421 E451 E462 E473 E510 E526:E527 E530 E556 E610 E619 E626 E636 E677 E705 E723 E739 F741:F759" type="none">
      <formula1>0</formula1>
      <formula2>0</formula2>
    </dataValidation>
    <dataValidation allowBlank="true" errorStyle="stop" operator="between" showDropDown="false" showErrorMessage="true" showInputMessage="true" sqref="D4:D758 C759" type="list">
      <formula1>"BH,Central,Jequitinhonha e Mucuri,Leste,Metropolitana,Norte,Sul,Triângulo e Alto Paranaíba"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79" width="15.71"/>
    <col collapsed="false" customWidth="true" hidden="false" outlineLevel="0" max="4" min="3" style="1" width="23.01"/>
    <col collapsed="false" customWidth="true" hidden="false" outlineLevel="0" max="5" min="5" style="1" width="26.57"/>
    <col collapsed="false" customWidth="true" hidden="false" outlineLevel="0" max="6" min="6" style="1" width="30.28"/>
  </cols>
  <sheetData>
    <row r="1" customFormat="false" ht="15" hidden="false" customHeight="false" outlineLevel="0" collapsed="false">
      <c r="A1" s="180" t="s">
        <v>1500</v>
      </c>
      <c r="B1" s="181" t="s">
        <v>1572</v>
      </c>
      <c r="C1" s="0"/>
      <c r="D1" s="182"/>
      <c r="E1" s="182"/>
    </row>
    <row r="2" customFormat="false" ht="15" hidden="false" customHeight="false" outlineLevel="0" collapsed="false">
      <c r="A2" s="180" t="s">
        <v>4</v>
      </c>
      <c r="B2" s="181" t="s">
        <v>1572</v>
      </c>
      <c r="C2" s="0"/>
      <c r="D2" s="182"/>
      <c r="E2" s="182"/>
    </row>
    <row r="3" customFormat="false" ht="15" hidden="false" customHeight="false" outlineLevel="0" collapsed="false">
      <c r="A3" s="0"/>
      <c r="B3" s="0"/>
      <c r="C3" s="0"/>
    </row>
    <row r="4" customFormat="false" ht="15" hidden="false" customHeight="false" outlineLevel="0" collapsed="false">
      <c r="A4" s="183"/>
      <c r="B4" s="184" t="s">
        <v>1573</v>
      </c>
      <c r="C4" s="185"/>
      <c r="D4" s="186" t="s">
        <v>1574</v>
      </c>
      <c r="E4" s="186" t="s">
        <v>1575</v>
      </c>
      <c r="F4" s="186" t="s">
        <v>1576</v>
      </c>
    </row>
    <row r="5" customFormat="false" ht="15" hidden="false" customHeight="false" outlineLevel="0" collapsed="false">
      <c r="A5" s="187" t="s">
        <v>3</v>
      </c>
      <c r="B5" s="188" t="s">
        <v>1577</v>
      </c>
      <c r="C5" s="189" t="s">
        <v>1578</v>
      </c>
      <c r="D5" s="190" t="str">
        <f aca="false">VLOOKUP(A5,'Planilha de Critérios5'!B:AA,5,"FALSO")</f>
        <v>F</v>
      </c>
      <c r="E5" s="190" t="str">
        <f aca="false">VLOOKUP(A5,'Planilha de Critérios5'!B:AA,18,"FALSO")</f>
        <v>Apertado</v>
      </c>
      <c r="F5" s="190" t="n">
        <f aca="false">VLOOKUP(A5,'Planilha de Critérios5'!B5:AA758,26,"FALSO")</f>
        <v>0</v>
      </c>
    </row>
    <row r="6" customFormat="false" ht="15" hidden="false" customHeight="false" outlineLevel="0" collapsed="false">
      <c r="A6" s="191" t="s">
        <v>224</v>
      </c>
      <c r="B6" s="192" t="n">
        <v>9</v>
      </c>
      <c r="C6" s="193"/>
      <c r="D6" s="194" t="str">
        <f aca="false">VLOOKUP(A6,'Planilha de Critérios5'!B:AA,5,"FALSO")</f>
        <v>F</v>
      </c>
      <c r="E6" s="194" t="str">
        <f aca="false">VLOOKUP(A6,'Planilha de Critérios5'!B:AA,18,"FALSO")</f>
        <v>Apertado</v>
      </c>
      <c r="F6" s="194" t="n">
        <f aca="false">VLOOKUP(A6,'Planilha de Critérios5'!B6:AA759,26,"FALSO")</f>
        <v>0</v>
      </c>
    </row>
    <row r="7" customFormat="false" ht="15" hidden="false" customHeight="false" outlineLevel="0" collapsed="false">
      <c r="A7" s="195" t="s">
        <v>8</v>
      </c>
      <c r="B7" s="196" t="n">
        <v>10</v>
      </c>
      <c r="C7" s="197" t="n">
        <v>45292</v>
      </c>
      <c r="D7" s="194" t="str">
        <f aca="false">VLOOKUP(A7,'Planilha de Critérios5'!B:AA,5,"FALSO")</f>
        <v>F</v>
      </c>
      <c r="E7" s="194" t="str">
        <f aca="false">VLOOKUP(A7,'Planilha de Critérios5'!B:AA,18,"FALSO")</f>
        <v>Apertado</v>
      </c>
      <c r="F7" s="194" t="n">
        <f aca="false">VLOOKUP(A7,'Planilha de Critérios5'!B7:AA760,26,"FALSO")</f>
        <v>0</v>
      </c>
    </row>
    <row r="8" customFormat="false" ht="15" hidden="false" customHeight="false" outlineLevel="0" collapsed="false">
      <c r="A8" s="195" t="s">
        <v>977</v>
      </c>
      <c r="B8" s="196" t="n">
        <v>21</v>
      </c>
      <c r="C8" s="198"/>
      <c r="D8" s="194" t="str">
        <f aca="false">VLOOKUP(A8,'Planilha de Critérios5'!B:AA,5,"FALSO")</f>
        <v>F</v>
      </c>
      <c r="E8" s="194" t="str">
        <f aca="false">VLOOKUP(A8,'Planilha de Critérios5'!B:AA,18,"FALSO")</f>
        <v>Apertado</v>
      </c>
      <c r="F8" s="194" t="n">
        <f aca="false">VLOOKUP(A8,'Planilha de Critérios5'!B8:AA761,26,"FALSO")</f>
        <v>0</v>
      </c>
    </row>
    <row r="9" customFormat="false" ht="15" hidden="false" customHeight="false" outlineLevel="0" collapsed="false">
      <c r="A9" s="195" t="s">
        <v>231</v>
      </c>
      <c r="B9" s="196" t="n">
        <v>11</v>
      </c>
      <c r="C9" s="198"/>
      <c r="D9" s="194" t="str">
        <f aca="false">VLOOKUP(A9,'Planilha de Critérios5'!B:AA,5,"FALSO")</f>
        <v>F</v>
      </c>
      <c r="E9" s="194" t="str">
        <f aca="false">VLOOKUP(A9,'Planilha de Critérios5'!B:AA,18,"FALSO")</f>
        <v>Apertado</v>
      </c>
      <c r="F9" s="194" t="n">
        <f aca="false">VLOOKUP(A9,'Planilha de Critérios5'!B9:AA762,26,"FALSO")</f>
        <v>0</v>
      </c>
      <c r="I9" s="199"/>
    </row>
    <row r="10" customFormat="false" ht="15" hidden="false" customHeight="false" outlineLevel="0" collapsed="false">
      <c r="A10" s="195" t="s">
        <v>236</v>
      </c>
      <c r="B10" s="196" t="n">
        <v>11</v>
      </c>
      <c r="C10" s="198"/>
      <c r="D10" s="194" t="str">
        <f aca="false">VLOOKUP(A10,'Planilha de Critérios5'!B:AA,5,"FALSO")</f>
        <v>F</v>
      </c>
      <c r="E10" s="194" t="str">
        <f aca="false">VLOOKUP(A10,'Planilha de Critérios5'!B:AA,18,"FALSO")</f>
        <v>Apertado</v>
      </c>
      <c r="F10" s="194" t="n">
        <f aca="false">VLOOKUP(A10,'Planilha de Critérios5'!B10:AA763,26,"FALSO")</f>
        <v>0</v>
      </c>
    </row>
    <row r="11" customFormat="false" ht="15" hidden="false" customHeight="false" outlineLevel="0" collapsed="false">
      <c r="A11" s="195" t="s">
        <v>1517</v>
      </c>
      <c r="B11" s="196" t="n">
        <v>5</v>
      </c>
      <c r="C11" s="197" t="n">
        <v>46935</v>
      </c>
      <c r="D11" s="194" t="str">
        <f aca="false">VLOOKUP(A11,'Planilha de Critérios5'!B:AA,5,"FALSO")</f>
        <v>F</v>
      </c>
      <c r="E11" s="194" t="str">
        <f aca="false">VLOOKUP(A11,'Planilha de Critérios5'!B:AA,18,"FALSO")</f>
        <v>Apertado</v>
      </c>
      <c r="F11" s="194" t="n">
        <f aca="false">VLOOKUP(A11,'Planilha de Critérios5'!B11:AA764,26,"FALSO")</f>
        <v>0</v>
      </c>
    </row>
    <row r="12" customFormat="false" ht="15" hidden="false" customHeight="false" outlineLevel="0" collapsed="false">
      <c r="A12" s="195" t="s">
        <v>981</v>
      </c>
      <c r="B12" s="196" t="n">
        <v>9</v>
      </c>
      <c r="C12" s="198"/>
      <c r="D12" s="194" t="str">
        <f aca="false">VLOOKUP(A12,'Planilha de Critérios5'!B:AA,5,"FALSO")</f>
        <v>F</v>
      </c>
      <c r="E12" s="194" t="str">
        <f aca="false">VLOOKUP(A12,'Planilha de Critérios5'!B:AA,18,"FALSO")</f>
        <v>Apertado</v>
      </c>
      <c r="F12" s="194" t="n">
        <f aca="false">VLOOKUP(A12,'Planilha de Critérios5'!B12:AA765,26,"FALSO")</f>
        <v>0</v>
      </c>
    </row>
    <row r="13" customFormat="false" ht="15" hidden="false" customHeight="false" outlineLevel="0" collapsed="false">
      <c r="A13" s="195" t="s">
        <v>17</v>
      </c>
      <c r="B13" s="196" t="n">
        <v>9</v>
      </c>
      <c r="C13" s="197" t="n">
        <v>46692</v>
      </c>
      <c r="D13" s="194" t="str">
        <f aca="false">VLOOKUP(A13,'Planilha de Critérios5'!B:AA,5,"FALSO")</f>
        <v>F</v>
      </c>
      <c r="E13" s="194" t="str">
        <f aca="false">VLOOKUP(A13,'Planilha de Critérios5'!B:AA,18,"FALSO")</f>
        <v>Apertado</v>
      </c>
      <c r="F13" s="194" t="n">
        <f aca="false">VLOOKUP(A13,'Planilha de Critérios5'!B13:AA766,26,"FALSO")</f>
        <v>0</v>
      </c>
    </row>
    <row r="14" customFormat="false" ht="15" hidden="false" customHeight="false" outlineLevel="0" collapsed="false">
      <c r="A14" s="195" t="s">
        <v>242</v>
      </c>
      <c r="B14" s="196" t="n">
        <v>9</v>
      </c>
      <c r="C14" s="198"/>
      <c r="D14" s="194" t="str">
        <f aca="false">VLOOKUP(A14,'Planilha de Critérios5'!B:AA,5,"FALSO")</f>
        <v>F</v>
      </c>
      <c r="E14" s="194" t="str">
        <f aca="false">VLOOKUP(A14,'Planilha de Critérios5'!B:AA,18,"FALSO")</f>
        <v>Apertado</v>
      </c>
      <c r="F14" s="194" t="n">
        <f aca="false">VLOOKUP(A14,'Planilha de Critérios5'!B14:AA767,26,"FALSO")</f>
        <v>0</v>
      </c>
    </row>
    <row r="15" customFormat="false" ht="15" hidden="false" customHeight="false" outlineLevel="0" collapsed="false">
      <c r="A15" s="195" t="s">
        <v>986</v>
      </c>
      <c r="B15" s="196" t="n">
        <v>21</v>
      </c>
      <c r="C15" s="198"/>
      <c r="D15" s="194" t="str">
        <f aca="false">VLOOKUP(A15,'Planilha de Critérios5'!B:AA,5,"FALSO")</f>
        <v>F</v>
      </c>
      <c r="E15" s="194" t="str">
        <f aca="false">VLOOKUP(A15,'Planilha de Critérios5'!B:AA,18,"FALSO")</f>
        <v>Apertado</v>
      </c>
      <c r="F15" s="194" t="n">
        <f aca="false">VLOOKUP(A15,'Planilha de Critérios5'!B15:AA768,26,"FALSO")</f>
        <v>0</v>
      </c>
    </row>
    <row r="16" customFormat="false" ht="15" hidden="false" customHeight="false" outlineLevel="0" collapsed="false">
      <c r="A16" s="195" t="s">
        <v>989</v>
      </c>
      <c r="B16" s="196" t="n">
        <v>21</v>
      </c>
      <c r="C16" s="198"/>
      <c r="D16" s="194" t="str">
        <f aca="false">VLOOKUP(A16,'Planilha de Critérios5'!B:AA,5,"FALSO")</f>
        <v>F</v>
      </c>
      <c r="E16" s="194" t="str">
        <f aca="false">VLOOKUP(A16,'Planilha de Critérios5'!B:AA,18,"FALSO")</f>
        <v>Apertado</v>
      </c>
      <c r="F16" s="194" t="n">
        <f aca="false">VLOOKUP(A16,'Planilha de Critérios5'!B16:AA769,26,"FALSO")</f>
        <v>0</v>
      </c>
    </row>
    <row r="17" customFormat="false" ht="15" hidden="false" customHeight="false" outlineLevel="0" collapsed="false">
      <c r="A17" s="195" t="s">
        <v>247</v>
      </c>
      <c r="B17" s="196" t="n">
        <v>10</v>
      </c>
      <c r="C17" s="198"/>
      <c r="D17" s="194" t="str">
        <f aca="false">VLOOKUP(A17,'Planilha de Critérios5'!B:AA,5,"FALSO")</f>
        <v>F</v>
      </c>
      <c r="E17" s="194" t="str">
        <f aca="false">VLOOKUP(A17,'Planilha de Critérios5'!B:AA,18,"FALSO")</f>
        <v>Apertado</v>
      </c>
      <c r="F17" s="194" t="n">
        <f aca="false">VLOOKUP(A17,'Planilha de Critérios5'!B17:AA770,26,"FALSO")</f>
        <v>0</v>
      </c>
    </row>
    <row r="18" customFormat="false" ht="15" hidden="false" customHeight="false" outlineLevel="0" collapsed="false">
      <c r="A18" s="195" t="s">
        <v>251</v>
      </c>
      <c r="B18" s="196" t="n">
        <v>9</v>
      </c>
      <c r="C18" s="198"/>
      <c r="D18" s="194" t="str">
        <f aca="false">VLOOKUP(A18,'Planilha de Critérios5'!B:AA,5,"FALSO")</f>
        <v>F</v>
      </c>
      <c r="E18" s="194" t="str">
        <f aca="false">VLOOKUP(A18,'Planilha de Critérios5'!B:AA,18,"FALSO")</f>
        <v>Apertado</v>
      </c>
      <c r="F18" s="194" t="n">
        <f aca="false">VLOOKUP(A18,'Planilha de Critérios5'!B18:AA771,26,"FALSO")</f>
        <v>0</v>
      </c>
    </row>
    <row r="19" customFormat="false" ht="15" hidden="false" customHeight="false" outlineLevel="0" collapsed="false">
      <c r="A19" s="195" t="s">
        <v>255</v>
      </c>
      <c r="B19" s="196" t="n">
        <v>15</v>
      </c>
      <c r="C19" s="198"/>
      <c r="D19" s="194" t="str">
        <f aca="false">VLOOKUP(A19,'Planilha de Critérios5'!B:AA,5,"FALSO")</f>
        <v>F</v>
      </c>
      <c r="E19" s="194" t="str">
        <f aca="false">VLOOKUP(A19,'Planilha de Critérios5'!B:AA,18,"FALSO")</f>
        <v>Apertado</v>
      </c>
      <c r="F19" s="194" t="n">
        <f aca="false">VLOOKUP(A19,'Planilha de Critérios5'!B19:AA772,26,"FALSO")</f>
        <v>0</v>
      </c>
    </row>
    <row r="20" customFormat="false" ht="15" hidden="false" customHeight="false" outlineLevel="0" collapsed="false">
      <c r="A20" s="195" t="s">
        <v>259</v>
      </c>
      <c r="B20" s="196" t="n">
        <v>10</v>
      </c>
      <c r="C20" s="198"/>
      <c r="D20" s="194" t="str">
        <f aca="false">VLOOKUP(A20,'Planilha de Critérios5'!B:AA,5,"FALSO")</f>
        <v>F</v>
      </c>
      <c r="E20" s="194" t="str">
        <f aca="false">VLOOKUP(A20,'Planilha de Critérios5'!B:AA,18,"FALSO")</f>
        <v>Apertado</v>
      </c>
      <c r="F20" s="194" t="n">
        <f aca="false">VLOOKUP(A20,'Planilha de Critérios5'!B20:AA773,26,"FALSO")</f>
        <v>0</v>
      </c>
    </row>
    <row r="21" customFormat="false" ht="15" hidden="false" customHeight="false" outlineLevel="0" collapsed="false">
      <c r="A21" s="195" t="s">
        <v>994</v>
      </c>
      <c r="B21" s="196" t="n">
        <v>21</v>
      </c>
      <c r="C21" s="197" t="n">
        <v>45505</v>
      </c>
      <c r="D21" s="194" t="str">
        <f aca="false">VLOOKUP(A21,'Planilha de Critérios5'!B:AA,5,"FALSO")</f>
        <v>F</v>
      </c>
      <c r="E21" s="194" t="str">
        <f aca="false">VLOOKUP(A21,'Planilha de Critérios5'!B:AA,18,"FALSO")</f>
        <v>Apertado</v>
      </c>
      <c r="F21" s="194" t="n">
        <f aca="false">VLOOKUP(A21,'Planilha de Critérios5'!B21:AA774,26,"FALSO")</f>
        <v>0</v>
      </c>
    </row>
    <row r="22" customFormat="false" ht="15" hidden="false" customHeight="false" outlineLevel="0" collapsed="false">
      <c r="A22" s="195" t="s">
        <v>264</v>
      </c>
      <c r="B22" s="196" t="n">
        <v>11</v>
      </c>
      <c r="C22" s="198"/>
      <c r="D22" s="194" t="str">
        <f aca="false">VLOOKUP(A22,'Planilha de Critérios5'!B:AA,5,"FALSO")</f>
        <v>F</v>
      </c>
      <c r="E22" s="194" t="str">
        <f aca="false">VLOOKUP(A22,'Planilha de Critérios5'!B:AA,18,"FALSO")</f>
        <v>Apertado</v>
      </c>
      <c r="F22" s="194" t="n">
        <f aca="false">VLOOKUP(A22,'Planilha de Critérios5'!B22:AA775,26,"FALSO")</f>
        <v>0</v>
      </c>
    </row>
    <row r="23" customFormat="false" ht="15" hidden="false" customHeight="false" outlineLevel="0" collapsed="false">
      <c r="A23" s="195" t="s">
        <v>997</v>
      </c>
      <c r="B23" s="196" t="n">
        <v>21</v>
      </c>
      <c r="C23" s="198"/>
      <c r="D23" s="194" t="str">
        <f aca="false">VLOOKUP(A23,'Planilha de Critérios5'!B:AA,5,"FALSO")</f>
        <v>F</v>
      </c>
      <c r="E23" s="194" t="str">
        <f aca="false">VLOOKUP(A23,'Planilha de Critérios5'!B:AA,18,"FALSO")</f>
        <v>Apertado</v>
      </c>
      <c r="F23" s="194" t="n">
        <f aca="false">VLOOKUP(A23,'Planilha de Critérios5'!B23:AA776,26,"FALSO")</f>
        <v>0</v>
      </c>
    </row>
    <row r="24" customFormat="false" ht="15" hidden="false" customHeight="false" outlineLevel="0" collapsed="false">
      <c r="A24" s="195" t="s">
        <v>1000</v>
      </c>
      <c r="B24" s="196" t="n">
        <v>19</v>
      </c>
      <c r="C24" s="198"/>
      <c r="D24" s="194" t="str">
        <f aca="false">VLOOKUP(A24,'Planilha de Critérios5'!B:AA,5,"FALSO")</f>
        <v>F</v>
      </c>
      <c r="E24" s="194" t="str">
        <f aca="false">VLOOKUP(A24,'Planilha de Critérios5'!B:AA,18,"FALSO")</f>
        <v>Apertado</v>
      </c>
      <c r="F24" s="194" t="n">
        <f aca="false">VLOOKUP(A24,'Planilha de Critérios5'!B24:AA777,26,"FALSO")</f>
        <v>0</v>
      </c>
    </row>
    <row r="25" customFormat="false" ht="15" hidden="false" customHeight="false" outlineLevel="0" collapsed="false">
      <c r="A25" s="195" t="s">
        <v>1005</v>
      </c>
      <c r="B25" s="196" t="n">
        <v>17</v>
      </c>
      <c r="C25" s="198"/>
      <c r="D25" s="194" t="str">
        <f aca="false">VLOOKUP(A25,'Planilha de Critérios5'!B:AA,5,"FALSO")</f>
        <v>F</v>
      </c>
      <c r="E25" s="194" t="str">
        <f aca="false">VLOOKUP(A25,'Planilha de Critérios5'!B:AA,18,"FALSO")</f>
        <v>Apertado</v>
      </c>
      <c r="F25" s="194" t="n">
        <f aca="false">VLOOKUP(A25,'Planilha de Critérios5'!B25:AA778,26,"FALSO")</f>
        <v>0</v>
      </c>
    </row>
    <row r="26" customFormat="false" ht="15" hidden="false" customHeight="false" outlineLevel="0" collapsed="false">
      <c r="A26" s="195" t="s">
        <v>1008</v>
      </c>
      <c r="B26" s="196" t="n">
        <v>21</v>
      </c>
      <c r="C26" s="197" t="n">
        <v>46661</v>
      </c>
      <c r="D26" s="194" t="str">
        <f aca="false">VLOOKUP(A26,'Planilha de Critérios5'!B:AA,5,"FALSO")</f>
        <v>F</v>
      </c>
      <c r="E26" s="194" t="str">
        <f aca="false">VLOOKUP(A26,'Planilha de Critérios5'!B:AA,18,"FALSO")</f>
        <v>Apertado</v>
      </c>
      <c r="F26" s="194" t="n">
        <f aca="false">VLOOKUP(A26,'Planilha de Critérios5'!B26:AA779,26,"FALSO")</f>
        <v>0</v>
      </c>
    </row>
    <row r="27" customFormat="false" ht="15" hidden="false" customHeight="false" outlineLevel="0" collapsed="false">
      <c r="A27" s="195" t="s">
        <v>307</v>
      </c>
      <c r="B27" s="196" t="n">
        <v>11</v>
      </c>
      <c r="C27" s="198"/>
      <c r="D27" s="194" t="str">
        <f aca="false">VLOOKUP(A27,'Planilha de Critérios5'!B:AA,5,"FALSO")</f>
        <v>F</v>
      </c>
      <c r="E27" s="194" t="str">
        <f aca="false">VLOOKUP(A27,'Planilha de Critérios5'!B:AA,18,"FALSO")</f>
        <v>Apertado</v>
      </c>
      <c r="F27" s="194" t="n">
        <f aca="false">VLOOKUP(A27,'Planilha de Critérios5'!B27:AA780,26,"FALSO")</f>
        <v>0</v>
      </c>
    </row>
    <row r="28" customFormat="false" ht="15" hidden="false" customHeight="false" outlineLevel="0" collapsed="false">
      <c r="A28" s="195" t="s">
        <v>311</v>
      </c>
      <c r="B28" s="196" t="n">
        <v>12</v>
      </c>
      <c r="C28" s="198"/>
      <c r="D28" s="194" t="str">
        <f aca="false">VLOOKUP(A28,'Planilha de Critérios5'!B:AA,5,"FALSO")</f>
        <v>F</v>
      </c>
      <c r="E28" s="194" t="str">
        <f aca="false">VLOOKUP(A28,'Planilha de Critérios5'!B:AA,18,"FALSO")</f>
        <v>Apertado</v>
      </c>
      <c r="F28" s="194" t="n">
        <f aca="false">VLOOKUP(A28,'Planilha de Critérios5'!B28:AA781,26,"FALSO")</f>
        <v>0</v>
      </c>
    </row>
    <row r="29" customFormat="false" ht="15" hidden="false" customHeight="false" outlineLevel="0" collapsed="false">
      <c r="A29" s="195" t="s">
        <v>315</v>
      </c>
      <c r="B29" s="196" t="n">
        <v>11</v>
      </c>
      <c r="C29" s="198"/>
      <c r="D29" s="194" t="str">
        <f aca="false">VLOOKUP(A29,'Planilha de Critérios5'!B:AA,5,"FALSO")</f>
        <v>F</v>
      </c>
      <c r="E29" s="194" t="str">
        <f aca="false">VLOOKUP(A29,'Planilha de Critérios5'!B:AA,18,"FALSO")</f>
        <v>Apertado</v>
      </c>
      <c r="F29" s="194" t="n">
        <f aca="false">VLOOKUP(A29,'Planilha de Critérios5'!B29:AA782,26,"FALSO")</f>
        <v>0</v>
      </c>
    </row>
    <row r="30" customFormat="false" ht="15" hidden="false" customHeight="false" outlineLevel="0" collapsed="false">
      <c r="A30" s="195" t="s">
        <v>1011</v>
      </c>
      <c r="B30" s="196" t="n">
        <v>22</v>
      </c>
      <c r="C30" s="197" t="n">
        <v>45323</v>
      </c>
      <c r="D30" s="194" t="str">
        <f aca="false">VLOOKUP(A30,'Planilha de Critérios5'!B:AA,5,"FALSO")</f>
        <v>F</v>
      </c>
      <c r="E30" s="194" t="str">
        <f aca="false">VLOOKUP(A30,'Planilha de Critérios5'!B:AA,18,"FALSO")</f>
        <v>Apertado</v>
      </c>
      <c r="F30" s="194" t="n">
        <f aca="false">VLOOKUP(A30,'Planilha de Critérios5'!B30:AA783,26,"FALSO")</f>
        <v>0</v>
      </c>
    </row>
    <row r="31" customFormat="false" ht="15" hidden="false" customHeight="false" outlineLevel="0" collapsed="false">
      <c r="A31" s="195" t="s">
        <v>1014</v>
      </c>
      <c r="B31" s="196" t="n">
        <v>21</v>
      </c>
      <c r="C31" s="197" t="n">
        <v>45627</v>
      </c>
      <c r="D31" s="194" t="str">
        <f aca="false">VLOOKUP(A31,'Planilha de Critérios5'!B:AA,5,"FALSO")</f>
        <v>F</v>
      </c>
      <c r="E31" s="194" t="str">
        <f aca="false">VLOOKUP(A31,'Planilha de Critérios5'!B:AA,18,"FALSO")</f>
        <v>Apertado</v>
      </c>
      <c r="F31" s="194" t="n">
        <f aca="false">VLOOKUP(A31,'Planilha de Critérios5'!B31:AA784,26,"FALSO")</f>
        <v>0</v>
      </c>
    </row>
    <row r="32" customFormat="false" ht="15" hidden="false" customHeight="false" outlineLevel="0" collapsed="false">
      <c r="A32" s="195" t="s">
        <v>333</v>
      </c>
      <c r="B32" s="196" t="n">
        <v>21</v>
      </c>
      <c r="C32" s="198"/>
      <c r="D32" s="194" t="str">
        <f aca="false">VLOOKUP(A32,'Planilha de Critérios5'!B:AA,5,"FALSO")</f>
        <v>F</v>
      </c>
      <c r="E32" s="194" t="str">
        <f aca="false">VLOOKUP(A32,'Planilha de Critérios5'!B:AA,18,"FALSO")</f>
        <v>Apertado</v>
      </c>
      <c r="F32" s="194" t="n">
        <f aca="false">VLOOKUP(A32,'Planilha de Critérios5'!B32:AA785,26,"FALSO")</f>
        <v>0</v>
      </c>
    </row>
    <row r="33" customFormat="false" ht="15" hidden="false" customHeight="false" outlineLevel="0" collapsed="false">
      <c r="A33" s="195" t="s">
        <v>1019</v>
      </c>
      <c r="B33" s="196" t="n">
        <v>21</v>
      </c>
      <c r="C33" s="198"/>
      <c r="D33" s="194" t="str">
        <f aca="false">VLOOKUP(A33,'Planilha de Critérios5'!B:AA,5,"FALSO")</f>
        <v>F</v>
      </c>
      <c r="E33" s="194" t="str">
        <f aca="false">VLOOKUP(A33,'Planilha de Critérios5'!B:AA,18,"FALSO")</f>
        <v>Apertado</v>
      </c>
      <c r="F33" s="194" t="n">
        <f aca="false">VLOOKUP(A33,'Planilha de Critérios5'!B33:AA786,26,"FALSO")</f>
        <v>0</v>
      </c>
    </row>
    <row r="34" customFormat="false" ht="15" hidden="false" customHeight="false" outlineLevel="0" collapsed="false">
      <c r="A34" s="195" t="s">
        <v>1022</v>
      </c>
      <c r="B34" s="196" t="n">
        <v>17</v>
      </c>
      <c r="C34" s="198"/>
      <c r="D34" s="194" t="str">
        <f aca="false">VLOOKUP(A34,'Planilha de Critérios5'!B:AA,5,"FALSO")</f>
        <v>F</v>
      </c>
      <c r="E34" s="194" t="str">
        <f aca="false">VLOOKUP(A34,'Planilha de Critérios5'!B:AA,18,"FALSO")</f>
        <v>Apertado</v>
      </c>
      <c r="F34" s="194" t="n">
        <f aca="false">VLOOKUP(A34,'Planilha de Critérios5'!B34:AA787,26,"FALSO")</f>
        <v>0</v>
      </c>
    </row>
    <row r="35" customFormat="false" ht="15" hidden="false" customHeight="false" outlineLevel="0" collapsed="false">
      <c r="A35" s="195" t="s">
        <v>1025</v>
      </c>
      <c r="B35" s="196" t="n">
        <v>19</v>
      </c>
      <c r="C35" s="197" t="n">
        <v>47392</v>
      </c>
      <c r="D35" s="194" t="str">
        <f aca="false">VLOOKUP(A35,'Planilha de Critérios5'!B:AA,5,"FALSO")</f>
        <v>F</v>
      </c>
      <c r="E35" s="194" t="str">
        <f aca="false">VLOOKUP(A35,'Planilha de Critérios5'!B:AA,18,"FALSO")</f>
        <v>Apertado</v>
      </c>
      <c r="F35" s="194" t="n">
        <f aca="false">VLOOKUP(A35,'Planilha de Critérios5'!B35:AA788,26,"FALSO")</f>
        <v>0</v>
      </c>
    </row>
    <row r="36" customFormat="false" ht="15" hidden="false" customHeight="false" outlineLevel="0" collapsed="false">
      <c r="A36" s="195" t="s">
        <v>325</v>
      </c>
      <c r="B36" s="196" t="n">
        <v>12</v>
      </c>
      <c r="C36" s="198"/>
      <c r="D36" s="194" t="str">
        <f aca="false">VLOOKUP(A36,'Planilha de Critérios5'!B:AA,5,"FALSO")</f>
        <v>F</v>
      </c>
      <c r="E36" s="194" t="str">
        <f aca="false">VLOOKUP(A36,'Planilha de Critérios5'!B:AA,18,"FALSO")</f>
        <v>Apertado</v>
      </c>
      <c r="F36" s="194" t="n">
        <f aca="false">VLOOKUP(A36,'Planilha de Critérios5'!B36:AA789,26,"FALSO")</f>
        <v>0</v>
      </c>
    </row>
    <row r="37" customFormat="false" ht="15" hidden="false" customHeight="false" outlineLevel="0" collapsed="false">
      <c r="A37" s="195" t="s">
        <v>319</v>
      </c>
      <c r="B37" s="196" t="n">
        <v>10</v>
      </c>
      <c r="C37" s="198"/>
      <c r="D37" s="194" t="str">
        <f aca="false">VLOOKUP(A37,'Planilha de Critérios5'!B:AA,5,"FALSO")</f>
        <v>F</v>
      </c>
      <c r="E37" s="194" t="str">
        <f aca="false">VLOOKUP(A37,'Planilha de Critérios5'!B:AA,18,"FALSO")</f>
        <v>Apertado</v>
      </c>
      <c r="F37" s="194" t="n">
        <f aca="false">VLOOKUP(A37,'Planilha de Critérios5'!B37:AA790,26,"FALSO")</f>
        <v>0</v>
      </c>
    </row>
    <row r="38" customFormat="false" ht="15" hidden="false" customHeight="false" outlineLevel="0" collapsed="false">
      <c r="A38" s="195" t="s">
        <v>1028</v>
      </c>
      <c r="B38" s="196" t="n">
        <v>21</v>
      </c>
      <c r="C38" s="198"/>
      <c r="D38" s="194" t="str">
        <f aca="false">VLOOKUP(A38,'Planilha de Critérios5'!B:AA,5,"FALSO")</f>
        <v>F</v>
      </c>
      <c r="E38" s="194" t="str">
        <f aca="false">VLOOKUP(A38,'Planilha de Critérios5'!B:AA,18,"FALSO")</f>
        <v>Apertado</v>
      </c>
      <c r="F38" s="194" t="n">
        <f aca="false">VLOOKUP(A38,'Planilha de Critérios5'!B38:AA791,26,"FALSO")</f>
        <v>0</v>
      </c>
    </row>
    <row r="39" customFormat="false" ht="15" hidden="false" customHeight="false" outlineLevel="0" collapsed="false">
      <c r="A39" s="195" t="s">
        <v>329</v>
      </c>
      <c r="B39" s="196" t="n">
        <v>12</v>
      </c>
      <c r="C39" s="198"/>
      <c r="D39" s="194" t="str">
        <f aca="false">VLOOKUP(A39,'Planilha de Critérios5'!B:AA,5,"FALSO")</f>
        <v>F</v>
      </c>
      <c r="E39" s="194" t="str">
        <f aca="false">VLOOKUP(A39,'Planilha de Critérios5'!B:AA,18,"FALSO")</f>
        <v>Apertado</v>
      </c>
      <c r="F39" s="194" t="n">
        <f aca="false">VLOOKUP(A39,'Planilha de Critérios5'!B39:AA792,26,"FALSO")</f>
        <v>0</v>
      </c>
    </row>
    <row r="40" customFormat="false" ht="15" hidden="false" customHeight="false" outlineLevel="0" collapsed="false">
      <c r="A40" s="195" t="s">
        <v>338</v>
      </c>
      <c r="B40" s="196" t="n">
        <v>9</v>
      </c>
      <c r="C40" s="198"/>
      <c r="D40" s="194" t="str">
        <f aca="false">VLOOKUP(A40,'Planilha de Critérios5'!B:AA,5,"FALSO")</f>
        <v>F</v>
      </c>
      <c r="E40" s="194" t="str">
        <f aca="false">VLOOKUP(A40,'Planilha de Critérios5'!B:AA,18,"FALSO")</f>
        <v>Apertado</v>
      </c>
      <c r="F40" s="194" t="n">
        <f aca="false">VLOOKUP(A40,'Planilha de Critérios5'!B40:AA793,26,"FALSO")</f>
        <v>0</v>
      </c>
    </row>
    <row r="41" customFormat="false" ht="15" hidden="false" customHeight="false" outlineLevel="0" collapsed="false">
      <c r="A41" s="195" t="s">
        <v>1031</v>
      </c>
      <c r="B41" s="196" t="n">
        <v>21</v>
      </c>
      <c r="C41" s="198"/>
      <c r="D41" s="194" t="str">
        <f aca="false">VLOOKUP(A41,'Planilha de Critérios5'!B:AA,5,"FALSO")</f>
        <v>F</v>
      </c>
      <c r="E41" s="194" t="str">
        <f aca="false">VLOOKUP(A41,'Planilha de Critérios5'!B:AA,18,"FALSO")</f>
        <v>Apertado</v>
      </c>
      <c r="F41" s="194" t="n">
        <f aca="false">VLOOKUP(A41,'Planilha de Critérios5'!B41:AA794,26,"FALSO")</f>
        <v>0</v>
      </c>
    </row>
    <row r="42" customFormat="false" ht="15" hidden="false" customHeight="false" outlineLevel="0" collapsed="false">
      <c r="A42" s="195" t="s">
        <v>342</v>
      </c>
      <c r="B42" s="196" t="n">
        <v>11</v>
      </c>
      <c r="C42" s="198"/>
      <c r="D42" s="194" t="str">
        <f aca="false">VLOOKUP(A42,'Planilha de Critérios5'!B:AA,5,"FALSO")</f>
        <v>F</v>
      </c>
      <c r="E42" s="194" t="str">
        <f aca="false">VLOOKUP(A42,'Planilha de Critérios5'!B:AA,18,"FALSO")</f>
        <v>Apertado</v>
      </c>
      <c r="F42" s="194" t="n">
        <f aca="false">VLOOKUP(A42,'Planilha de Critérios5'!B42:AA795,26,"FALSO")</f>
        <v>0</v>
      </c>
    </row>
    <row r="43" customFormat="false" ht="15" hidden="false" customHeight="false" outlineLevel="0" collapsed="false">
      <c r="A43" s="195" t="s">
        <v>1034</v>
      </c>
      <c r="B43" s="196" t="n">
        <v>19</v>
      </c>
      <c r="C43" s="198"/>
      <c r="D43" s="194" t="str">
        <f aca="false">VLOOKUP(A43,'Planilha de Critérios5'!B:AA,5,"FALSO")</f>
        <v>F</v>
      </c>
      <c r="E43" s="194" t="str">
        <f aca="false">VLOOKUP(A43,'Planilha de Critérios5'!B:AA,18,"FALSO")</f>
        <v>Apertado</v>
      </c>
      <c r="F43" s="194" t="n">
        <f aca="false">VLOOKUP(A43,'Planilha de Critérios5'!B43:AA796,26,"FALSO")</f>
        <v>0</v>
      </c>
    </row>
    <row r="44" customFormat="false" ht="15" hidden="false" customHeight="false" outlineLevel="0" collapsed="false">
      <c r="A44" s="195" t="s">
        <v>346</v>
      </c>
      <c r="B44" s="196" t="n">
        <v>11</v>
      </c>
      <c r="C44" s="198"/>
      <c r="D44" s="194" t="str">
        <f aca="false">VLOOKUP(A44,'Planilha de Critérios5'!B:AA,5,"FALSO")</f>
        <v>F</v>
      </c>
      <c r="E44" s="194" t="str">
        <f aca="false">VLOOKUP(A44,'Planilha de Critérios5'!B:AA,18,"FALSO")</f>
        <v>Apertado</v>
      </c>
      <c r="F44" s="194" t="n">
        <f aca="false">VLOOKUP(A44,'Planilha de Critérios5'!B44:AA797,26,"FALSO")</f>
        <v>0</v>
      </c>
    </row>
    <row r="45" customFormat="false" ht="15" hidden="false" customHeight="false" outlineLevel="0" collapsed="false">
      <c r="A45" s="195" t="s">
        <v>66</v>
      </c>
      <c r="B45" s="196" t="n">
        <v>6</v>
      </c>
      <c r="C45" s="198"/>
      <c r="D45" s="194" t="str">
        <f aca="false">VLOOKUP(A45,'Planilha de Critérios5'!B:AA,5,"FALSO")</f>
        <v>F</v>
      </c>
      <c r="E45" s="194" t="str">
        <f aca="false">VLOOKUP(A45,'Planilha de Critérios5'!B:AA,18,"FALSO")</f>
        <v>Apertado</v>
      </c>
      <c r="F45" s="194" t="n">
        <f aca="false">VLOOKUP(A45,'Planilha de Critérios5'!B45:AA798,26,"FALSO")</f>
        <v>0</v>
      </c>
    </row>
    <row r="46" customFormat="false" ht="15" hidden="false" customHeight="false" outlineLevel="0" collapsed="false">
      <c r="A46" s="195" t="s">
        <v>1037</v>
      </c>
      <c r="B46" s="196" t="n">
        <v>19</v>
      </c>
      <c r="C46" s="197" t="n">
        <v>45931</v>
      </c>
      <c r="D46" s="194" t="str">
        <f aca="false">VLOOKUP(A46,'Planilha de Critérios5'!B:AA,5,"FALSO")</f>
        <v>F</v>
      </c>
      <c r="E46" s="194" t="str">
        <f aca="false">VLOOKUP(A46,'Planilha de Critérios5'!B:AA,18,"FALSO")</f>
        <v>Apertado</v>
      </c>
      <c r="F46" s="194" t="n">
        <f aca="false">VLOOKUP(A46,'Planilha de Critérios5'!B46:AA799,26,"FALSO")</f>
        <v>0</v>
      </c>
    </row>
    <row r="47" customFormat="false" ht="15" hidden="false" customHeight="false" outlineLevel="0" collapsed="false">
      <c r="A47" s="195" t="s">
        <v>1040</v>
      </c>
      <c r="B47" s="196" t="n">
        <v>17</v>
      </c>
      <c r="C47" s="197" t="n">
        <v>45901</v>
      </c>
      <c r="D47" s="194" t="str">
        <f aca="false">VLOOKUP(A47,'Planilha de Critérios5'!B:AA,5,"FALSO")</f>
        <v>F</v>
      </c>
      <c r="E47" s="194" t="str">
        <f aca="false">VLOOKUP(A47,'Planilha de Critérios5'!B:AA,18,"FALSO")</f>
        <v>Apertado</v>
      </c>
      <c r="F47" s="194" t="n">
        <f aca="false">VLOOKUP(A47,'Planilha de Critérios5'!B47:AA800,26,"FALSO")</f>
        <v>0</v>
      </c>
    </row>
    <row r="48" customFormat="false" ht="15" hidden="false" customHeight="false" outlineLevel="0" collapsed="false">
      <c r="A48" s="195" t="s">
        <v>350</v>
      </c>
      <c r="B48" s="196" t="n">
        <v>12</v>
      </c>
      <c r="C48" s="198"/>
      <c r="D48" s="194" t="str">
        <f aca="false">VLOOKUP(A48,'Planilha de Critérios5'!B:AA,5,"FALSO")</f>
        <v>F</v>
      </c>
      <c r="E48" s="194" t="str">
        <f aca="false">VLOOKUP(A48,'Planilha de Critérios5'!B:AA,18,"FALSO")</f>
        <v>Apertado</v>
      </c>
      <c r="F48" s="194" t="n">
        <f aca="false">VLOOKUP(A48,'Planilha de Critérios5'!B48:AA801,26,"FALSO")</f>
        <v>0</v>
      </c>
    </row>
    <row r="49" customFormat="false" ht="15" hidden="false" customHeight="false" outlineLevel="0" collapsed="false">
      <c r="A49" s="195" t="s">
        <v>1044</v>
      </c>
      <c r="B49" s="196" t="n">
        <v>21</v>
      </c>
      <c r="C49" s="198"/>
      <c r="D49" s="194" t="str">
        <f aca="false">VLOOKUP(A49,'Planilha de Critérios5'!B:AA,5,"FALSO")</f>
        <v>F</v>
      </c>
      <c r="E49" s="194" t="str">
        <f aca="false">VLOOKUP(A49,'Planilha de Critérios5'!B:AA,18,"FALSO")</f>
        <v>Apertado</v>
      </c>
      <c r="F49" s="194" t="n">
        <f aca="false">VLOOKUP(A49,'Planilha de Critérios5'!B49:AA802,26,"FALSO")</f>
        <v>0</v>
      </c>
    </row>
    <row r="50" customFormat="false" ht="15" hidden="false" customHeight="false" outlineLevel="0" collapsed="false">
      <c r="A50" s="195" t="s">
        <v>1047</v>
      </c>
      <c r="B50" s="196" t="n">
        <v>17</v>
      </c>
      <c r="C50" s="198"/>
      <c r="D50" s="194" t="str">
        <f aca="false">VLOOKUP(A50,'Planilha de Critérios5'!B:AA,5,"FALSO")</f>
        <v>F</v>
      </c>
      <c r="E50" s="194" t="str">
        <f aca="false">VLOOKUP(A50,'Planilha de Critérios5'!B:AA,18,"FALSO")</f>
        <v>Apertado</v>
      </c>
      <c r="F50" s="194" t="n">
        <f aca="false">VLOOKUP(A50,'Planilha de Critérios5'!B50:AA803,26,"FALSO")</f>
        <v>0</v>
      </c>
    </row>
    <row r="51" customFormat="false" ht="15" hidden="false" customHeight="false" outlineLevel="0" collapsed="false">
      <c r="A51" s="195" t="s">
        <v>1050</v>
      </c>
      <c r="B51" s="196" t="n">
        <v>19</v>
      </c>
      <c r="C51" s="198"/>
      <c r="D51" s="194" t="str">
        <f aca="false">VLOOKUP(A51,'Planilha de Critérios5'!B:AA,5,"FALSO")</f>
        <v>F</v>
      </c>
      <c r="E51" s="194" t="str">
        <f aca="false">VLOOKUP(A51,'Planilha de Critérios5'!B:AA,18,"FALSO")</f>
        <v>Apertado</v>
      </c>
      <c r="F51" s="194" t="n">
        <f aca="false">VLOOKUP(A51,'Planilha de Critérios5'!B51:AA804,26,"FALSO")</f>
        <v>0</v>
      </c>
    </row>
    <row r="52" customFormat="false" ht="15" hidden="false" customHeight="false" outlineLevel="0" collapsed="false">
      <c r="A52" s="195" t="s">
        <v>1053</v>
      </c>
      <c r="B52" s="196" t="n">
        <v>21</v>
      </c>
      <c r="C52" s="197" t="n">
        <v>45748</v>
      </c>
      <c r="D52" s="194" t="str">
        <f aca="false">VLOOKUP(A52,'Planilha de Critérios5'!B:AA,5,"FALSO")</f>
        <v>F</v>
      </c>
      <c r="E52" s="194" t="str">
        <f aca="false">VLOOKUP(A52,'Planilha de Critérios5'!B:AA,18,"FALSO")</f>
        <v>Apertado</v>
      </c>
      <c r="F52" s="194" t="n">
        <f aca="false">VLOOKUP(A52,'Planilha de Critérios5'!B52:AA805,26,"FALSO")</f>
        <v>0</v>
      </c>
    </row>
    <row r="53" customFormat="false" ht="15" hidden="false" customHeight="false" outlineLevel="0" collapsed="false">
      <c r="A53" s="195" t="s">
        <v>1056</v>
      </c>
      <c r="B53" s="196" t="n">
        <v>21</v>
      </c>
      <c r="C53" s="198"/>
      <c r="D53" s="194" t="str">
        <f aca="false">VLOOKUP(A53,'Planilha de Critérios5'!B:AA,5,"FALSO")</f>
        <v>F</v>
      </c>
      <c r="E53" s="194" t="str">
        <f aca="false">VLOOKUP(A53,'Planilha de Critérios5'!B:AA,18,"FALSO")</f>
        <v>Apertado</v>
      </c>
      <c r="F53" s="194" t="n">
        <f aca="false">VLOOKUP(A53,'Planilha de Critérios5'!B53:AA806,26,"FALSO")</f>
        <v>0</v>
      </c>
    </row>
    <row r="54" customFormat="false" ht="15" hidden="false" customHeight="false" outlineLevel="0" collapsed="false">
      <c r="A54" s="195" t="s">
        <v>1059</v>
      </c>
      <c r="B54" s="196" t="n">
        <v>21</v>
      </c>
      <c r="C54" s="198"/>
      <c r="D54" s="194" t="str">
        <f aca="false">VLOOKUP(A54,'Planilha de Critérios5'!B:AA,5,"FALSO")</f>
        <v>F</v>
      </c>
      <c r="E54" s="194" t="str">
        <f aca="false">VLOOKUP(A54,'Planilha de Critérios5'!B:AA,18,"FALSO")</f>
        <v>Apertado</v>
      </c>
      <c r="F54" s="194" t="n">
        <f aca="false">VLOOKUP(A54,'Planilha de Critérios5'!B54:AA807,26,"FALSO")</f>
        <v>0</v>
      </c>
    </row>
    <row r="55" customFormat="false" ht="15" hidden="false" customHeight="false" outlineLevel="0" collapsed="false">
      <c r="A55" s="195" t="s">
        <v>360</v>
      </c>
      <c r="B55" s="196" t="n">
        <v>11</v>
      </c>
      <c r="C55" s="198"/>
      <c r="D55" s="194" t="str">
        <f aca="false">VLOOKUP(A55,'Planilha de Critérios5'!B:AA,5,"FALSO")</f>
        <v>F</v>
      </c>
      <c r="E55" s="194" t="str">
        <f aca="false">VLOOKUP(A55,'Planilha de Critérios5'!B:AA,18,"FALSO")</f>
        <v>Apertado</v>
      </c>
      <c r="F55" s="194" t="n">
        <f aca="false">VLOOKUP(A55,'Planilha de Critérios5'!B55:AA808,26,"FALSO")</f>
        <v>0</v>
      </c>
    </row>
    <row r="56" customFormat="false" ht="15" hidden="false" customHeight="false" outlineLevel="0" collapsed="false">
      <c r="A56" s="195" t="s">
        <v>364</v>
      </c>
      <c r="B56" s="196" t="n">
        <v>10</v>
      </c>
      <c r="C56" s="198"/>
      <c r="D56" s="194" t="str">
        <f aca="false">VLOOKUP(A56,'Planilha de Critérios5'!B:AA,5,"FALSO")</f>
        <v>F</v>
      </c>
      <c r="E56" s="194" t="str">
        <f aca="false">VLOOKUP(A56,'Planilha de Critérios5'!B:AA,18,"FALSO")</f>
        <v>Apertado</v>
      </c>
      <c r="F56" s="194" t="n">
        <f aca="false">VLOOKUP(A56,'Planilha de Critérios5'!B56:AA809,26,"FALSO")</f>
        <v>0</v>
      </c>
    </row>
    <row r="57" customFormat="false" ht="15" hidden="false" customHeight="false" outlineLevel="0" collapsed="false">
      <c r="A57" s="195" t="s">
        <v>1063</v>
      </c>
      <c r="B57" s="196" t="n">
        <v>17</v>
      </c>
      <c r="C57" s="198"/>
      <c r="D57" s="194" t="str">
        <f aca="false">VLOOKUP(A57,'Planilha de Critérios5'!B:AA,5,"FALSO")</f>
        <v>F</v>
      </c>
      <c r="E57" s="194" t="str">
        <f aca="false">VLOOKUP(A57,'Planilha de Critérios5'!B:AA,18,"FALSO")</f>
        <v>Apertado</v>
      </c>
      <c r="F57" s="194" t="n">
        <f aca="false">VLOOKUP(A57,'Planilha de Critérios5'!B57:AA810,26,"FALSO")</f>
        <v>0</v>
      </c>
    </row>
    <row r="58" customFormat="false" ht="15" hidden="false" customHeight="false" outlineLevel="0" collapsed="false">
      <c r="A58" s="195" t="s">
        <v>1066</v>
      </c>
      <c r="B58" s="196" t="n">
        <v>19</v>
      </c>
      <c r="C58" s="198"/>
      <c r="D58" s="194" t="str">
        <f aca="false">VLOOKUP(A58,'Planilha de Critérios5'!B:AA,5,"FALSO")</f>
        <v>F</v>
      </c>
      <c r="E58" s="194" t="str">
        <f aca="false">VLOOKUP(A58,'Planilha de Critérios5'!B:AA,18,"FALSO")</f>
        <v>Apertado</v>
      </c>
      <c r="F58" s="194" t="n">
        <f aca="false">VLOOKUP(A58,'Planilha de Critérios5'!B58:AA811,26,"FALSO")</f>
        <v>0</v>
      </c>
    </row>
    <row r="59" customFormat="false" ht="15" hidden="false" customHeight="false" outlineLevel="0" collapsed="false">
      <c r="A59" s="195" t="s">
        <v>73</v>
      </c>
      <c r="B59" s="196" t="n">
        <v>13</v>
      </c>
      <c r="C59" s="197" t="n">
        <v>46539</v>
      </c>
      <c r="D59" s="194" t="str">
        <f aca="false">VLOOKUP(A59,'Planilha de Critérios5'!B:AA,5,"FALSO")</f>
        <v>F</v>
      </c>
      <c r="E59" s="194" t="str">
        <f aca="false">VLOOKUP(A59,'Planilha de Critérios5'!B:AA,18,"FALSO")</f>
        <v>Apertado</v>
      </c>
      <c r="F59" s="194" t="n">
        <f aca="false">VLOOKUP(A59,'Planilha de Critérios5'!B59:AA812,26,"FALSO")</f>
        <v>0</v>
      </c>
    </row>
    <row r="60" customFormat="false" ht="15" hidden="false" customHeight="false" outlineLevel="0" collapsed="false">
      <c r="A60" s="195" t="s">
        <v>375</v>
      </c>
      <c r="B60" s="196" t="n">
        <v>9</v>
      </c>
      <c r="C60" s="198"/>
      <c r="D60" s="194" t="str">
        <f aca="false">VLOOKUP(A60,'Planilha de Critérios5'!B:AA,5,"FALSO")</f>
        <v>F</v>
      </c>
      <c r="E60" s="194" t="str">
        <f aca="false">VLOOKUP(A60,'Planilha de Critérios5'!B:AA,18,"FALSO")</f>
        <v>Apertado</v>
      </c>
      <c r="F60" s="194" t="n">
        <f aca="false">VLOOKUP(A60,'Planilha de Critérios5'!B60:AA813,26,"FALSO")</f>
        <v>0</v>
      </c>
    </row>
    <row r="61" customFormat="false" ht="15" hidden="false" customHeight="false" outlineLevel="0" collapsed="false">
      <c r="A61" s="195" t="s">
        <v>1073</v>
      </c>
      <c r="B61" s="196" t="n">
        <v>19</v>
      </c>
      <c r="C61" s="198"/>
      <c r="D61" s="194" t="str">
        <f aca="false">VLOOKUP(A61,'Planilha de Critérios5'!B:AA,5,"FALSO")</f>
        <v>F</v>
      </c>
      <c r="E61" s="194" t="str">
        <f aca="false">VLOOKUP(A61,'Planilha de Critérios5'!B:AA,18,"FALSO")</f>
        <v>Apertado</v>
      </c>
      <c r="F61" s="194" t="n">
        <f aca="false">VLOOKUP(A61,'Planilha de Critérios5'!B61:AA814,26,"FALSO")</f>
        <v>0</v>
      </c>
    </row>
    <row r="62" customFormat="false" ht="15" hidden="false" customHeight="false" outlineLevel="0" collapsed="false">
      <c r="A62" s="195" t="s">
        <v>1076</v>
      </c>
      <c r="B62" s="196" t="n">
        <v>21</v>
      </c>
      <c r="C62" s="198"/>
      <c r="D62" s="194" t="str">
        <f aca="false">VLOOKUP(A62,'Planilha de Critérios5'!B:AA,5,"FALSO")</f>
        <v>F</v>
      </c>
      <c r="E62" s="194" t="str">
        <f aca="false">VLOOKUP(A62,'Planilha de Critérios5'!B:AA,18,"FALSO")</f>
        <v>Apertado</v>
      </c>
      <c r="F62" s="194" t="n">
        <f aca="false">VLOOKUP(A62,'Planilha de Critérios5'!B62:AA815,26,"FALSO")</f>
        <v>0</v>
      </c>
    </row>
    <row r="63" customFormat="false" ht="15" hidden="false" customHeight="false" outlineLevel="0" collapsed="false">
      <c r="A63" s="195" t="s">
        <v>1079</v>
      </c>
      <c r="B63" s="196" t="n">
        <v>17</v>
      </c>
      <c r="C63" s="198"/>
      <c r="D63" s="194" t="str">
        <f aca="false">VLOOKUP(A63,'Planilha de Critérios5'!B:AA,5,"FALSO")</f>
        <v>F</v>
      </c>
      <c r="E63" s="194" t="str">
        <f aca="false">VLOOKUP(A63,'Planilha de Critérios5'!B:AA,18,"FALSO")</f>
        <v>Apertado</v>
      </c>
      <c r="F63" s="194" t="n">
        <f aca="false">VLOOKUP(A63,'Planilha de Critérios5'!B63:AA816,26,"FALSO")</f>
        <v>0</v>
      </c>
    </row>
    <row r="64" customFormat="false" ht="15" hidden="false" customHeight="false" outlineLevel="0" collapsed="false">
      <c r="A64" s="195" t="s">
        <v>1465</v>
      </c>
      <c r="B64" s="196" t="n">
        <v>6</v>
      </c>
      <c r="C64" s="198"/>
      <c r="D64" s="194" t="str">
        <f aca="false">VLOOKUP(A64,'Planilha de Critérios5'!B:AA,5,"FALSO")</f>
        <v>F</v>
      </c>
      <c r="E64" s="194" t="str">
        <f aca="false">VLOOKUP(A64,'Planilha de Critérios5'!B:AA,18,"FALSO")</f>
        <v>Apertado</v>
      </c>
      <c r="F64" s="194" t="n">
        <f aca="false">VLOOKUP(A64,'Planilha de Critérios5'!B64:AA817,26,"FALSO")</f>
        <v>0</v>
      </c>
    </row>
    <row r="65" customFormat="false" ht="15" hidden="false" customHeight="false" outlineLevel="0" collapsed="false">
      <c r="A65" s="195" t="s">
        <v>380</v>
      </c>
      <c r="B65" s="196" t="n">
        <v>11</v>
      </c>
      <c r="C65" s="198"/>
      <c r="D65" s="194" t="str">
        <f aca="false">VLOOKUP(A65,'Planilha de Critérios5'!B:AA,5,"FALSO")</f>
        <v>F</v>
      </c>
      <c r="E65" s="194" t="str">
        <f aca="false">VLOOKUP(A65,'Planilha de Critérios5'!B:AA,18,"FALSO")</f>
        <v>Apertado</v>
      </c>
      <c r="F65" s="194" t="n">
        <f aca="false">VLOOKUP(A65,'Planilha de Critérios5'!B65:AA818,26,"FALSO")</f>
        <v>0</v>
      </c>
    </row>
    <row r="66" customFormat="false" ht="15" hidden="false" customHeight="false" outlineLevel="0" collapsed="false">
      <c r="A66" s="195" t="s">
        <v>1083</v>
      </c>
      <c r="B66" s="196" t="n">
        <v>17</v>
      </c>
      <c r="C66" s="197" t="n">
        <v>46997</v>
      </c>
      <c r="D66" s="194" t="str">
        <f aca="false">VLOOKUP(A66,'Planilha de Critérios5'!B:AA,5,"FALSO")</f>
        <v>F</v>
      </c>
      <c r="E66" s="194" t="str">
        <f aca="false">VLOOKUP(A66,'Planilha de Critérios5'!B:AA,18,"FALSO")</f>
        <v>Apertado</v>
      </c>
      <c r="F66" s="194" t="n">
        <f aca="false">VLOOKUP(A66,'Planilha de Critérios5'!B66:AA819,26,"FALSO")</f>
        <v>0</v>
      </c>
    </row>
    <row r="67" customFormat="false" ht="15" hidden="false" customHeight="false" outlineLevel="0" collapsed="false">
      <c r="A67" s="195" t="s">
        <v>384</v>
      </c>
      <c r="B67" s="196" t="n">
        <v>12</v>
      </c>
      <c r="C67" s="198"/>
      <c r="D67" s="194" t="str">
        <f aca="false">VLOOKUP(A67,'Planilha de Critérios5'!B:AA,5,"FALSO")</f>
        <v>F</v>
      </c>
      <c r="E67" s="194" t="str">
        <f aca="false">VLOOKUP(A67,'Planilha de Critérios5'!B:AA,18,"FALSO")</f>
        <v>Apertado</v>
      </c>
      <c r="F67" s="194" t="n">
        <f aca="false">VLOOKUP(A67,'Planilha de Critérios5'!B67:AA820,26,"FALSO")</f>
        <v>0</v>
      </c>
    </row>
    <row r="68" customFormat="false" ht="15" hidden="false" customHeight="false" outlineLevel="0" collapsed="false">
      <c r="A68" s="195" t="s">
        <v>395</v>
      </c>
      <c r="B68" s="196" t="n">
        <v>9</v>
      </c>
      <c r="C68" s="198"/>
      <c r="D68" s="194" t="str">
        <f aca="false">VLOOKUP(A68,'Planilha de Critérios5'!B:AA,5,"FALSO")</f>
        <v>F</v>
      </c>
      <c r="E68" s="194" t="str">
        <f aca="false">VLOOKUP(A68,'Planilha de Critérios5'!B:AA,18,"FALSO")</f>
        <v>Apertado</v>
      </c>
      <c r="F68" s="194" t="n">
        <f aca="false">VLOOKUP(A68,'Planilha de Critérios5'!B68:AA821,26,"FALSO")</f>
        <v>0</v>
      </c>
    </row>
    <row r="69" customFormat="false" ht="15" hidden="false" customHeight="false" outlineLevel="0" collapsed="false">
      <c r="A69" s="195" t="s">
        <v>399</v>
      </c>
      <c r="B69" s="196" t="n">
        <v>9</v>
      </c>
      <c r="C69" s="198"/>
      <c r="D69" s="194" t="str">
        <f aca="false">VLOOKUP(A69,'Planilha de Critérios5'!B:AA,5,"FALSO")</f>
        <v>F</v>
      </c>
      <c r="E69" s="194" t="str">
        <f aca="false">VLOOKUP(A69,'Planilha de Critérios5'!B:AA,18,"FALSO")</f>
        <v>Apertado</v>
      </c>
      <c r="F69" s="194" t="n">
        <f aca="false">VLOOKUP(A69,'Planilha de Critérios5'!B69:AA822,26,"FALSO")</f>
        <v>0</v>
      </c>
    </row>
    <row r="70" customFormat="false" ht="15" hidden="false" customHeight="false" outlineLevel="0" collapsed="false">
      <c r="A70" s="195" t="s">
        <v>404</v>
      </c>
      <c r="B70" s="196" t="n">
        <v>10</v>
      </c>
      <c r="C70" s="198"/>
      <c r="D70" s="194" t="str">
        <f aca="false">VLOOKUP(A70,'Planilha de Critérios5'!B:AA,5,"FALSO")</f>
        <v>F</v>
      </c>
      <c r="E70" s="194" t="str">
        <f aca="false">VLOOKUP(A70,'Planilha de Critérios5'!B:AA,18,"FALSO")</f>
        <v>Apertado</v>
      </c>
      <c r="F70" s="194" t="n">
        <f aca="false">VLOOKUP(A70,'Planilha de Critérios5'!B70:AA823,26,"FALSO")</f>
        <v>0</v>
      </c>
    </row>
    <row r="71" customFormat="false" ht="15" hidden="false" customHeight="false" outlineLevel="0" collapsed="false">
      <c r="A71" s="195" t="s">
        <v>1087</v>
      </c>
      <c r="B71" s="196" t="n">
        <v>19</v>
      </c>
      <c r="C71" s="198"/>
      <c r="D71" s="194" t="str">
        <f aca="false">VLOOKUP(A71,'Planilha de Critérios5'!B:AA,5,"FALSO")</f>
        <v>F</v>
      </c>
      <c r="E71" s="194" t="str">
        <f aca="false">VLOOKUP(A71,'Planilha de Critérios5'!B:AA,18,"FALSO")</f>
        <v>Apertado</v>
      </c>
      <c r="F71" s="194" t="n">
        <f aca="false">VLOOKUP(A71,'Planilha de Critérios5'!B71:AA824,26,"FALSO")</f>
        <v>0</v>
      </c>
    </row>
    <row r="72" customFormat="false" ht="15" hidden="false" customHeight="false" outlineLevel="0" collapsed="false">
      <c r="A72" s="195" t="s">
        <v>1090</v>
      </c>
      <c r="B72" s="196" t="n">
        <v>21</v>
      </c>
      <c r="C72" s="198"/>
      <c r="D72" s="194" t="str">
        <f aca="false">VLOOKUP(A72,'Planilha de Critérios5'!B:AA,5,"FALSO")</f>
        <v>F</v>
      </c>
      <c r="E72" s="194" t="str">
        <f aca="false">VLOOKUP(A72,'Planilha de Critérios5'!B:AA,18,"FALSO")</f>
        <v>Apertado</v>
      </c>
      <c r="F72" s="194" t="n">
        <f aca="false">VLOOKUP(A72,'Planilha de Critérios5'!B72:AA825,26,"FALSO")</f>
        <v>0</v>
      </c>
    </row>
    <row r="73" customFormat="false" ht="15" hidden="false" customHeight="false" outlineLevel="0" collapsed="false">
      <c r="A73" s="195" t="s">
        <v>76</v>
      </c>
      <c r="B73" s="196" t="n">
        <v>6</v>
      </c>
      <c r="C73" s="197" t="n">
        <v>46327</v>
      </c>
      <c r="D73" s="194" t="str">
        <f aca="false">VLOOKUP(A73,'Planilha de Critérios5'!B:AA,5,"FALSO")</f>
        <v>F</v>
      </c>
      <c r="E73" s="194" t="str">
        <f aca="false">VLOOKUP(A73,'Planilha de Critérios5'!B:AA,18,"FALSO")</f>
        <v>Apertado</v>
      </c>
      <c r="F73" s="194" t="n">
        <f aca="false">VLOOKUP(A73,'Planilha de Critérios5'!B73:AA826,26,"FALSO")</f>
        <v>0</v>
      </c>
    </row>
    <row r="74" customFormat="false" ht="15" hidden="false" customHeight="false" outlineLevel="0" collapsed="false">
      <c r="A74" s="195" t="s">
        <v>79</v>
      </c>
      <c r="B74" s="196" t="n">
        <v>9</v>
      </c>
      <c r="C74" s="197" t="n">
        <v>46266</v>
      </c>
      <c r="D74" s="194" t="str">
        <f aca="false">VLOOKUP(A74,'Planilha de Critérios5'!B:AA,5,"FALSO")</f>
        <v>F</v>
      </c>
      <c r="E74" s="194" t="str">
        <f aca="false">VLOOKUP(A74,'Planilha de Critérios5'!B:AA,18,"FALSO")</f>
        <v>Adequado</v>
      </c>
      <c r="F74" s="194" t="n">
        <f aca="false">VLOOKUP(A74,'Planilha de Critérios5'!B74:AA827,26,"FALSO")</f>
        <v>0</v>
      </c>
    </row>
    <row r="75" customFormat="false" ht="15" hidden="false" customHeight="false" outlineLevel="0" collapsed="false">
      <c r="A75" s="195" t="s">
        <v>409</v>
      </c>
      <c r="B75" s="196" t="n">
        <v>14</v>
      </c>
      <c r="C75" s="198"/>
      <c r="D75" s="194" t="str">
        <f aca="false">VLOOKUP(A75,'Planilha de Critérios5'!B:AA,5,"FALSO")</f>
        <v>F</v>
      </c>
      <c r="E75" s="194" t="str">
        <f aca="false">VLOOKUP(A75,'Planilha de Critérios5'!B:AA,18,"FALSO")</f>
        <v>Apertado</v>
      </c>
      <c r="F75" s="194" t="n">
        <f aca="false">VLOOKUP(A75,'Planilha de Critérios5'!B75:AA828,26,"FALSO")</f>
        <v>0</v>
      </c>
    </row>
    <row r="76" customFormat="false" ht="15" hidden="false" customHeight="false" outlineLevel="0" collapsed="false">
      <c r="A76" s="195" t="s">
        <v>414</v>
      </c>
      <c r="B76" s="196" t="n">
        <v>9</v>
      </c>
      <c r="C76" s="197" t="n">
        <v>45536</v>
      </c>
      <c r="D76" s="194" t="str">
        <f aca="false">VLOOKUP(A76,'Planilha de Critérios5'!B:AA,5,"FALSO")</f>
        <v>F</v>
      </c>
      <c r="E76" s="194" t="str">
        <f aca="false">VLOOKUP(A76,'Planilha de Critérios5'!B:AA,18,"FALSO")</f>
        <v>Apertado</v>
      </c>
      <c r="F76" s="194" t="n">
        <f aca="false">VLOOKUP(A76,'Planilha de Critérios5'!B76:AA829,26,"FALSO")</f>
        <v>0</v>
      </c>
    </row>
    <row r="77" customFormat="false" ht="15" hidden="false" customHeight="false" outlineLevel="0" collapsed="false">
      <c r="A77" s="195" t="s">
        <v>419</v>
      </c>
      <c r="B77" s="196" t="n">
        <v>9</v>
      </c>
      <c r="C77" s="197" t="n">
        <v>46844</v>
      </c>
      <c r="D77" s="194" t="str">
        <f aca="false">VLOOKUP(A77,'Planilha de Critérios5'!B:AA,5,"FALSO")</f>
        <v>F</v>
      </c>
      <c r="E77" s="194" t="str">
        <f aca="false">VLOOKUP(A77,'Planilha de Critérios5'!B:AA,18,"FALSO")</f>
        <v>Apertado</v>
      </c>
      <c r="F77" s="194" t="n">
        <f aca="false">VLOOKUP(A77,'Planilha de Critérios5'!B77:AA830,26,"FALSO")</f>
        <v>0</v>
      </c>
    </row>
    <row r="78" customFormat="false" ht="15" hidden="false" customHeight="false" outlineLevel="0" collapsed="false">
      <c r="A78" s="195" t="s">
        <v>423</v>
      </c>
      <c r="B78" s="196" t="n">
        <v>9</v>
      </c>
      <c r="C78" s="198"/>
      <c r="D78" s="194" t="str">
        <f aca="false">VLOOKUP(A78,'Planilha de Critérios5'!B:AA,5,"FALSO")</f>
        <v>F</v>
      </c>
      <c r="E78" s="194" t="str">
        <f aca="false">VLOOKUP(A78,'Planilha de Critérios5'!B:AA,18,"FALSO")</f>
        <v>Apertado</v>
      </c>
      <c r="F78" s="194" t="n">
        <f aca="false">VLOOKUP(A78,'Planilha de Critérios5'!B78:AA831,26,"FALSO")</f>
        <v>0</v>
      </c>
    </row>
    <row r="79" customFormat="false" ht="15" hidden="false" customHeight="false" outlineLevel="0" collapsed="false">
      <c r="A79" s="195" t="s">
        <v>1098</v>
      </c>
      <c r="B79" s="196" t="n">
        <v>21</v>
      </c>
      <c r="C79" s="198"/>
      <c r="D79" s="194" t="str">
        <f aca="false">VLOOKUP(A79,'Planilha de Critérios5'!B:AA,5,"FALSO")</f>
        <v>F</v>
      </c>
      <c r="E79" s="194" t="str">
        <f aca="false">VLOOKUP(A79,'Planilha de Critérios5'!B:AA,18,"FALSO")</f>
        <v>Apertado</v>
      </c>
      <c r="F79" s="194" t="n">
        <f aca="false">VLOOKUP(A79,'Planilha de Critérios5'!B5:AA758,26,"FALSO")</f>
        <v>0</v>
      </c>
    </row>
    <row r="80" customFormat="false" ht="15" hidden="false" customHeight="false" outlineLevel="0" collapsed="false">
      <c r="A80" s="195" t="s">
        <v>1101</v>
      </c>
      <c r="B80" s="196" t="n">
        <v>21</v>
      </c>
      <c r="C80" s="198"/>
      <c r="D80" s="194" t="str">
        <f aca="false">VLOOKUP(A80,'Planilha de Critérios5'!B:AA,5,"FALSO")</f>
        <v>F</v>
      </c>
      <c r="E80" s="194" t="str">
        <f aca="false">VLOOKUP(A80,'Planilha de Critérios5'!B:AA,18,"FALSO")</f>
        <v>Apertado</v>
      </c>
      <c r="F80" s="194" t="n">
        <f aca="false">VLOOKUP(A80,'Planilha de Critérios5'!B6:AA759,26,"FALSO")</f>
        <v>0</v>
      </c>
    </row>
    <row r="81" customFormat="false" ht="15" hidden="false" customHeight="false" outlineLevel="0" collapsed="false">
      <c r="A81" s="195" t="s">
        <v>1470</v>
      </c>
      <c r="B81" s="196" t="n">
        <v>7</v>
      </c>
      <c r="C81" s="198"/>
      <c r="D81" s="194" t="str">
        <f aca="false">VLOOKUP(A81,'Planilha de Critérios5'!B:AA,5,"FALSO")</f>
        <v>F</v>
      </c>
      <c r="E81" s="194" t="str">
        <f aca="false">VLOOKUP(A81,'Planilha de Critérios5'!B:AA,18,"FALSO")</f>
        <v>Apertado</v>
      </c>
      <c r="F81" s="194" t="n">
        <f aca="false">VLOOKUP(A81,'Planilha de Critérios5'!B7:AA760,26,"FALSO")</f>
        <v>0</v>
      </c>
    </row>
    <row r="82" customFormat="false" ht="15" hidden="false" customHeight="false" outlineLevel="0" collapsed="false">
      <c r="A82" s="195" t="s">
        <v>96</v>
      </c>
      <c r="B82" s="196" t="n">
        <v>5</v>
      </c>
      <c r="C82" s="197" t="n">
        <v>45231</v>
      </c>
      <c r="D82" s="194" t="str">
        <f aca="false">VLOOKUP(A82,'Planilha de Critérios5'!B:AA,5,"FALSO")</f>
        <v>F</v>
      </c>
      <c r="E82" s="194" t="str">
        <f aca="false">VLOOKUP(A82,'Planilha de Critérios5'!B:AA,18,"FALSO")</f>
        <v>Apertado</v>
      </c>
      <c r="F82" s="194" t="n">
        <f aca="false">VLOOKUP(A82,'Planilha de Critérios5'!B5:AA758,26,"FALSO")</f>
        <v>0</v>
      </c>
    </row>
    <row r="83" customFormat="false" ht="15" hidden="false" customHeight="false" outlineLevel="0" collapsed="false">
      <c r="A83" s="195" t="s">
        <v>1108</v>
      </c>
      <c r="B83" s="196" t="n">
        <v>21</v>
      </c>
      <c r="C83" s="198"/>
      <c r="D83" s="194" t="str">
        <f aca="false">VLOOKUP(A83,'Planilha de Critérios5'!B:AA,5,"FALSO")</f>
        <v>F</v>
      </c>
      <c r="E83" s="194" t="str">
        <f aca="false">VLOOKUP(A83,'Planilha de Critérios5'!B:AA,18,"FALSO")</f>
        <v>Apertado</v>
      </c>
      <c r="F83" s="194" t="n">
        <f aca="false">VLOOKUP(A83,'Planilha de Critérios5'!B7:AA760,26,"FALSO")</f>
        <v>0</v>
      </c>
    </row>
    <row r="84" customFormat="false" ht="15" hidden="false" customHeight="false" outlineLevel="0" collapsed="false">
      <c r="A84" s="195" t="s">
        <v>1111</v>
      </c>
      <c r="B84" s="196" t="n">
        <v>21</v>
      </c>
      <c r="C84" s="198"/>
      <c r="D84" s="194" t="str">
        <f aca="false">VLOOKUP(A84,'Planilha de Critérios5'!B:AA,5,"FALSO")</f>
        <v>F</v>
      </c>
      <c r="E84" s="194" t="str">
        <f aca="false">VLOOKUP(A84,'Planilha de Critérios5'!B:AA,18,"FALSO")</f>
        <v>Apertado</v>
      </c>
      <c r="F84" s="194" t="n">
        <f aca="false">VLOOKUP(A84,'Planilha de Critérios5'!B8:AA761,26,"FALSO")</f>
        <v>0</v>
      </c>
    </row>
    <row r="85" customFormat="false" ht="15" hidden="false" customHeight="false" outlineLevel="0" collapsed="false">
      <c r="A85" s="195" t="s">
        <v>1114</v>
      </c>
      <c r="B85" s="196" t="n">
        <v>19</v>
      </c>
      <c r="C85" s="198"/>
      <c r="D85" s="194" t="str">
        <f aca="false">VLOOKUP(A85,'Planilha de Critérios5'!B:AA,5,"FALSO")</f>
        <v>F</v>
      </c>
      <c r="E85" s="194" t="str">
        <f aca="false">VLOOKUP(A85,'Planilha de Critérios5'!B:AA,18,"FALSO")</f>
        <v>Apertado</v>
      </c>
      <c r="F85" s="194" t="n">
        <f aca="false">VLOOKUP(A85,'Planilha de Critérios5'!B9:AA762,26,"FALSO")</f>
        <v>0</v>
      </c>
    </row>
    <row r="86" customFormat="false" ht="15" hidden="false" customHeight="false" outlineLevel="0" collapsed="false">
      <c r="A86" s="195" t="s">
        <v>458</v>
      </c>
      <c r="B86" s="196" t="n">
        <v>12</v>
      </c>
      <c r="C86" s="197" t="n">
        <v>46508</v>
      </c>
      <c r="D86" s="194" t="str">
        <f aca="false">VLOOKUP(A86,'Planilha de Critérios5'!B:AA,5,"FALSO")</f>
        <v>F</v>
      </c>
      <c r="E86" s="194" t="str">
        <f aca="false">VLOOKUP(A86,'Planilha de Critérios5'!B:AA,18,"FALSO")</f>
        <v>Apertado</v>
      </c>
      <c r="F86" s="194" t="n">
        <f aca="false">VLOOKUP(A86,'Planilha de Critérios5'!B10:AA763,26,"FALSO")</f>
        <v>0</v>
      </c>
    </row>
    <row r="87" customFormat="false" ht="15" hidden="false" customHeight="false" outlineLevel="0" collapsed="false">
      <c r="A87" s="195" t="s">
        <v>1117</v>
      </c>
      <c r="B87" s="196" t="n">
        <v>19</v>
      </c>
      <c r="C87" s="198"/>
      <c r="D87" s="194" t="str">
        <f aca="false">VLOOKUP(A87,'Planilha de Critérios5'!B:AA,5,"FALSO")</f>
        <v>F</v>
      </c>
      <c r="E87" s="194" t="str">
        <f aca="false">VLOOKUP(A87,'Planilha de Critérios5'!B:AA,18,"FALSO")</f>
        <v>Apertado</v>
      </c>
      <c r="F87" s="194" t="n">
        <f aca="false">VLOOKUP(A87,'Planilha de Critérios5'!B11:AA764,26,"FALSO")</f>
        <v>0</v>
      </c>
    </row>
    <row r="88" customFormat="false" ht="15" hidden="false" customHeight="false" outlineLevel="0" collapsed="false">
      <c r="A88" s="195" t="s">
        <v>1120</v>
      </c>
      <c r="B88" s="196" t="n">
        <v>21</v>
      </c>
      <c r="C88" s="198"/>
      <c r="D88" s="194" t="str">
        <f aca="false">VLOOKUP(A88,'Planilha de Critérios5'!B:AA,5,"FALSO")</f>
        <v>F</v>
      </c>
      <c r="E88" s="194" t="str">
        <f aca="false">VLOOKUP(A88,'Planilha de Critérios5'!B:AA,18,"FALSO")</f>
        <v>Apertado</v>
      </c>
      <c r="F88" s="194" t="n">
        <f aca="false">VLOOKUP(A88,'Planilha de Critérios5'!B12:AA765,26,"FALSO")</f>
        <v>0</v>
      </c>
    </row>
    <row r="89" customFormat="false" ht="15" hidden="false" customHeight="false" outlineLevel="0" collapsed="false">
      <c r="A89" s="195" t="s">
        <v>1123</v>
      </c>
      <c r="B89" s="196" t="n">
        <v>21</v>
      </c>
      <c r="C89" s="198"/>
      <c r="D89" s="194" t="str">
        <f aca="false">VLOOKUP(A89,'Planilha de Critérios5'!B:AA,5,"FALSO")</f>
        <v>SL</v>
      </c>
      <c r="E89" s="194" t="str">
        <f aca="false">VLOOKUP(A89,'Planilha de Critérios5'!B:AA,18,"FALSO")</f>
        <v>Apertado</v>
      </c>
      <c r="F89" s="194" t="n">
        <f aca="false">VLOOKUP(A89,'Planilha de Critérios5'!B13:AA766,26,"FALSO")</f>
        <v>0</v>
      </c>
    </row>
    <row r="90" customFormat="false" ht="15" hidden="false" customHeight="false" outlineLevel="0" collapsed="false">
      <c r="A90" s="195" t="s">
        <v>1126</v>
      </c>
      <c r="B90" s="196" t="n">
        <v>21</v>
      </c>
      <c r="C90" s="198"/>
      <c r="D90" s="194" t="str">
        <f aca="false">VLOOKUP(A90,'Planilha de Critérios5'!B:AA,5,"FALSO")</f>
        <v>F</v>
      </c>
      <c r="E90" s="194" t="str">
        <f aca="false">VLOOKUP(A90,'Planilha de Critérios5'!B:AA,18,"FALSO")</f>
        <v>Apertado</v>
      </c>
      <c r="F90" s="194" t="n">
        <f aca="false">VLOOKUP(A90,'Planilha de Critérios5'!B14:AA767,26,"FALSO")</f>
        <v>0</v>
      </c>
    </row>
    <row r="91" customFormat="false" ht="15" hidden="false" customHeight="false" outlineLevel="0" collapsed="false">
      <c r="A91" s="195" t="s">
        <v>1129</v>
      </c>
      <c r="B91" s="196" t="n">
        <v>17</v>
      </c>
      <c r="C91" s="198"/>
      <c r="D91" s="194" t="str">
        <f aca="false">VLOOKUP(A91,'Planilha de Critérios5'!B:AA,5,"FALSO")</f>
        <v>F</v>
      </c>
      <c r="E91" s="194" t="str">
        <f aca="false">VLOOKUP(A91,'Planilha de Critérios5'!B:AA,18,"FALSO")</f>
        <v>Folgado</v>
      </c>
      <c r="F91" s="194" t="n">
        <f aca="false">VLOOKUP(A91,'Planilha de Critérios5'!B15:AA768,26,"FALSO")</f>
        <v>0</v>
      </c>
    </row>
    <row r="92" customFormat="false" ht="15" hidden="false" customHeight="false" outlineLevel="0" collapsed="false">
      <c r="A92" s="195" t="s">
        <v>1132</v>
      </c>
      <c r="B92" s="196" t="n">
        <v>21</v>
      </c>
      <c r="C92" s="198"/>
      <c r="D92" s="194" t="str">
        <f aca="false">VLOOKUP(A92,'Planilha de Critérios5'!B:AA,5,"FALSO")</f>
        <v>SL</v>
      </c>
      <c r="E92" s="194" t="str">
        <f aca="false">VLOOKUP(A92,'Planilha de Critérios5'!B:AA,18,"FALSO")</f>
        <v>Apertado</v>
      </c>
      <c r="F92" s="194" t="n">
        <f aca="false">VLOOKUP(A92,'Planilha de Critérios5'!B16:AA769,26,"FALSO")</f>
        <v>0</v>
      </c>
    </row>
    <row r="93" customFormat="false" ht="15" hidden="false" customHeight="false" outlineLevel="0" collapsed="false">
      <c r="A93" s="195" t="s">
        <v>466</v>
      </c>
      <c r="B93" s="196" t="n">
        <v>9</v>
      </c>
      <c r="C93" s="198"/>
      <c r="D93" s="194" t="str">
        <f aca="false">VLOOKUP(A93,'Planilha de Critérios5'!B:AA,5,"FALSO")</f>
        <v>F</v>
      </c>
      <c r="E93" s="194" t="str">
        <f aca="false">VLOOKUP(A93,'Planilha de Critérios5'!B:AA,18,"FALSO")</f>
        <v>Adequado</v>
      </c>
      <c r="F93" s="194" t="n">
        <f aca="false">VLOOKUP(A93,'Planilha de Critérios5'!B17:AA770,26,"FALSO")</f>
        <v>0</v>
      </c>
    </row>
    <row r="94" customFormat="false" ht="15" hidden="false" customHeight="false" outlineLevel="0" collapsed="false">
      <c r="A94" s="195" t="s">
        <v>1136</v>
      </c>
      <c r="B94" s="196" t="n">
        <v>21</v>
      </c>
      <c r="C94" s="198"/>
      <c r="D94" s="194" t="str">
        <f aca="false">VLOOKUP(A94,'Planilha de Critérios5'!B:AA,5,"FALSO")</f>
        <v>F</v>
      </c>
      <c r="E94" s="194" t="str">
        <f aca="false">VLOOKUP(A94,'Planilha de Critérios5'!B:AA,18,"FALSO")</f>
        <v>Adequado</v>
      </c>
      <c r="F94" s="194" t="n">
        <f aca="false">VLOOKUP(A94,'Planilha de Critérios5'!B18:AA771,26,"FALSO")</f>
        <v>0</v>
      </c>
    </row>
    <row r="95" customFormat="false" ht="15" hidden="false" customHeight="false" outlineLevel="0" collapsed="false">
      <c r="A95" s="195" t="s">
        <v>1139</v>
      </c>
      <c r="B95" s="196" t="n">
        <v>21</v>
      </c>
      <c r="C95" s="198"/>
      <c r="D95" s="194" t="str">
        <f aca="false">VLOOKUP(A95,'Planilha de Critérios5'!B:AA,5,"FALSO")</f>
        <v>F</v>
      </c>
      <c r="E95" s="194" t="str">
        <f aca="false">VLOOKUP(A95,'Planilha de Critérios5'!B:AA,18,"FALSO")</f>
        <v>Adequado</v>
      </c>
      <c r="F95" s="194" t="n">
        <f aca="false">VLOOKUP(A95,'Planilha de Critérios5'!B19:AA772,26,"FALSO")</f>
        <v>0</v>
      </c>
    </row>
    <row r="96" customFormat="false" ht="15" hidden="false" customHeight="false" outlineLevel="0" collapsed="false">
      <c r="A96" s="195" t="s">
        <v>485</v>
      </c>
      <c r="B96" s="196" t="n">
        <v>10</v>
      </c>
      <c r="C96" s="197" t="n">
        <v>45292</v>
      </c>
      <c r="D96" s="194" t="str">
        <f aca="false">VLOOKUP(A96,'Planilha de Critérios5'!B:AA,5,"FALSO")</f>
        <v>F</v>
      </c>
      <c r="E96" s="194" t="str">
        <f aca="false">VLOOKUP(A96,'Planilha de Critérios5'!B:AA,18,"FALSO")</f>
        <v>Adequado</v>
      </c>
      <c r="F96" s="194" t="n">
        <f aca="false">VLOOKUP(A96,'Planilha de Critérios5'!B20:AA773,26,"FALSO")</f>
        <v>0</v>
      </c>
    </row>
    <row r="97" customFormat="false" ht="15" hidden="false" customHeight="false" outlineLevel="0" collapsed="false">
      <c r="A97" s="195" t="s">
        <v>1142</v>
      </c>
      <c r="B97" s="196" t="n">
        <v>21</v>
      </c>
      <c r="C97" s="198"/>
      <c r="D97" s="194" t="str">
        <f aca="false">VLOOKUP(A97,'Planilha de Critérios5'!B:AA,5,"FALSO")</f>
        <v>F</v>
      </c>
      <c r="E97" s="194" t="str">
        <f aca="false">VLOOKUP(A97,'Planilha de Critérios5'!B:AA,18,"FALSO")</f>
        <v>Adequado</v>
      </c>
      <c r="F97" s="194" t="n">
        <f aca="false">VLOOKUP(A97,'Planilha de Critérios5'!B21:AA774,26,"FALSO")</f>
        <v>0</v>
      </c>
    </row>
    <row r="98" customFormat="false" ht="15" hidden="false" customHeight="false" outlineLevel="0" collapsed="false">
      <c r="A98" s="195" t="s">
        <v>1145</v>
      </c>
      <c r="B98" s="196" t="n">
        <v>21</v>
      </c>
      <c r="C98" s="197" t="n">
        <v>45413</v>
      </c>
      <c r="D98" s="194" t="str">
        <f aca="false">VLOOKUP(A98,'Planilha de Critérios5'!B:AA,5,"FALSO")</f>
        <v>F</v>
      </c>
      <c r="E98" s="194" t="str">
        <f aca="false">VLOOKUP(A98,'Planilha de Critérios5'!B:AA,18,"FALSO")</f>
        <v>Adequado</v>
      </c>
      <c r="F98" s="194" t="n">
        <f aca="false">VLOOKUP(A98,'Planilha de Critérios5'!B22:AA775,26,"FALSO")</f>
        <v>0</v>
      </c>
    </row>
    <row r="99" customFormat="false" ht="15" hidden="false" customHeight="false" outlineLevel="0" collapsed="false">
      <c r="A99" s="195" t="s">
        <v>489</v>
      </c>
      <c r="B99" s="196" t="n">
        <v>17</v>
      </c>
      <c r="C99" s="198"/>
      <c r="D99" s="194" t="str">
        <f aca="false">VLOOKUP(A99,'Planilha de Critérios5'!B:AA,5,"FALSO")</f>
        <v>F</v>
      </c>
      <c r="E99" s="194" t="str">
        <f aca="false">VLOOKUP(A99,'Planilha de Critérios5'!B:AA,18,"FALSO")</f>
        <v>Adequado</v>
      </c>
      <c r="F99" s="194" t="n">
        <f aca="false">VLOOKUP(A99,'Planilha de Critérios5'!B23:AA776,26,"FALSO")</f>
        <v>0</v>
      </c>
    </row>
    <row r="100" customFormat="false" ht="15" hidden="false" customHeight="false" outlineLevel="0" collapsed="false">
      <c r="A100" s="195" t="s">
        <v>493</v>
      </c>
      <c r="B100" s="196" t="n">
        <v>9</v>
      </c>
      <c r="C100" s="198"/>
      <c r="D100" s="194" t="str">
        <f aca="false">VLOOKUP(A100,'Planilha de Critérios5'!B:AA,5,"FALSO")</f>
        <v>F</v>
      </c>
      <c r="E100" s="194" t="str">
        <f aca="false">VLOOKUP(A100,'Planilha de Critérios5'!B:AA,18,"FALSO")</f>
        <v>Adequado</v>
      </c>
      <c r="F100" s="194" t="n">
        <f aca="false">VLOOKUP(A100,'Planilha de Critérios5'!B24:AA777,26,"FALSO")</f>
        <v>0</v>
      </c>
    </row>
    <row r="101" customFormat="false" ht="15" hidden="false" customHeight="false" outlineLevel="0" collapsed="false">
      <c r="A101" s="195" t="s">
        <v>102</v>
      </c>
      <c r="B101" s="196" t="n">
        <v>5</v>
      </c>
      <c r="C101" s="197" t="n">
        <v>45931</v>
      </c>
      <c r="D101" s="194" t="str">
        <f aca="false">VLOOKUP(A101,'Planilha de Critérios5'!B:AA,5,"FALSO")</f>
        <v>F</v>
      </c>
      <c r="E101" s="194" t="str">
        <f aca="false">VLOOKUP(A101,'Planilha de Critérios5'!B:AA,18,"FALSO")</f>
        <v>Adequado</v>
      </c>
      <c r="F101" s="194" t="n">
        <f aca="false">VLOOKUP(A101,'Planilha de Critérios5'!B25:AA778,26,"FALSO")</f>
        <v>0</v>
      </c>
    </row>
    <row r="102" customFormat="false" ht="15" hidden="false" customHeight="false" outlineLevel="0" collapsed="false">
      <c r="A102" s="195" t="s">
        <v>1541</v>
      </c>
      <c r="B102" s="196" t="n">
        <v>10</v>
      </c>
      <c r="C102" s="198"/>
      <c r="D102" s="194" t="str">
        <f aca="false">VLOOKUP(A102,'Planilha de Critérios5'!B:AA,5,"FALSO")</f>
        <v>F</v>
      </c>
      <c r="E102" s="194" t="str">
        <f aca="false">VLOOKUP(A102,'Planilha de Critérios5'!B:AA,18,"FALSO")</f>
        <v>Adequado</v>
      </c>
      <c r="F102" s="194" t="n">
        <f aca="false">VLOOKUP(A102,'Planilha de Critérios5'!B26:AA779,26,"FALSO")</f>
        <v>0</v>
      </c>
    </row>
    <row r="103" customFormat="false" ht="15" hidden="false" customHeight="false" outlineLevel="0" collapsed="false">
      <c r="A103" s="195" t="s">
        <v>1151</v>
      </c>
      <c r="B103" s="196" t="n">
        <v>21</v>
      </c>
      <c r="C103" s="198"/>
      <c r="D103" s="194" t="str">
        <f aca="false">VLOOKUP(A103,'Planilha de Critérios5'!B:AA,5,"FALSO")</f>
        <v>F</v>
      </c>
      <c r="E103" s="194" t="str">
        <f aca="false">VLOOKUP(A103,'Planilha de Critérios5'!B:AA,18,"FALSO")</f>
        <v>Adequado</v>
      </c>
      <c r="F103" s="194" t="n">
        <f aca="false">VLOOKUP(A103,'Planilha de Critérios5'!B27:AA780,26,"FALSO")</f>
        <v>0</v>
      </c>
    </row>
    <row r="104" customFormat="false" ht="15" hidden="false" customHeight="false" outlineLevel="0" collapsed="false">
      <c r="A104" s="195" t="s">
        <v>506</v>
      </c>
      <c r="B104" s="196" t="n">
        <v>10</v>
      </c>
      <c r="C104" s="198"/>
      <c r="D104" s="194" t="str">
        <f aca="false">VLOOKUP(A104,'Planilha de Critérios5'!B:AA,5,"FALSO")</f>
        <v>F</v>
      </c>
      <c r="E104" s="194" t="str">
        <f aca="false">VLOOKUP(A104,'Planilha de Critérios5'!B:AA,18,"FALSO")</f>
        <v>Adequado</v>
      </c>
      <c r="F104" s="194" t="n">
        <f aca="false">VLOOKUP(A104,'Planilha de Critérios5'!B28:AA781,26,"FALSO")</f>
        <v>0</v>
      </c>
    </row>
    <row r="105" customFormat="false" ht="15" hidden="false" customHeight="false" outlineLevel="0" collapsed="false">
      <c r="A105" s="195" t="s">
        <v>511</v>
      </c>
      <c r="B105" s="196" t="n">
        <v>12</v>
      </c>
      <c r="C105" s="198"/>
      <c r="D105" s="194" t="str">
        <f aca="false">VLOOKUP(A105,'Planilha de Critérios5'!B:AA,5,"FALSO")</f>
        <v>F</v>
      </c>
      <c r="E105" s="194" t="str">
        <f aca="false">VLOOKUP(A105,'Planilha de Critérios5'!B:AA,18,"FALSO")</f>
        <v>Adequado</v>
      </c>
      <c r="F105" s="194" t="n">
        <f aca="false">VLOOKUP(A105,'Planilha de Critérios5'!B29:AA782,26,"FALSO")</f>
        <v>0</v>
      </c>
    </row>
    <row r="106" customFormat="false" ht="15" hidden="false" customHeight="false" outlineLevel="0" collapsed="false">
      <c r="A106" s="195" t="s">
        <v>521</v>
      </c>
      <c r="B106" s="196" t="n">
        <v>12</v>
      </c>
      <c r="C106" s="197" t="n">
        <v>46082</v>
      </c>
      <c r="D106" s="194" t="str">
        <f aca="false">VLOOKUP(A106,'Planilha de Critérios5'!B:AA,5,"FALSO")</f>
        <v>F</v>
      </c>
      <c r="E106" s="194" t="str">
        <f aca="false">VLOOKUP(A106,'Planilha de Critérios5'!B:AA,18,"FALSO")</f>
        <v>Adequado</v>
      </c>
      <c r="F106" s="194" t="n">
        <f aca="false">VLOOKUP(A106,'Planilha de Critérios5'!B30:AA783,26,"FALSO")</f>
        <v>0</v>
      </c>
    </row>
    <row r="107" customFormat="false" ht="15" hidden="false" customHeight="false" outlineLevel="0" collapsed="false">
      <c r="A107" s="195" t="s">
        <v>525</v>
      </c>
      <c r="B107" s="196" t="n">
        <v>11</v>
      </c>
      <c r="C107" s="198"/>
      <c r="D107" s="194" t="str">
        <f aca="false">VLOOKUP(A107,'Planilha de Critérios5'!B:AA,5,"FALSO")</f>
        <v>F</v>
      </c>
      <c r="E107" s="194" t="str">
        <f aca="false">VLOOKUP(A107,'Planilha de Critérios5'!B:AA,18,"FALSO")</f>
        <v>Adequado</v>
      </c>
      <c r="F107" s="194" t="n">
        <f aca="false">VLOOKUP(A107,'Planilha de Critérios5'!B31:AA784,26,"FALSO")</f>
        <v>0</v>
      </c>
    </row>
    <row r="108" customFormat="false" ht="15" hidden="false" customHeight="false" outlineLevel="0" collapsed="false">
      <c r="A108" s="195" t="s">
        <v>529</v>
      </c>
      <c r="B108" s="196" t="n">
        <v>9</v>
      </c>
      <c r="C108" s="197" t="n">
        <v>47331</v>
      </c>
      <c r="D108" s="194" t="str">
        <f aca="false">VLOOKUP(A108,'Planilha de Critérios5'!B:AA,5,"FALSO")</f>
        <v>F</v>
      </c>
      <c r="E108" s="194" t="str">
        <f aca="false">VLOOKUP(A108,'Planilha de Critérios5'!B:AA,18,"FALSO")</f>
        <v>Adequado</v>
      </c>
      <c r="F108" s="194" t="n">
        <f aca="false">VLOOKUP(A108,'Planilha de Critérios5'!B32:AA785,26,"FALSO")</f>
        <v>0</v>
      </c>
    </row>
    <row r="109" customFormat="false" ht="15" hidden="false" customHeight="false" outlineLevel="0" collapsed="false">
      <c r="A109" s="195" t="s">
        <v>533</v>
      </c>
      <c r="B109" s="196" t="n">
        <v>12</v>
      </c>
      <c r="C109" s="198"/>
      <c r="D109" s="194" t="str">
        <f aca="false">VLOOKUP(A109,'Planilha de Critérios5'!B:AA,5,"FALSO")</f>
        <v>F</v>
      </c>
      <c r="E109" s="194" t="str">
        <f aca="false">VLOOKUP(A109,'Planilha de Critérios5'!B:AA,18,"FALSO")</f>
        <v>Adequado</v>
      </c>
      <c r="F109" s="194" t="n">
        <f aca="false">VLOOKUP(A109,'Planilha de Critérios5'!B33:AA786,26,"FALSO")</f>
        <v>0</v>
      </c>
    </row>
    <row r="110" customFormat="false" ht="15" hidden="false" customHeight="false" outlineLevel="0" collapsed="false">
      <c r="A110" s="195" t="s">
        <v>1162</v>
      </c>
      <c r="B110" s="196" t="n">
        <v>21</v>
      </c>
      <c r="C110" s="198"/>
      <c r="D110" s="194" t="str">
        <f aca="false">VLOOKUP(A110,'Planilha de Critérios5'!B:AA,5,"FALSO")</f>
        <v>F</v>
      </c>
      <c r="E110" s="194" t="str">
        <f aca="false">VLOOKUP(A110,'Planilha de Critérios5'!B:AA,18,"FALSO")</f>
        <v>Adequado</v>
      </c>
      <c r="F110" s="194" t="n">
        <f aca="false">VLOOKUP(A110,'Planilha de Critérios5'!B34:AA787,26,"FALSO")</f>
        <v>0</v>
      </c>
    </row>
    <row r="111" customFormat="false" ht="15" hidden="false" customHeight="false" outlineLevel="0" collapsed="false">
      <c r="A111" s="195" t="s">
        <v>1165</v>
      </c>
      <c r="B111" s="196" t="n">
        <v>21</v>
      </c>
      <c r="C111" s="198"/>
      <c r="D111" s="194" t="str">
        <f aca="false">VLOOKUP(A111,'Planilha de Critérios5'!B:AA,5,"FALSO")</f>
        <v>F</v>
      </c>
      <c r="E111" s="194" t="str">
        <f aca="false">VLOOKUP(A111,'Planilha de Critérios5'!B:AA,18,"FALSO")</f>
        <v>Adequado</v>
      </c>
      <c r="F111" s="194" t="n">
        <f aca="false">VLOOKUP(A111,'Planilha de Critérios5'!B35:AA788,26,"FALSO")</f>
        <v>0</v>
      </c>
    </row>
    <row r="112" customFormat="false" ht="15" hidden="false" customHeight="false" outlineLevel="0" collapsed="false">
      <c r="A112" s="195" t="s">
        <v>1168</v>
      </c>
      <c r="B112" s="196" t="n">
        <v>21</v>
      </c>
      <c r="C112" s="198"/>
      <c r="D112" s="194" t="str">
        <f aca="false">VLOOKUP(A112,'Planilha de Critérios5'!B:AA,5,"FALSO")</f>
        <v>F</v>
      </c>
      <c r="E112" s="194" t="str">
        <f aca="false">VLOOKUP(A112,'Planilha de Critérios5'!B:AA,18,"FALSO")</f>
        <v>Adequado</v>
      </c>
      <c r="F112" s="194" t="n">
        <f aca="false">VLOOKUP(A112,'Planilha de Critérios5'!B36:AA789,26,"FALSO")</f>
        <v>0</v>
      </c>
    </row>
    <row r="113" customFormat="false" ht="15" hidden="false" customHeight="false" outlineLevel="0" collapsed="false">
      <c r="A113" s="195" t="s">
        <v>1171</v>
      </c>
      <c r="B113" s="196" t="n">
        <v>21</v>
      </c>
      <c r="C113" s="198"/>
      <c r="D113" s="194" t="str">
        <f aca="false">VLOOKUP(A113,'Planilha de Critérios5'!B:AA,5,"FALSO")</f>
        <v>F</v>
      </c>
      <c r="E113" s="194" t="str">
        <f aca="false">VLOOKUP(A113,'Planilha de Critérios5'!B:AA,18,"FALSO")</f>
        <v>Adequado</v>
      </c>
      <c r="F113" s="194" t="n">
        <f aca="false">VLOOKUP(A113,'Planilha de Critérios5'!B37:AA790,26,"FALSO")</f>
        <v>0</v>
      </c>
    </row>
    <row r="114" customFormat="false" ht="15" hidden="false" customHeight="false" outlineLevel="0" collapsed="false">
      <c r="A114" s="195" t="s">
        <v>542</v>
      </c>
      <c r="B114" s="196" t="n">
        <v>9</v>
      </c>
      <c r="C114" s="198"/>
      <c r="D114" s="194" t="str">
        <f aca="false">VLOOKUP(A114,'Planilha de Critérios5'!B:AA,5,"FALSO")</f>
        <v>F</v>
      </c>
      <c r="E114" s="194" t="str">
        <f aca="false">VLOOKUP(A114,'Planilha de Critérios5'!B:AA,18,"FALSO")</f>
        <v>Adequado</v>
      </c>
      <c r="F114" s="194" t="n">
        <f aca="false">VLOOKUP(A114,'Planilha de Critérios5'!B38:AA791,26,"FALSO")</f>
        <v>0</v>
      </c>
    </row>
    <row r="115" customFormat="false" ht="15" hidden="false" customHeight="false" outlineLevel="0" collapsed="false">
      <c r="A115" s="195" t="s">
        <v>1177</v>
      </c>
      <c r="B115" s="196" t="n">
        <v>21</v>
      </c>
      <c r="C115" s="198"/>
      <c r="D115" s="194" t="str">
        <f aca="false">VLOOKUP(A115,'Planilha de Critérios5'!B:AA,5,"FALSO")</f>
        <v>F</v>
      </c>
      <c r="E115" s="194" t="str">
        <f aca="false">VLOOKUP(A115,'Planilha de Critérios5'!B:AA,18,"FALSO")</f>
        <v>Adequado</v>
      </c>
      <c r="F115" s="194" t="n">
        <f aca="false">VLOOKUP(A115,'Planilha de Critérios5'!B39:AA792,26,"FALSO")</f>
        <v>0</v>
      </c>
    </row>
    <row r="116" customFormat="false" ht="15" hidden="false" customHeight="false" outlineLevel="0" collapsed="false">
      <c r="A116" s="195" t="s">
        <v>555</v>
      </c>
      <c r="B116" s="196" t="n">
        <v>13</v>
      </c>
      <c r="C116" s="198"/>
      <c r="D116" s="194" t="str">
        <f aca="false">VLOOKUP(A116,'Planilha de Critérios5'!B:AA,5,"FALSO")</f>
        <v>F</v>
      </c>
      <c r="E116" s="194" t="str">
        <f aca="false">VLOOKUP(A116,'Planilha de Critérios5'!B:AA,18,"FALSO")</f>
        <v>Adequado</v>
      </c>
      <c r="F116" s="194" t="n">
        <f aca="false">VLOOKUP(A116,'Planilha de Critérios5'!B40:AA793,26,"FALSO")</f>
        <v>0</v>
      </c>
    </row>
    <row r="117" customFormat="false" ht="15" hidden="false" customHeight="false" outlineLevel="0" collapsed="false">
      <c r="A117" s="195" t="s">
        <v>559</v>
      </c>
      <c r="B117" s="196" t="n">
        <v>15</v>
      </c>
      <c r="C117" s="198"/>
      <c r="D117" s="194" t="str">
        <f aca="false">VLOOKUP(A117,'Planilha de Critérios5'!B:AA,5,"FALSO")</f>
        <v>F</v>
      </c>
      <c r="E117" s="194" t="str">
        <f aca="false">VLOOKUP(A117,'Planilha de Critérios5'!B:AA,18,"FALSO")</f>
        <v>Adequado</v>
      </c>
      <c r="F117" s="194" t="n">
        <f aca="false">VLOOKUP(A117,'Planilha de Critérios5'!B41:AA794,26,"FALSO")</f>
        <v>0</v>
      </c>
    </row>
    <row r="118" customFormat="false" ht="15" hidden="false" customHeight="false" outlineLevel="0" collapsed="false">
      <c r="A118" s="195" t="s">
        <v>563</v>
      </c>
      <c r="B118" s="196" t="n">
        <v>11</v>
      </c>
      <c r="C118" s="198"/>
      <c r="D118" s="194" t="str">
        <f aca="false">VLOOKUP(A118,'Planilha de Critérios5'!B:AA,5,"FALSO")</f>
        <v>F</v>
      </c>
      <c r="E118" s="194" t="str">
        <f aca="false">VLOOKUP(A118,'Planilha de Critérios5'!B:AA,18,"FALSO")</f>
        <v>Folgado</v>
      </c>
      <c r="F118" s="194" t="n">
        <f aca="false">VLOOKUP(A118,'Planilha de Critérios5'!B42:AA795,26,"FALSO")</f>
        <v>0</v>
      </c>
    </row>
    <row r="119" customFormat="false" ht="15" hidden="false" customHeight="false" outlineLevel="0" collapsed="false">
      <c r="A119" s="195" t="s">
        <v>1181</v>
      </c>
      <c r="B119" s="196" t="n">
        <v>19</v>
      </c>
      <c r="C119" s="198"/>
      <c r="D119" s="194" t="str">
        <f aca="false">VLOOKUP(A119,'Planilha de Critérios5'!B:AA,5,"FALSO")</f>
        <v>SL</v>
      </c>
      <c r="E119" s="194" t="str">
        <f aca="false">VLOOKUP(A119,'Planilha de Critérios5'!B:AA,18,"FALSO")</f>
        <v>Adequado</v>
      </c>
      <c r="F119" s="194" t="n">
        <f aca="false">VLOOKUP(A119,'Planilha de Critérios5'!B43:AA796,26,"FALSO")</f>
        <v>0</v>
      </c>
    </row>
    <row r="120" customFormat="false" ht="15" hidden="false" customHeight="false" outlineLevel="0" collapsed="false">
      <c r="A120" s="195" t="s">
        <v>1184</v>
      </c>
      <c r="B120" s="196" t="n">
        <v>21</v>
      </c>
      <c r="C120" s="198"/>
      <c r="D120" s="194" t="str">
        <f aca="false">VLOOKUP(A120,'Planilha de Critérios5'!B:AA,5,"FALSO")</f>
        <v>F</v>
      </c>
      <c r="E120" s="194" t="str">
        <f aca="false">VLOOKUP(A120,'Planilha de Critérios5'!B:AA,18,"FALSO")</f>
        <v>Folgado</v>
      </c>
      <c r="F120" s="194" t="n">
        <f aca="false">VLOOKUP(A120,'Planilha de Critérios5'!B44:AA797,26,"FALSO")</f>
        <v>0</v>
      </c>
    </row>
    <row r="121" customFormat="false" ht="15" hidden="false" customHeight="false" outlineLevel="0" collapsed="false">
      <c r="A121" s="195" t="s">
        <v>1187</v>
      </c>
      <c r="B121" s="196" t="n">
        <v>21</v>
      </c>
      <c r="C121" s="198"/>
      <c r="D121" s="194" t="str">
        <f aca="false">VLOOKUP(A121,'Planilha de Critérios5'!B:AA,5,"FALSO")</f>
        <v>F</v>
      </c>
      <c r="E121" s="194" t="str">
        <f aca="false">VLOOKUP(A121,'Planilha de Critérios5'!B:AA,18,"FALSO")</f>
        <v>Folgado</v>
      </c>
      <c r="F121" s="194" t="n">
        <f aca="false">VLOOKUP(A121,'Planilha de Critérios5'!B45:AA798,26,"FALSO")</f>
        <v>0</v>
      </c>
    </row>
    <row r="122" customFormat="false" ht="15" hidden="false" customHeight="false" outlineLevel="0" collapsed="false">
      <c r="A122" s="195" t="s">
        <v>1190</v>
      </c>
      <c r="B122" s="196" t="n">
        <v>23</v>
      </c>
      <c r="C122" s="198"/>
      <c r="D122" s="194" t="str">
        <f aca="false">VLOOKUP(A122,'Planilha de Critérios5'!B:AA,5,"FALSO")</f>
        <v>F</v>
      </c>
      <c r="E122" s="194" t="str">
        <f aca="false">VLOOKUP(A122,'Planilha de Critérios5'!B:AA,18,"FALSO")</f>
        <v>Folgado</v>
      </c>
      <c r="F122" s="194" t="n">
        <f aca="false">VLOOKUP(A122,'Planilha de Critérios5'!B46:AA799,26,"FALSO")</f>
        <v>0</v>
      </c>
    </row>
    <row r="123" customFormat="false" ht="15" hidden="false" customHeight="false" outlineLevel="0" collapsed="false">
      <c r="A123" s="195" t="s">
        <v>114</v>
      </c>
      <c r="B123" s="196" t="n">
        <v>9</v>
      </c>
      <c r="C123" s="197" t="n">
        <v>47574</v>
      </c>
      <c r="D123" s="194" t="str">
        <f aca="false">VLOOKUP(A123,'Planilha de Critérios5'!B:AA,5,"FALSO")</f>
        <v>F</v>
      </c>
      <c r="E123" s="194" t="str">
        <f aca="false">VLOOKUP(A123,'Planilha de Critérios5'!B:AA,18,"FALSO")</f>
        <v>Folgado</v>
      </c>
      <c r="F123" s="194" t="n">
        <f aca="false">VLOOKUP(A123,'Planilha de Critérios5'!B47:AA800,26,"FALSO")</f>
        <v>0</v>
      </c>
    </row>
    <row r="124" customFormat="false" ht="15" hidden="false" customHeight="false" outlineLevel="0" collapsed="false">
      <c r="A124" s="195" t="s">
        <v>1193</v>
      </c>
      <c r="B124" s="196" t="n">
        <v>19</v>
      </c>
      <c r="C124" s="198"/>
      <c r="D124" s="194" t="str">
        <f aca="false">VLOOKUP(A124,'Planilha de Critérios5'!B:AA,5,"FALSO")</f>
        <v>F</v>
      </c>
      <c r="E124" s="194" t="str">
        <f aca="false">VLOOKUP(A124,'Planilha de Critérios5'!B:AA,18,"FALSO")</f>
        <v>Folgado</v>
      </c>
      <c r="F124" s="194" t="n">
        <f aca="false">VLOOKUP(A124,'Planilha de Critérios5'!B48:AA801,26,"FALSO")</f>
        <v>0</v>
      </c>
    </row>
    <row r="125" customFormat="false" ht="15" hidden="false" customHeight="false" outlineLevel="0" collapsed="false">
      <c r="A125" s="195" t="s">
        <v>1196</v>
      </c>
      <c r="B125" s="196" t="n">
        <v>17</v>
      </c>
      <c r="C125" s="198"/>
      <c r="D125" s="194" t="str">
        <f aca="false">VLOOKUP(A125,'Planilha de Critérios5'!B:AA,5,"FALSO")</f>
        <v>F</v>
      </c>
      <c r="E125" s="194" t="str">
        <f aca="false">VLOOKUP(A125,'Planilha de Critérios5'!B:AA,18,"FALSO")</f>
        <v>Folgado</v>
      </c>
      <c r="F125" s="194" t="n">
        <f aca="false">VLOOKUP(A125,'Planilha de Critérios5'!B49:AA802,26,"FALSO")</f>
        <v>0</v>
      </c>
    </row>
    <row r="126" customFormat="false" ht="15" hidden="false" customHeight="false" outlineLevel="0" collapsed="false">
      <c r="A126" s="195" t="s">
        <v>1199</v>
      </c>
      <c r="B126" s="196" t="n">
        <v>23</v>
      </c>
      <c r="C126" s="198"/>
      <c r="D126" s="194" t="str">
        <f aca="false">VLOOKUP(A126,'Planilha de Critérios5'!B:AA,5,"FALSO")</f>
        <v>F</v>
      </c>
      <c r="E126" s="194" t="str">
        <f aca="false">VLOOKUP(A126,'Planilha de Critérios5'!B:AA,18,"FALSO")</f>
        <v>Folgado</v>
      </c>
      <c r="F126" s="194" t="n">
        <f aca="false">VLOOKUP(A126,'Planilha de Critérios5'!B50:AA803,26,"FALSO")</f>
        <v>0</v>
      </c>
    </row>
    <row r="127" customFormat="false" ht="15" hidden="false" customHeight="false" outlineLevel="0" collapsed="false">
      <c r="A127" s="195" t="s">
        <v>118</v>
      </c>
      <c r="B127" s="196" t="n">
        <v>8</v>
      </c>
      <c r="C127" s="198"/>
      <c r="D127" s="194" t="str">
        <f aca="false">VLOOKUP(A127,'Planilha de Critérios5'!B:AA,5,"FALSO")</f>
        <v>F</v>
      </c>
      <c r="E127" s="194" t="str">
        <f aca="false">VLOOKUP(A127,'Planilha de Critérios5'!B:AA,18,"FALSO")</f>
        <v>Folgado</v>
      </c>
      <c r="F127" s="194" t="n">
        <f aca="false">VLOOKUP(A127,'Planilha de Critérios5'!B51:AA804,26,"FALSO")</f>
        <v>0</v>
      </c>
    </row>
    <row r="128" customFormat="false" ht="15" hidden="false" customHeight="false" outlineLevel="0" collapsed="false">
      <c r="A128" s="195" t="s">
        <v>637</v>
      </c>
      <c r="B128" s="196" t="n">
        <v>12</v>
      </c>
      <c r="C128" s="198"/>
      <c r="D128" s="194" t="str">
        <f aca="false">VLOOKUP(A128,'Planilha de Critérios5'!B:AA,5,"FALSO")</f>
        <v>F</v>
      </c>
      <c r="E128" s="194" t="str">
        <f aca="false">VLOOKUP(A128,'Planilha de Critérios5'!B:AA,18,"FALSO")</f>
        <v>Folgado</v>
      </c>
      <c r="F128" s="194" t="n">
        <f aca="false">VLOOKUP(A128,'Planilha de Critérios5'!B52:AA805,26,"FALSO")</f>
        <v>0</v>
      </c>
    </row>
    <row r="129" customFormat="false" ht="15" hidden="false" customHeight="false" outlineLevel="0" collapsed="false">
      <c r="A129" s="195" t="s">
        <v>1208</v>
      </c>
      <c r="B129" s="196" t="n">
        <v>23</v>
      </c>
      <c r="C129" s="198"/>
      <c r="D129" s="194" t="str">
        <f aca="false">VLOOKUP(A129,'Planilha de Critérios5'!B:AA,5,"FALSO")</f>
        <v>F</v>
      </c>
      <c r="E129" s="194" t="str">
        <f aca="false">VLOOKUP(A129,'Planilha de Critérios5'!B:AA,18,"FALSO")</f>
        <v>Folgado</v>
      </c>
      <c r="F129" s="194" t="n">
        <f aca="false">VLOOKUP(A129,'Planilha de Critérios5'!B53:AA806,26,"FALSO")</f>
        <v>0</v>
      </c>
    </row>
    <row r="130" customFormat="false" ht="15" hidden="false" customHeight="false" outlineLevel="0" collapsed="false">
      <c r="A130" s="195" t="s">
        <v>1211</v>
      </c>
      <c r="B130" s="196" t="n">
        <v>19</v>
      </c>
      <c r="C130" s="197" t="n">
        <v>46357</v>
      </c>
      <c r="D130" s="194" t="str">
        <f aca="false">VLOOKUP(A130,'Planilha de Critérios5'!B:AA,5,"FALSO")</f>
        <v>F</v>
      </c>
      <c r="E130" s="194" t="str">
        <f aca="false">VLOOKUP(A130,'Planilha de Critérios5'!B:AA,18,"FALSO")</f>
        <v>Folgado</v>
      </c>
      <c r="F130" s="194" t="n">
        <f aca="false">VLOOKUP(A130,'Planilha de Critérios5'!B54:AA807,26,"FALSO")</f>
        <v>0</v>
      </c>
    </row>
    <row r="131" customFormat="false" ht="15" hidden="false" customHeight="false" outlineLevel="0" collapsed="false">
      <c r="A131" s="195" t="s">
        <v>641</v>
      </c>
      <c r="B131" s="196" t="n">
        <v>9</v>
      </c>
      <c r="C131" s="198"/>
      <c r="D131" s="194" t="str">
        <f aca="false">VLOOKUP(A131,'Planilha de Critérios5'!B:AA,5,"FALSO")</f>
        <v>F</v>
      </c>
      <c r="E131" s="194" t="str">
        <f aca="false">VLOOKUP(A131,'Planilha de Critérios5'!B:AA,18,"FALSO")</f>
        <v>Folgado</v>
      </c>
      <c r="F131" s="194" t="n">
        <f aca="false">VLOOKUP(A131,'Planilha de Critérios5'!B55:AA808,26,"FALSO")</f>
        <v>0</v>
      </c>
    </row>
    <row r="132" customFormat="false" ht="15" hidden="false" customHeight="false" outlineLevel="0" collapsed="false">
      <c r="A132" s="195" t="s">
        <v>1216</v>
      </c>
      <c r="B132" s="196" t="n">
        <v>20</v>
      </c>
      <c r="C132" s="198"/>
      <c r="D132" s="194" t="str">
        <f aca="false">VLOOKUP(A132,'Planilha de Critérios5'!B:AA,5,"FALSO")</f>
        <v>SL</v>
      </c>
      <c r="E132" s="194" t="str">
        <f aca="false">VLOOKUP(A132,'Planilha de Critérios5'!B:AA,18,"FALSO")</f>
        <v>Folgado</v>
      </c>
      <c r="F132" s="194" t="n">
        <f aca="false">VLOOKUP(A132,'Planilha de Critérios5'!B56:AA809,26,"FALSO")</f>
        <v>0</v>
      </c>
    </row>
    <row r="133" customFormat="false" ht="15" hidden="false" customHeight="false" outlineLevel="0" collapsed="false">
      <c r="A133" s="195" t="s">
        <v>1219</v>
      </c>
      <c r="B133" s="196" t="n">
        <v>19</v>
      </c>
      <c r="C133" s="198"/>
      <c r="D133" s="194" t="str">
        <f aca="false">VLOOKUP(A133,'Planilha de Critérios5'!B:AA,5,"FALSO")</f>
        <v>SL</v>
      </c>
      <c r="E133" s="194" t="str">
        <f aca="false">VLOOKUP(A133,'Planilha de Critérios5'!B:AA,18,"FALSO")</f>
        <v>Folgado</v>
      </c>
      <c r="F133" s="194" t="n">
        <f aca="false">VLOOKUP(A133,'Planilha de Critérios5'!B57:AA810,26,"FALSO")</f>
        <v>0</v>
      </c>
    </row>
    <row r="134" customFormat="false" ht="15" hidden="false" customHeight="false" outlineLevel="0" collapsed="false">
      <c r="A134" s="195" t="s">
        <v>649</v>
      </c>
      <c r="B134" s="196" t="n">
        <v>11</v>
      </c>
      <c r="C134" s="197" t="n">
        <v>46753</v>
      </c>
      <c r="D134" s="194" t="str">
        <f aca="false">VLOOKUP(A134,'Planilha de Critérios5'!B:AA,5,"FALSO")</f>
        <v>SL</v>
      </c>
      <c r="E134" s="194" t="str">
        <f aca="false">VLOOKUP(A134,'Planilha de Critérios5'!B:AA,18,"FALSO")</f>
        <v>Apertado</v>
      </c>
      <c r="F134" s="194" t="n">
        <f aca="false">VLOOKUP(A134,'Planilha de Critérios5'!B58:AA811,26,"FALSO")</f>
        <v>0</v>
      </c>
    </row>
    <row r="135" customFormat="false" ht="15" hidden="false" customHeight="false" outlineLevel="0" collapsed="false">
      <c r="A135" s="195" t="s">
        <v>654</v>
      </c>
      <c r="B135" s="196" t="n">
        <v>16</v>
      </c>
      <c r="C135" s="198"/>
      <c r="D135" s="194" t="str">
        <f aca="false">VLOOKUP(A135,'Planilha de Critérios5'!B:AA,5,"FALSO")</f>
        <v>SL</v>
      </c>
      <c r="E135" s="194" t="str">
        <f aca="false">VLOOKUP(A135,'Planilha de Critérios5'!B:AA,18,"FALSO")</f>
        <v>Folgado</v>
      </c>
      <c r="F135" s="194" t="n">
        <f aca="false">VLOOKUP(A135,'Planilha de Critérios5'!B59:AA812,26,"FALSO")</f>
        <v>0</v>
      </c>
    </row>
    <row r="136" customFormat="false" ht="15" hidden="false" customHeight="false" outlineLevel="0" collapsed="false">
      <c r="A136" s="195" t="s">
        <v>659</v>
      </c>
      <c r="B136" s="196" t="n">
        <v>9</v>
      </c>
      <c r="C136" s="198"/>
      <c r="D136" s="194" t="str">
        <f aca="false">VLOOKUP(A136,'Planilha de Critérios5'!B:AA,5,"FALSO")</f>
        <v>SL</v>
      </c>
      <c r="E136" s="194" t="str">
        <f aca="false">VLOOKUP(A136,'Planilha de Critérios5'!B:AA,18,"FALSO")</f>
        <v>Folgado</v>
      </c>
      <c r="F136" s="194" t="n">
        <f aca="false">VLOOKUP(A136,'Planilha de Critérios5'!B60:AA813,26,"FALSO")</f>
        <v>0</v>
      </c>
    </row>
    <row r="137" customFormat="false" ht="15" hidden="false" customHeight="false" outlineLevel="0" collapsed="false">
      <c r="A137" s="195" t="s">
        <v>126</v>
      </c>
      <c r="B137" s="196" t="n">
        <v>8</v>
      </c>
      <c r="C137" s="198"/>
      <c r="D137" s="194" t="str">
        <f aca="false">VLOOKUP(A137,'Planilha de Critérios5'!B:AA,5,"FALSO")</f>
        <v>SL</v>
      </c>
      <c r="E137" s="194" t="str">
        <f aca="false">VLOOKUP(A137,'Planilha de Critérios5'!B:AA,18,"FALSO")</f>
        <v>Folgado</v>
      </c>
      <c r="F137" s="194" t="n">
        <f aca="false">VLOOKUP(A137,'Planilha de Critérios5'!B6:AA759,26,"FALSO")</f>
        <v>0</v>
      </c>
    </row>
    <row r="138" customFormat="false" ht="15" hidden="false" customHeight="false" outlineLevel="0" collapsed="false">
      <c r="A138" s="195" t="s">
        <v>667</v>
      </c>
      <c r="B138" s="196" t="n">
        <v>12</v>
      </c>
      <c r="C138" s="197" t="n">
        <v>46905</v>
      </c>
      <c r="D138" s="194" t="str">
        <f aca="false">VLOOKUP(A138,'Planilha de Critérios5'!B:AA,5,"FALSO")</f>
        <v>SL</v>
      </c>
      <c r="E138" s="194" t="str">
        <f aca="false">VLOOKUP(A138,'Planilha de Critérios5'!B:AA,18,"FALSO")</f>
        <v>Folgado</v>
      </c>
      <c r="F138" s="194" t="n">
        <f aca="false">VLOOKUP(A138,'Planilha de Critérios5'!B7:AA760,26,"FALSO")</f>
        <v>0</v>
      </c>
    </row>
    <row r="139" customFormat="false" ht="15" hidden="false" customHeight="false" outlineLevel="0" collapsed="false">
      <c r="A139" s="195" t="s">
        <v>671</v>
      </c>
      <c r="B139" s="196" t="n">
        <v>21</v>
      </c>
      <c r="C139" s="197" t="n">
        <v>46753</v>
      </c>
      <c r="D139" s="194" t="str">
        <f aca="false">VLOOKUP(A139,'Planilha de Critérios5'!B:AA,5,"FALSO")</f>
        <v>SL</v>
      </c>
      <c r="E139" s="194" t="str">
        <f aca="false">VLOOKUP(A139,'Planilha de Critérios5'!B:AA,18,"FALSO")</f>
        <v>Apertado</v>
      </c>
      <c r="F139" s="194" t="n">
        <f aca="false">VLOOKUP(A139,'Planilha de Critérios5'!B8:AA761,26,"FALSO")</f>
        <v>0</v>
      </c>
    </row>
    <row r="140" customFormat="false" ht="15" hidden="false" customHeight="false" outlineLevel="0" collapsed="false">
      <c r="A140" s="195" t="s">
        <v>1226</v>
      </c>
      <c r="B140" s="196" t="n">
        <v>17</v>
      </c>
      <c r="C140" s="198"/>
      <c r="D140" s="194" t="str">
        <f aca="false">VLOOKUP(A140,'Planilha de Critérios5'!B:AA,5,"FALSO")</f>
        <v>SL</v>
      </c>
      <c r="E140" s="194" t="str">
        <f aca="false">VLOOKUP(A140,'Planilha de Critérios5'!B:AA,18,"FALSO")</f>
        <v>Apertado</v>
      </c>
      <c r="F140" s="194" t="n">
        <f aca="false">VLOOKUP(A140,'Planilha de Critérios5'!B9:AA762,26,"FALSO")</f>
        <v>0</v>
      </c>
    </row>
    <row r="141" customFormat="false" ht="15" hidden="false" customHeight="false" outlineLevel="0" collapsed="false">
      <c r="A141" s="195" t="s">
        <v>129</v>
      </c>
      <c r="B141" s="196" t="n">
        <v>20</v>
      </c>
      <c r="C141" s="198"/>
      <c r="D141" s="194" t="str">
        <f aca="false">VLOOKUP(A141,'Planilha de Critérios5'!B:AA,5,"FALSO")</f>
        <v>SL</v>
      </c>
      <c r="E141" s="194" t="str">
        <f aca="false">VLOOKUP(A141,'Planilha de Critérios5'!B:AA,18,"FALSO")</f>
        <v>Apertado</v>
      </c>
      <c r="F141" s="194" t="n">
        <f aca="false">VLOOKUP(A141,'Planilha de Critérios5'!B10:AA763,26,"FALSO")</f>
        <v>0</v>
      </c>
    </row>
    <row r="142" customFormat="false" ht="15" hidden="false" customHeight="false" outlineLevel="0" collapsed="false">
      <c r="A142" s="195" t="s">
        <v>677</v>
      </c>
      <c r="B142" s="196" t="n">
        <v>13</v>
      </c>
      <c r="C142" s="198"/>
      <c r="D142" s="194" t="str">
        <f aca="false">VLOOKUP(A142,'Planilha de Critérios5'!B:AA,5,"FALSO")</f>
        <v>SL</v>
      </c>
      <c r="E142" s="194" t="str">
        <f aca="false">VLOOKUP(A142,'Planilha de Critérios5'!B:AA,18,"FALSO")</f>
        <v>Adequado</v>
      </c>
      <c r="F142" s="194" t="n">
        <f aca="false">VLOOKUP(A142,'Planilha de Critérios5'!B11:AA764,26,"FALSO")</f>
        <v>0</v>
      </c>
    </row>
    <row r="143" customFormat="false" ht="15" hidden="false" customHeight="false" outlineLevel="0" collapsed="false">
      <c r="A143" s="195" t="s">
        <v>681</v>
      </c>
      <c r="B143" s="196" t="n">
        <v>10</v>
      </c>
      <c r="C143" s="197" t="n">
        <v>45413</v>
      </c>
      <c r="D143" s="194" t="str">
        <f aca="false">VLOOKUP(A143,'Planilha de Critérios5'!B:AA,5,"FALSO")</f>
        <v>SL</v>
      </c>
      <c r="E143" s="194" t="str">
        <f aca="false">VLOOKUP(A143,'Planilha de Critérios5'!B:AA,18,"FALSO")</f>
        <v>Adequado</v>
      </c>
      <c r="F143" s="194" t="n">
        <f aca="false">VLOOKUP(A143,'Planilha de Critérios5'!B12:AA765,26,"FALSO")</f>
        <v>0</v>
      </c>
    </row>
    <row r="144" customFormat="false" ht="15" hidden="false" customHeight="false" outlineLevel="0" collapsed="false">
      <c r="A144" s="195" t="s">
        <v>685</v>
      </c>
      <c r="B144" s="196" t="n">
        <v>9</v>
      </c>
      <c r="C144" s="198"/>
      <c r="D144" s="194" t="str">
        <f aca="false">VLOOKUP(A144,'Planilha de Critérios5'!B:AA,5,"FALSO")</f>
        <v>SL</v>
      </c>
      <c r="E144" s="194" t="str">
        <f aca="false">VLOOKUP(A144,'Planilha de Critérios5'!B:AA,18,"FALSO")</f>
        <v>Apertado</v>
      </c>
      <c r="F144" s="194" t="n">
        <f aca="false">VLOOKUP(A144,'Planilha de Critérios5'!B13:AA766,26,"FALSO")</f>
        <v>0</v>
      </c>
    </row>
    <row r="145" customFormat="false" ht="15" hidden="false" customHeight="false" outlineLevel="0" collapsed="false">
      <c r="A145" s="195" t="s">
        <v>132</v>
      </c>
      <c r="B145" s="196" t="n">
        <v>6</v>
      </c>
      <c r="C145" s="198"/>
      <c r="D145" s="194" t="str">
        <f aca="false">VLOOKUP(A145,'Planilha de Critérios5'!B:AA,5,"FALSO")</f>
        <v>SP</v>
      </c>
      <c r="E145" s="194" t="str">
        <f aca="false">VLOOKUP(A145,'Planilha de Critérios5'!B:AA,18,"FALSO")</f>
        <v>Apertado</v>
      </c>
      <c r="F145" s="194" t="n">
        <f aca="false">VLOOKUP(A145,'Planilha de Critérios5'!B14:AA767,26,"FALSO")</f>
        <v>0</v>
      </c>
    </row>
    <row r="146" customFormat="false" ht="15" hidden="false" customHeight="false" outlineLevel="0" collapsed="false">
      <c r="A146" s="195" t="s">
        <v>1232</v>
      </c>
      <c r="B146" s="196" t="n">
        <v>21</v>
      </c>
      <c r="C146" s="197" t="n">
        <v>47453</v>
      </c>
      <c r="D146" s="194" t="str">
        <f aca="false">VLOOKUP(A146,'Planilha de Critérios5'!B:AA,5,"FALSO")</f>
        <v>SL</v>
      </c>
      <c r="E146" s="194" t="str">
        <f aca="false">VLOOKUP(A146,'Planilha de Critérios5'!B:AA,18,"FALSO")</f>
        <v>Apertado</v>
      </c>
      <c r="F146" s="194" t="n">
        <f aca="false">VLOOKUP(A146,'Planilha de Critérios5'!B15:AA768,26,"FALSO")</f>
        <v>0</v>
      </c>
    </row>
    <row r="147" customFormat="false" ht="15" hidden="false" customHeight="false" outlineLevel="0" collapsed="false">
      <c r="A147" s="195" t="s">
        <v>1235</v>
      </c>
      <c r="B147" s="196" t="n">
        <v>21</v>
      </c>
      <c r="C147" s="198"/>
      <c r="D147" s="194" t="str">
        <f aca="false">VLOOKUP(A147,'Planilha de Critérios5'!B:AA,5,"FALSO")</f>
        <v>SL</v>
      </c>
      <c r="E147" s="194" t="str">
        <f aca="false">VLOOKUP(A147,'Planilha de Critérios5'!B:AA,18,"FALSO")</f>
        <v>Adequado</v>
      </c>
      <c r="F147" s="194" t="n">
        <f aca="false">VLOOKUP(A147,'Planilha de Critérios5'!B16:AA769,26,"FALSO")</f>
        <v>0</v>
      </c>
    </row>
    <row r="148" customFormat="false" ht="15" hidden="false" customHeight="false" outlineLevel="0" collapsed="false">
      <c r="A148" s="195" t="s">
        <v>1238</v>
      </c>
      <c r="B148" s="196" t="n">
        <v>19</v>
      </c>
      <c r="C148" s="198"/>
      <c r="D148" s="194" t="str">
        <f aca="false">VLOOKUP(A148,'Planilha de Critérios5'!B:AA,5,"FALSO")</f>
        <v>SL</v>
      </c>
      <c r="E148" s="194" t="str">
        <f aca="false">VLOOKUP(A148,'Planilha de Critérios5'!B:AA,18,"FALSO")</f>
        <v>Adequado</v>
      </c>
      <c r="F148" s="194" t="n">
        <f aca="false">VLOOKUP(A148,'Planilha de Critérios5'!B17:AA770,26,"FALSO")</f>
        <v>0</v>
      </c>
    </row>
    <row r="149" customFormat="false" ht="15" hidden="false" customHeight="false" outlineLevel="0" collapsed="false">
      <c r="A149" s="195" t="s">
        <v>690</v>
      </c>
      <c r="B149" s="196" t="n">
        <v>11</v>
      </c>
      <c r="C149" s="197" t="n">
        <v>44986</v>
      </c>
      <c r="D149" s="194" t="str">
        <f aca="false">VLOOKUP(A149,'Planilha de Critérios5'!B:AA,5,"FALSO")</f>
        <v>SL</v>
      </c>
      <c r="E149" s="194" t="str">
        <f aca="false">VLOOKUP(A149,'Planilha de Critérios5'!B:AA,18,"FALSO")</f>
        <v>Adequado</v>
      </c>
      <c r="F149" s="194" t="n">
        <f aca="false">VLOOKUP(A149,'Planilha de Critérios5'!B18:AA771,26,"FALSO")</f>
        <v>0</v>
      </c>
    </row>
    <row r="150" customFormat="false" ht="15" hidden="false" customHeight="false" outlineLevel="0" collapsed="false">
      <c r="A150" s="195" t="s">
        <v>699</v>
      </c>
      <c r="B150" s="196" t="n">
        <v>11</v>
      </c>
      <c r="C150" s="198"/>
      <c r="D150" s="194" t="str">
        <f aca="false">VLOOKUP(A150,'Planilha de Critérios5'!B:AA,5,"FALSO")</f>
        <v>SL</v>
      </c>
      <c r="E150" s="194" t="str">
        <f aca="false">VLOOKUP(A150,'Planilha de Critérios5'!B:AA,18,"FALSO")</f>
        <v>Adequado</v>
      </c>
      <c r="F150" s="194" t="n">
        <f aca="false">VLOOKUP(A150,'Planilha de Critérios5'!B19:AA772,26,"FALSO")</f>
        <v>0</v>
      </c>
    </row>
    <row r="151" customFormat="false" ht="15" hidden="false" customHeight="false" outlineLevel="0" collapsed="false">
      <c r="A151" s="195" t="s">
        <v>1242</v>
      </c>
      <c r="B151" s="196" t="n">
        <v>21</v>
      </c>
      <c r="C151" s="198"/>
      <c r="D151" s="194" t="str">
        <f aca="false">VLOOKUP(A151,'Planilha de Critérios5'!B:AA,5,"FALSO")</f>
        <v>SL</v>
      </c>
      <c r="E151" s="194" t="str">
        <f aca="false">VLOOKUP(A151,'Planilha de Critérios5'!B:AA,18,"FALSO")</f>
        <v>Adequado</v>
      </c>
      <c r="F151" s="194" t="n">
        <f aca="false">VLOOKUP(A151,'Planilha de Critérios5'!B20:AA773,26,"FALSO")</f>
        <v>0</v>
      </c>
    </row>
    <row r="152" customFormat="false" ht="15" hidden="false" customHeight="false" outlineLevel="0" collapsed="false">
      <c r="A152" s="195" t="s">
        <v>1245</v>
      </c>
      <c r="B152" s="196" t="n">
        <v>19</v>
      </c>
      <c r="C152" s="198"/>
      <c r="D152" s="194" t="str">
        <f aca="false">VLOOKUP(A152,'Planilha de Critérios5'!B:AA,5,"FALSO")</f>
        <v>SL</v>
      </c>
      <c r="E152" s="194" t="str">
        <f aca="false">VLOOKUP(A152,'Planilha de Critérios5'!B:AA,18,"FALSO")</f>
        <v>Adequado</v>
      </c>
      <c r="F152" s="194" t="n">
        <f aca="false">VLOOKUP(A152,'Planilha de Critérios5'!B21:AA774,26,"FALSO")</f>
        <v>0</v>
      </c>
    </row>
    <row r="153" customFormat="false" ht="15" hidden="false" customHeight="false" outlineLevel="0" collapsed="false">
      <c r="A153" s="195" t="s">
        <v>703</v>
      </c>
      <c r="B153" s="196" t="n">
        <v>15</v>
      </c>
      <c r="C153" s="198"/>
      <c r="D153" s="194" t="str">
        <f aca="false">VLOOKUP(A153,'Planilha de Critérios5'!B:AA,5,"FALSO")</f>
        <v>SL</v>
      </c>
      <c r="E153" s="194" t="str">
        <f aca="false">VLOOKUP(A153,'Planilha de Critérios5'!B:AA,18,"FALSO")</f>
        <v>Adequado</v>
      </c>
      <c r="F153" s="194" t="n">
        <f aca="false">VLOOKUP(A153,'Planilha de Critérios5'!B22:AA775,26,"FALSO")</f>
        <v>0</v>
      </c>
    </row>
    <row r="154" customFormat="false" ht="15" hidden="false" customHeight="false" outlineLevel="0" collapsed="false">
      <c r="A154" s="195" t="s">
        <v>1250</v>
      </c>
      <c r="B154" s="196" t="n">
        <v>21</v>
      </c>
      <c r="C154" s="198"/>
      <c r="D154" s="194" t="str">
        <f aca="false">VLOOKUP(A154,'Planilha de Critérios5'!B:AA,5,"FALSO")</f>
        <v>SL</v>
      </c>
      <c r="E154" s="194" t="str">
        <f aca="false">VLOOKUP(A154,'Planilha de Critérios5'!B:AA,18,"FALSO")</f>
        <v>Adequado</v>
      </c>
      <c r="F154" s="194" t="n">
        <f aca="false">VLOOKUP(A154,'Planilha de Critérios5'!B23:AA776,26,"FALSO")</f>
        <v>0</v>
      </c>
    </row>
    <row r="155" customFormat="false" ht="15" hidden="false" customHeight="false" outlineLevel="0" collapsed="false">
      <c r="A155" s="195" t="s">
        <v>706</v>
      </c>
      <c r="B155" s="196" t="n">
        <v>12</v>
      </c>
      <c r="C155" s="198"/>
      <c r="D155" s="194" t="str">
        <f aca="false">VLOOKUP(A155,'Planilha de Critérios5'!B:AA,5,"FALSO")</f>
        <v>SL</v>
      </c>
      <c r="E155" s="194" t="str">
        <f aca="false">VLOOKUP(A155,'Planilha de Critérios5'!B:AA,18,"FALSO")</f>
        <v>Adequado</v>
      </c>
      <c r="F155" s="194" t="n">
        <f aca="false">VLOOKUP(A155,'Planilha de Critérios5'!B24:AA777,26,"FALSO")</f>
        <v>0</v>
      </c>
    </row>
    <row r="156" customFormat="false" ht="15" hidden="false" customHeight="false" outlineLevel="0" collapsed="false">
      <c r="A156" s="195" t="s">
        <v>1253</v>
      </c>
      <c r="B156" s="196" t="n">
        <v>21</v>
      </c>
      <c r="C156" s="198"/>
      <c r="D156" s="194" t="str">
        <f aca="false">VLOOKUP(A156,'Planilha de Critérios5'!B:AA,5,"FALSO")</f>
        <v>SL</v>
      </c>
      <c r="E156" s="194" t="str">
        <f aca="false">VLOOKUP(A156,'Planilha de Critérios5'!B:AA,18,"FALSO")</f>
        <v>Folgado</v>
      </c>
      <c r="F156" s="194" t="n">
        <f aca="false">VLOOKUP(A156,'Planilha de Critérios5'!B25:AA778,26,"FALSO")</f>
        <v>0</v>
      </c>
    </row>
    <row r="157" customFormat="false" ht="15" hidden="false" customHeight="false" outlineLevel="0" collapsed="false">
      <c r="A157" s="195" t="s">
        <v>1256</v>
      </c>
      <c r="B157" s="196" t="n">
        <v>21</v>
      </c>
      <c r="C157" s="198"/>
      <c r="D157" s="194" t="str">
        <f aca="false">VLOOKUP(A157,'Planilha de Critérios5'!B:AA,5,"FALSO")</f>
        <v>SL</v>
      </c>
      <c r="E157" s="194" t="str">
        <f aca="false">VLOOKUP(A157,'Planilha de Critérios5'!B:AA,18,"FALSO")</f>
        <v>Adequado</v>
      </c>
      <c r="F157" s="194" t="n">
        <f aca="false">VLOOKUP(A157,'Planilha de Critérios5'!B26:AA779,26,"FALSO")</f>
        <v>0</v>
      </c>
    </row>
    <row r="158" customFormat="false" ht="15" hidden="false" customHeight="false" outlineLevel="0" collapsed="false">
      <c r="A158" s="195" t="s">
        <v>1259</v>
      </c>
      <c r="B158" s="196" t="n">
        <v>19</v>
      </c>
      <c r="C158" s="198"/>
      <c r="D158" s="194" t="str">
        <f aca="false">VLOOKUP(A158,'Planilha de Critérios5'!B:AA,5,"FALSO")</f>
        <v>SL</v>
      </c>
      <c r="E158" s="194" t="str">
        <f aca="false">VLOOKUP(A158,'Planilha de Critérios5'!B:AA,18,"FALSO")</f>
        <v>Adequado</v>
      </c>
      <c r="F158" s="194" t="n">
        <f aca="false">VLOOKUP(A158,'Planilha de Critérios5'!B27:AA780,26,"FALSO")</f>
        <v>0</v>
      </c>
    </row>
    <row r="159" customFormat="false" ht="15" hidden="false" customHeight="false" outlineLevel="0" collapsed="false">
      <c r="A159" s="195" t="s">
        <v>718</v>
      </c>
      <c r="B159" s="196" t="n">
        <v>21</v>
      </c>
      <c r="C159" s="198"/>
      <c r="D159" s="194" t="str">
        <f aca="false">VLOOKUP(A159,'Planilha de Critérios5'!B:AA,5,"FALSO")</f>
        <v>SL</v>
      </c>
      <c r="E159" s="194" t="str">
        <f aca="false">VLOOKUP(A159,'Planilha de Critérios5'!B:AA,18,"FALSO")</f>
        <v>Adequado</v>
      </c>
      <c r="F159" s="194" t="n">
        <f aca="false">VLOOKUP(A159,'Planilha de Critérios5'!B28:AA781,26,"FALSO")</f>
        <v>0</v>
      </c>
    </row>
    <row r="160" customFormat="false" ht="15" hidden="false" customHeight="false" outlineLevel="0" collapsed="false">
      <c r="A160" s="195" t="s">
        <v>722</v>
      </c>
      <c r="B160" s="196" t="n">
        <v>17</v>
      </c>
      <c r="C160" s="197" t="n">
        <v>46997</v>
      </c>
      <c r="D160" s="194" t="str">
        <f aca="false">VLOOKUP(A160,'Planilha de Critérios5'!B:AA,5,"FALSO")</f>
        <v>SL</v>
      </c>
      <c r="E160" s="194" t="str">
        <f aca="false">VLOOKUP(A160,'Planilha de Critérios5'!B:AA,18,"FALSO")</f>
        <v>Adequado</v>
      </c>
      <c r="F160" s="194" t="n">
        <f aca="false">VLOOKUP(A160,'Planilha de Critérios5'!B29:AA782,26,"FALSO")</f>
        <v>0</v>
      </c>
    </row>
    <row r="161" customFormat="false" ht="15" hidden="false" customHeight="false" outlineLevel="0" collapsed="false">
      <c r="A161" s="195" t="s">
        <v>726</v>
      </c>
      <c r="B161" s="196" t="n">
        <v>13</v>
      </c>
      <c r="C161" s="198"/>
      <c r="D161" s="194" t="str">
        <f aca="false">VLOOKUP(A161,'Planilha de Critérios5'!B:AA,5,"FALSO")</f>
        <v>SL</v>
      </c>
      <c r="E161" s="194" t="str">
        <f aca="false">VLOOKUP(A161,'Planilha de Critérios5'!B:AA,18,"FALSO")</f>
        <v>Adequado</v>
      </c>
      <c r="F161" s="194" t="n">
        <f aca="false">VLOOKUP(A161,'Planilha de Critérios5'!B30:AA783,26,"FALSO")</f>
        <v>0</v>
      </c>
    </row>
    <row r="162" customFormat="false" ht="15" hidden="false" customHeight="false" outlineLevel="0" collapsed="false">
      <c r="A162" s="195" t="s">
        <v>1266</v>
      </c>
      <c r="B162" s="196" t="n">
        <v>21</v>
      </c>
      <c r="C162" s="198"/>
      <c r="D162" s="194" t="str">
        <f aca="false">VLOOKUP(A162,'Planilha de Critérios5'!B:AA,5,"FALSO")</f>
        <v>SL</v>
      </c>
      <c r="E162" s="194" t="str">
        <f aca="false">VLOOKUP(A162,'Planilha de Critérios5'!B:AA,18,"FALSO")</f>
        <v>Adequado</v>
      </c>
      <c r="F162" s="194" t="n">
        <f aca="false">VLOOKUP(A162,'Planilha de Critérios5'!B31:AA784,26,"FALSO")</f>
        <v>0</v>
      </c>
    </row>
    <row r="163" customFormat="false" ht="15" hidden="false" customHeight="false" outlineLevel="0" collapsed="false">
      <c r="A163" s="195" t="s">
        <v>1269</v>
      </c>
      <c r="B163" s="196" t="n">
        <v>19</v>
      </c>
      <c r="C163" s="198"/>
      <c r="D163" s="194" t="str">
        <f aca="false">VLOOKUP(A163,'Planilha de Critérios5'!B:AA,5,"FALSO")</f>
        <v>SL</v>
      </c>
      <c r="E163" s="194" t="str">
        <f aca="false">VLOOKUP(A163,'Planilha de Critérios5'!B:AA,18,"FALSO")</f>
        <v>Adequado</v>
      </c>
      <c r="F163" s="194" t="n">
        <f aca="false">VLOOKUP(A163,'Planilha de Critérios5'!B32:AA785,26,"FALSO")</f>
        <v>0</v>
      </c>
    </row>
    <row r="164" customFormat="false" ht="15" hidden="false" customHeight="false" outlineLevel="0" collapsed="false">
      <c r="A164" s="195" t="s">
        <v>1272</v>
      </c>
      <c r="B164" s="196" t="n">
        <v>21</v>
      </c>
      <c r="C164" s="198"/>
      <c r="D164" s="194" t="str">
        <f aca="false">VLOOKUP(A164,'Planilha de Critérios5'!B:AA,5,"FALSO")</f>
        <v>SL</v>
      </c>
      <c r="E164" s="194" t="str">
        <f aca="false">VLOOKUP(A164,'Planilha de Critérios5'!B:AA,18,"FALSO")</f>
        <v>Adequado</v>
      </c>
      <c r="F164" s="194" t="n">
        <f aca="false">VLOOKUP(A164,'Planilha de Critérios5'!B33:AA786,26,"FALSO")</f>
        <v>0</v>
      </c>
    </row>
    <row r="165" customFormat="false" ht="15" hidden="false" customHeight="false" outlineLevel="0" collapsed="false">
      <c r="A165" s="195" t="s">
        <v>142</v>
      </c>
      <c r="B165" s="196" t="n">
        <v>5</v>
      </c>
      <c r="C165" s="198"/>
      <c r="D165" s="194" t="str">
        <f aca="false">VLOOKUP(A165,'Planilha de Critérios5'!B:AA,5,"FALSO")</f>
        <v>SL</v>
      </c>
      <c r="E165" s="194" t="str">
        <f aca="false">VLOOKUP(A165,'Planilha de Critérios5'!B:AA,18,"FALSO")</f>
        <v>Adequado</v>
      </c>
      <c r="F165" s="194" t="n">
        <f aca="false">VLOOKUP(A165,'Planilha de Critérios5'!B34:AA787,26,"FALSO")</f>
        <v>0</v>
      </c>
    </row>
    <row r="166" customFormat="false" ht="15" hidden="false" customHeight="false" outlineLevel="0" collapsed="false">
      <c r="A166" s="195" t="s">
        <v>1277</v>
      </c>
      <c r="B166" s="196" t="n">
        <v>21</v>
      </c>
      <c r="C166" s="198"/>
      <c r="D166" s="194" t="str">
        <f aca="false">VLOOKUP(A166,'Planilha de Critérios5'!B:AA,5,"FALSO")</f>
        <v>SL</v>
      </c>
      <c r="E166" s="194" t="str">
        <f aca="false">VLOOKUP(A166,'Planilha de Critérios5'!B:AA,18,"FALSO")</f>
        <v>Adequado</v>
      </c>
      <c r="F166" s="194" t="n">
        <f aca="false">VLOOKUP(A166,'Planilha de Critérios5'!B35:AA788,26,"FALSO")</f>
        <v>0</v>
      </c>
    </row>
    <row r="167" customFormat="false" ht="15" hidden="false" customHeight="false" outlineLevel="0" collapsed="false">
      <c r="A167" s="195" t="s">
        <v>730</v>
      </c>
      <c r="B167" s="196" t="n">
        <v>12</v>
      </c>
      <c r="C167" s="198"/>
      <c r="D167" s="194" t="str">
        <f aca="false">VLOOKUP(A167,'Planilha de Critérios5'!B:AA,5,"FALSO")</f>
        <v>SL</v>
      </c>
      <c r="E167" s="194" t="str">
        <f aca="false">VLOOKUP(A167,'Planilha de Critérios5'!B:AA,18,"FALSO")</f>
        <v>Adequado</v>
      </c>
      <c r="F167" s="194" t="n">
        <f aca="false">VLOOKUP(A168,'Planilha de Critérios5'!B5:AA758,26,"FALSO")</f>
        <v>0</v>
      </c>
    </row>
    <row r="168" customFormat="false" ht="15" hidden="false" customHeight="false" outlineLevel="0" collapsed="false">
      <c r="A168" s="195" t="s">
        <v>735</v>
      </c>
      <c r="B168" s="196" t="n">
        <v>13</v>
      </c>
      <c r="C168" s="198"/>
      <c r="D168" s="194" t="str">
        <f aca="false">VLOOKUP(A168,'Planilha de Critérios5'!B:AA,5,"FALSO")</f>
        <v>SL</v>
      </c>
      <c r="E168" s="194" t="str">
        <f aca="false">VLOOKUP(A168,'Planilha de Critérios5'!B:AA,18,"FALSO")</f>
        <v>Adequado</v>
      </c>
      <c r="F168" s="194" t="n">
        <f aca="false">VLOOKUP(A168,'Planilha de Critérios5'!B5:AA758,26,"FALSO")</f>
        <v>0</v>
      </c>
    </row>
    <row r="169" customFormat="false" ht="15" hidden="false" customHeight="false" outlineLevel="0" collapsed="false">
      <c r="A169" s="195" t="s">
        <v>739</v>
      </c>
      <c r="B169" s="196" t="n">
        <v>12</v>
      </c>
      <c r="C169" s="198"/>
      <c r="D169" s="194" t="str">
        <f aca="false">VLOOKUP(A169,'Planilha de Critérios5'!B:AA,5,"FALSO")</f>
        <v>SL</v>
      </c>
      <c r="E169" s="194" t="str">
        <f aca="false">VLOOKUP(A169,'Planilha de Critérios5'!B:AA,18,"FALSO")</f>
        <v>Adequado</v>
      </c>
      <c r="F169" s="194" t="n">
        <f aca="false">VLOOKUP(A169,'Planilha de Critérios5'!B6:AA759,26,"FALSO")</f>
        <v>0</v>
      </c>
    </row>
    <row r="170" customFormat="false" ht="15" hidden="false" customHeight="false" outlineLevel="0" collapsed="false">
      <c r="A170" s="195" t="s">
        <v>1281</v>
      </c>
      <c r="B170" s="196" t="n">
        <v>21</v>
      </c>
      <c r="C170" s="198"/>
      <c r="D170" s="194" t="str">
        <f aca="false">VLOOKUP(A170,'Planilha de Critérios5'!B:AA,5,"FALSO")</f>
        <v>SP</v>
      </c>
      <c r="E170" s="194" t="str">
        <f aca="false">VLOOKUP(A170,'Planilha de Critérios5'!B:AA,18,"FALSO")</f>
        <v>Apertado</v>
      </c>
      <c r="F170" s="194" t="n">
        <f aca="false">VLOOKUP(A170,'Planilha de Critérios5'!B7:AA760,26,"FALSO")</f>
        <v>0</v>
      </c>
    </row>
    <row r="171" customFormat="false" ht="15" hidden="false" customHeight="false" outlineLevel="0" collapsed="false">
      <c r="A171" s="195" t="s">
        <v>1284</v>
      </c>
      <c r="B171" s="196" t="n">
        <v>18</v>
      </c>
      <c r="C171" s="198"/>
      <c r="D171" s="194" t="str">
        <f aca="false">VLOOKUP(A171,'Planilha de Critérios5'!B:AA,5,"FALSO")</f>
        <v>SL</v>
      </c>
      <c r="E171" s="194" t="str">
        <f aca="false">VLOOKUP(A171,'Planilha de Critérios5'!B:AA,18,"FALSO")</f>
        <v>Adequado</v>
      </c>
      <c r="F171" s="194" t="n">
        <f aca="false">VLOOKUP(A171,'Planilha de Critérios5'!B8:AA761,26,"FALSO")</f>
        <v>0</v>
      </c>
    </row>
    <row r="172" customFormat="false" ht="15" hidden="false" customHeight="false" outlineLevel="0" collapsed="false">
      <c r="A172" s="195" t="s">
        <v>145</v>
      </c>
      <c r="B172" s="196" t="n">
        <v>10</v>
      </c>
      <c r="C172" s="198"/>
      <c r="D172" s="194" t="str">
        <f aca="false">VLOOKUP(A172,'Planilha de Critérios5'!B:AA,5,"FALSO")</f>
        <v>SL</v>
      </c>
      <c r="E172" s="194" t="str">
        <f aca="false">VLOOKUP(A172,'Planilha de Critérios5'!B:AA,18,"FALSO")</f>
        <v>Adequado</v>
      </c>
      <c r="F172" s="194" t="n">
        <f aca="false">VLOOKUP(A172,'Planilha de Critérios5'!B41:AA794,26,"FALSO")</f>
        <v>0</v>
      </c>
    </row>
    <row r="173" customFormat="false" ht="15" hidden="false" customHeight="false" outlineLevel="0" collapsed="false">
      <c r="A173" s="195" t="s">
        <v>1288</v>
      </c>
      <c r="B173" s="196" t="n">
        <v>21</v>
      </c>
      <c r="C173" s="197" t="n">
        <v>45778</v>
      </c>
      <c r="D173" s="194" t="str">
        <f aca="false">VLOOKUP(A173,'Planilha de Critérios5'!B:AA,5,"FALSO")</f>
        <v>SL</v>
      </c>
      <c r="E173" s="194" t="str">
        <f aca="false">VLOOKUP(A173,'Planilha de Critérios5'!B:AA,18,"FALSO")</f>
        <v>Adequado</v>
      </c>
      <c r="F173" s="194" t="n">
        <f aca="false">VLOOKUP(A173,'Planilha de Critérios5'!B42:AA795,26,"FALSO")</f>
        <v>0</v>
      </c>
    </row>
    <row r="174" customFormat="false" ht="15" hidden="false" customHeight="false" outlineLevel="0" collapsed="false">
      <c r="A174" s="195" t="s">
        <v>756</v>
      </c>
      <c r="B174" s="196" t="n">
        <v>9</v>
      </c>
      <c r="C174" s="198"/>
      <c r="D174" s="194" t="str">
        <f aca="false">VLOOKUP(A174,'Planilha de Critérios5'!B:AA,5,"FALSO")</f>
        <v>SL</v>
      </c>
      <c r="E174" s="194" t="str">
        <f aca="false">VLOOKUP(A174,'Planilha de Critérios5'!B:AA,18,"FALSO")</f>
        <v>Adequado</v>
      </c>
      <c r="F174" s="194" t="n">
        <f aca="false">VLOOKUP(A174,'Planilha de Critérios5'!B43:AA796,26,"FALSO")</f>
        <v>0</v>
      </c>
    </row>
    <row r="175" customFormat="false" ht="15" hidden="false" customHeight="false" outlineLevel="0" collapsed="false">
      <c r="A175" s="195" t="s">
        <v>1294</v>
      </c>
      <c r="B175" s="196" t="n">
        <v>19</v>
      </c>
      <c r="C175" s="198"/>
      <c r="D175" s="194" t="str">
        <f aca="false">VLOOKUP(A175,'Planilha de Critérios5'!B:AA,5,"FALSO")</f>
        <v>SL</v>
      </c>
      <c r="E175" s="194" t="str">
        <f aca="false">VLOOKUP(A175,'Planilha de Critérios5'!B:AA,18,"FALSO")</f>
        <v>Folgado</v>
      </c>
      <c r="F175" s="194" t="n">
        <f aca="false">VLOOKUP(A175,'Planilha de Critérios5'!B5:AA758,26,"FALSO")</f>
        <v>0</v>
      </c>
    </row>
    <row r="176" customFormat="false" ht="15" hidden="false" customHeight="false" outlineLevel="0" collapsed="false">
      <c r="A176" s="195" t="s">
        <v>1297</v>
      </c>
      <c r="B176" s="196" t="n">
        <v>21</v>
      </c>
      <c r="C176" s="198"/>
      <c r="D176" s="194" t="str">
        <f aca="false">VLOOKUP(A176,'Planilha de Critérios5'!B:AA,5,"FALSO")</f>
        <v>SL</v>
      </c>
      <c r="E176" s="194" t="str">
        <f aca="false">VLOOKUP(A176,'Planilha de Critérios5'!B:AA,18,"FALSO")</f>
        <v>Adequado</v>
      </c>
      <c r="F176" s="194" t="n">
        <f aca="false">VLOOKUP(A176,'Planilha de Critérios5'!B45:AA798,26,"FALSO")</f>
        <v>0</v>
      </c>
    </row>
    <row r="177" customFormat="false" ht="15" hidden="false" customHeight="false" outlineLevel="0" collapsed="false">
      <c r="A177" s="195" t="s">
        <v>1300</v>
      </c>
      <c r="B177" s="196" t="n">
        <v>21</v>
      </c>
      <c r="C177" s="198"/>
      <c r="D177" s="194" t="str">
        <f aca="false">VLOOKUP(A177,'Planilha de Critérios5'!B:AA,5,"FALSO")</f>
        <v>SL</v>
      </c>
      <c r="E177" s="194" t="str">
        <f aca="false">VLOOKUP(A177,'Planilha de Critérios5'!B:AA,18,"FALSO")</f>
        <v>Adequado</v>
      </c>
      <c r="F177" s="194" t="n">
        <f aca="false">VLOOKUP(A177,'Planilha de Critérios5'!B7:AA760,26,"FALSO")</f>
        <v>0</v>
      </c>
    </row>
    <row r="178" customFormat="false" ht="15" hidden="false" customHeight="false" outlineLevel="0" collapsed="false">
      <c r="A178" s="195" t="s">
        <v>1303</v>
      </c>
      <c r="B178" s="196" t="n">
        <v>21</v>
      </c>
      <c r="C178" s="198"/>
      <c r="D178" s="194" t="str">
        <f aca="false">VLOOKUP(A178,'Planilha de Critérios5'!B:AA,5,"FALSO")</f>
        <v>SL</v>
      </c>
      <c r="E178" s="194" t="str">
        <f aca="false">VLOOKUP(A178,'Planilha de Critérios5'!B:AA,18,"FALSO")</f>
        <v>Adequado</v>
      </c>
      <c r="F178" s="194" t="n">
        <f aca="false">VLOOKUP(A178,'Planilha de Critérios5'!B8:AA761,26,"FALSO")</f>
        <v>0</v>
      </c>
    </row>
    <row r="179" customFormat="false" ht="15" hidden="false" customHeight="false" outlineLevel="0" collapsed="false">
      <c r="A179" s="195" t="s">
        <v>1312</v>
      </c>
      <c r="B179" s="196" t="n">
        <v>21</v>
      </c>
      <c r="C179" s="198"/>
      <c r="D179" s="194" t="str">
        <f aca="false">VLOOKUP(A179,'Planilha de Critérios5'!B:AA,5,"FALSO")</f>
        <v>SL</v>
      </c>
      <c r="E179" s="194" t="str">
        <f aca="false">VLOOKUP(A179,'Planilha de Critérios5'!B:AA,18,"FALSO")</f>
        <v>Adequado</v>
      </c>
      <c r="F179" s="194" t="n">
        <f aca="false">VLOOKUP(A179,'Planilha de Critérios5'!B9:AA762,26,"FALSO")</f>
        <v>0</v>
      </c>
    </row>
    <row r="180" customFormat="false" ht="15" hidden="false" customHeight="false" outlineLevel="0" collapsed="false">
      <c r="A180" s="195" t="s">
        <v>801</v>
      </c>
      <c r="B180" s="196" t="n">
        <v>12</v>
      </c>
      <c r="C180" s="197" t="n">
        <v>45261</v>
      </c>
      <c r="D180" s="194" t="str">
        <f aca="false">VLOOKUP(A180,'Planilha de Critérios5'!B:AA,5,"FALSO")</f>
        <v>SL</v>
      </c>
      <c r="E180" s="194" t="str">
        <f aca="false">VLOOKUP(A180,'Planilha de Critérios5'!B:AA,18,"FALSO")</f>
        <v>Adequado</v>
      </c>
      <c r="F180" s="194" t="n">
        <f aca="false">VLOOKUP(A180,'Planilha de Critérios5'!B10:AA763,26,"FALSO")</f>
        <v>0</v>
      </c>
    </row>
    <row r="181" customFormat="false" ht="15" hidden="false" customHeight="false" outlineLevel="0" collapsed="false">
      <c r="A181" s="195" t="s">
        <v>1315</v>
      </c>
      <c r="B181" s="196" t="n">
        <v>21</v>
      </c>
      <c r="C181" s="197" t="n">
        <v>45931</v>
      </c>
      <c r="D181" s="194" t="str">
        <f aca="false">VLOOKUP(A181,'Planilha de Critérios5'!B:AA,5,"FALSO")</f>
        <v>SL</v>
      </c>
      <c r="E181" s="194" t="str">
        <f aca="false">VLOOKUP(A181,'Planilha de Critérios5'!B:AA,18,"FALSO")</f>
        <v>Adequado</v>
      </c>
      <c r="F181" s="194" t="n">
        <f aca="false">VLOOKUP(A181,'Planilha de Critérios5'!B11:AA764,26,"FALSO")</f>
        <v>0</v>
      </c>
    </row>
    <row r="182" customFormat="false" ht="15" hidden="false" customHeight="false" outlineLevel="0" collapsed="false">
      <c r="A182" s="195" t="s">
        <v>1318</v>
      </c>
      <c r="B182" s="196" t="n">
        <v>21</v>
      </c>
      <c r="C182" s="198"/>
      <c r="D182" s="194" t="str">
        <f aca="false">VLOOKUP(A182,'Planilha de Critérios5'!B:AA,5,"FALSO")</f>
        <v>SL</v>
      </c>
      <c r="E182" s="194" t="str">
        <f aca="false">VLOOKUP(A182,'Planilha de Critérios5'!B:AA,18,"FALSO")</f>
        <v>Adequado</v>
      </c>
      <c r="F182" s="194" t="n">
        <f aca="false">VLOOKUP(A182,'Planilha de Critérios5'!B12:AA765,26,"FALSO")</f>
        <v>0</v>
      </c>
    </row>
    <row r="183" customFormat="false" ht="15" hidden="false" customHeight="false" outlineLevel="0" collapsed="false">
      <c r="A183" s="195" t="s">
        <v>1321</v>
      </c>
      <c r="B183" s="196" t="n">
        <v>17</v>
      </c>
      <c r="C183" s="198"/>
      <c r="D183" s="194" t="str">
        <f aca="false">VLOOKUP(A183,'Planilha de Critérios5'!B:AA,5,"FALSO")</f>
        <v>SL</v>
      </c>
      <c r="E183" s="194" t="str">
        <f aca="false">VLOOKUP(A183,'Planilha de Critérios5'!B:AA,18,"FALSO")</f>
        <v>Adequado</v>
      </c>
      <c r="F183" s="194" t="n">
        <f aca="false">VLOOKUP(A183,'Planilha de Critérios5'!B13:AA766,26,"FALSO")</f>
        <v>0</v>
      </c>
    </row>
    <row r="184" customFormat="false" ht="15" hidden="false" customHeight="false" outlineLevel="0" collapsed="false">
      <c r="A184" s="195" t="s">
        <v>814</v>
      </c>
      <c r="B184" s="196" t="n">
        <v>21</v>
      </c>
      <c r="C184" s="198"/>
      <c r="D184" s="194" t="str">
        <f aca="false">VLOOKUP(A184,'Planilha de Critérios5'!B:AA,5,"FALSO")</f>
        <v>SP</v>
      </c>
      <c r="E184" s="194" t="str">
        <f aca="false">VLOOKUP(A184,'Planilha de Critérios5'!B:AA,18,"FALSO")</f>
        <v>Adequado</v>
      </c>
      <c r="F184" s="194" t="n">
        <f aca="false">VLOOKUP(A184,'Planilha de Critérios5'!B14:AA767,26,"FALSO")</f>
        <v>0</v>
      </c>
    </row>
    <row r="185" customFormat="false" ht="15" hidden="false" customHeight="false" outlineLevel="0" collapsed="false">
      <c r="A185" s="195" t="s">
        <v>1325</v>
      </c>
      <c r="B185" s="196" t="n">
        <v>21</v>
      </c>
      <c r="C185" s="198"/>
      <c r="D185" s="194" t="str">
        <f aca="false">VLOOKUP(A185,'Planilha de Critérios5'!B:AA,5,"FALSO")</f>
        <v>SL</v>
      </c>
      <c r="E185" s="194" t="str">
        <f aca="false">VLOOKUP(A185,'Planilha de Critérios5'!B:AA,18,"FALSO")</f>
        <v>Folgado</v>
      </c>
      <c r="F185" s="194" t="n">
        <f aca="false">VLOOKUP(A185,'Planilha de Critérios5'!B15:AA768,26,"FALSO")</f>
        <v>0</v>
      </c>
    </row>
    <row r="186" customFormat="false" ht="15" hidden="false" customHeight="false" outlineLevel="0" collapsed="false">
      <c r="A186" s="195" t="s">
        <v>810</v>
      </c>
      <c r="B186" s="196" t="n">
        <v>16</v>
      </c>
      <c r="C186" s="197" t="n">
        <v>45778</v>
      </c>
      <c r="D186" s="194" t="str">
        <f aca="false">VLOOKUP(A186,'Planilha de Critérios5'!B:AA,5,"FALSO")</f>
        <v>SP</v>
      </c>
      <c r="E186" s="194" t="str">
        <f aca="false">VLOOKUP(A186,'Planilha de Critérios5'!B:AA,18,"FALSO")</f>
        <v>Adequado</v>
      </c>
      <c r="F186" s="194" t="n">
        <f aca="false">VLOOKUP(A186,'Planilha de Critérios5'!B16:AA769,26,"FALSO")</f>
        <v>0</v>
      </c>
    </row>
    <row r="187" customFormat="false" ht="15" hidden="false" customHeight="false" outlineLevel="0" collapsed="false">
      <c r="A187" s="195" t="s">
        <v>818</v>
      </c>
      <c r="B187" s="196" t="n">
        <v>12</v>
      </c>
      <c r="C187" s="197" t="n">
        <v>45566</v>
      </c>
      <c r="D187" s="194" t="str">
        <f aca="false">VLOOKUP(A187,'Planilha de Critérios5'!B:AA,5,"FALSO")</f>
        <v>SL</v>
      </c>
      <c r="E187" s="194" t="str">
        <f aca="false">VLOOKUP(A187,'Planilha de Critérios5'!B:AA,18,"FALSO")</f>
        <v>Adequado</v>
      </c>
      <c r="F187" s="194" t="n">
        <f aca="false">VLOOKUP(A187,'Planilha de Critérios5'!B17:AA770,26,"FALSO")</f>
        <v>0</v>
      </c>
    </row>
    <row r="188" customFormat="false" ht="15" hidden="false" customHeight="false" outlineLevel="0" collapsed="false">
      <c r="A188" s="195" t="s">
        <v>823</v>
      </c>
      <c r="B188" s="196" t="n">
        <v>12</v>
      </c>
      <c r="C188" s="198"/>
      <c r="D188" s="194" t="str">
        <f aca="false">VLOOKUP(A188,'Planilha de Critérios5'!B:AA,5,"FALSO")</f>
        <v>SL</v>
      </c>
      <c r="E188" s="194" t="str">
        <f aca="false">VLOOKUP(A188,'Planilha de Critérios5'!B:AA,18,"FALSO")</f>
        <v>Folgado</v>
      </c>
      <c r="F188" s="194" t="n">
        <f aca="false">VLOOKUP(A188,'Planilha de Critérios5'!B18:AA771,26,"FALSO")</f>
        <v>0</v>
      </c>
    </row>
    <row r="189" customFormat="false" ht="15" hidden="false" customHeight="false" outlineLevel="0" collapsed="false">
      <c r="A189" s="195" t="s">
        <v>830</v>
      </c>
      <c r="B189" s="196" t="n">
        <v>11</v>
      </c>
      <c r="C189" s="198"/>
      <c r="D189" s="194" t="str">
        <f aca="false">VLOOKUP(A189,'Planilha de Critérios5'!B:AA,5,"FALSO")</f>
        <v>SP</v>
      </c>
      <c r="E189" s="194" t="str">
        <f aca="false">VLOOKUP(A189,'Planilha de Critérios5'!B:AA,18,"FALSO")</f>
        <v>Adequado</v>
      </c>
      <c r="F189" s="194" t="n">
        <f aca="false">VLOOKUP(A189,'Planilha de Critérios5'!B19:AA772,26,"FALSO")</f>
        <v>0</v>
      </c>
    </row>
    <row r="190" customFormat="false" ht="15" hidden="false" customHeight="false" outlineLevel="0" collapsed="false">
      <c r="A190" s="195" t="s">
        <v>1328</v>
      </c>
      <c r="B190" s="196" t="n">
        <v>21</v>
      </c>
      <c r="C190" s="198"/>
      <c r="D190" s="194" t="str">
        <f aca="false">VLOOKUP(A190,'Planilha de Critérios5'!B:AA,5,"FALSO")</f>
        <v>SP</v>
      </c>
      <c r="E190" s="194" t="str">
        <f aca="false">VLOOKUP(A190,'Planilha de Critérios5'!B:AA,18,"FALSO")</f>
        <v>Apertado</v>
      </c>
      <c r="F190" s="194" t="n">
        <f aca="false">VLOOKUP(A190,'Planilha de Critérios5'!B5:AA758,26,"FALSO")</f>
        <v>0</v>
      </c>
    </row>
    <row r="191" customFormat="false" ht="15" hidden="false" customHeight="false" outlineLevel="0" collapsed="false">
      <c r="A191" s="195" t="s">
        <v>156</v>
      </c>
      <c r="B191" s="196" t="n">
        <v>5</v>
      </c>
      <c r="C191" s="198"/>
      <c r="D191" s="194" t="str">
        <f aca="false">VLOOKUP(A191,'Planilha de Critérios5'!B:AA,5,"FALSO")</f>
        <v>SL</v>
      </c>
      <c r="E191" s="194" t="str">
        <f aca="false">VLOOKUP(A191,'Planilha de Critérios5'!B:AA,18,"FALSO")</f>
        <v>Folgado</v>
      </c>
      <c r="F191" s="194" t="n">
        <f aca="false">VLOOKUP(A191,'Planilha de Critérios5'!B21:AA774,26,"FALSO")</f>
        <v>0</v>
      </c>
    </row>
    <row r="192" customFormat="false" ht="15" hidden="false" customHeight="false" outlineLevel="0" collapsed="false">
      <c r="A192" s="195" t="s">
        <v>1333</v>
      </c>
      <c r="B192" s="196" t="n">
        <v>21</v>
      </c>
      <c r="C192" s="198"/>
      <c r="D192" s="194" t="str">
        <f aca="false">VLOOKUP(A192,'Planilha de Critérios5'!B:AA,5,"FALSO")</f>
        <v>SL</v>
      </c>
      <c r="E192" s="194" t="str">
        <f aca="false">VLOOKUP(A192,'Planilha de Critérios5'!B:AA,18,"FALSO")</f>
        <v>Folgado</v>
      </c>
      <c r="F192" s="194" t="n">
        <f aca="false">VLOOKUP(A192,'Planilha de Critérios5'!B22:AA775,26,"FALSO")</f>
        <v>0</v>
      </c>
    </row>
    <row r="193" customFormat="false" ht="15" hidden="false" customHeight="false" outlineLevel="0" collapsed="false">
      <c r="A193" s="195" t="s">
        <v>1336</v>
      </c>
      <c r="B193" s="196" t="n">
        <v>21</v>
      </c>
      <c r="C193" s="198"/>
      <c r="D193" s="194" t="str">
        <f aca="false">VLOOKUP(A193,'Planilha de Critérios5'!B:AA,5,"FALSO")</f>
        <v>SL</v>
      </c>
      <c r="E193" s="194" t="str">
        <f aca="false">VLOOKUP(A193,'Planilha de Critérios5'!B:AA,18,"FALSO")</f>
        <v>Folgado</v>
      </c>
      <c r="F193" s="194" t="n">
        <f aca="false">VLOOKUP(A193,'Planilha de Critérios5'!B9:AA762,26,"FALSO")</f>
        <v>0</v>
      </c>
    </row>
    <row r="194" customFormat="false" ht="15" hidden="false" customHeight="false" outlineLevel="0" collapsed="false">
      <c r="A194" s="195" t="s">
        <v>1339</v>
      </c>
      <c r="B194" s="196" t="n">
        <v>19</v>
      </c>
      <c r="C194" s="198"/>
      <c r="D194" s="194" t="str">
        <f aca="false">VLOOKUP(A194,'Planilha de Critérios5'!B:AA,5,"FALSO")</f>
        <v>SL</v>
      </c>
      <c r="E194" s="194" t="str">
        <f aca="false">VLOOKUP(A194,'Planilha de Critérios5'!B:AA,18,"FALSO")</f>
        <v>Folgado</v>
      </c>
      <c r="F194" s="194" t="n">
        <f aca="false">VLOOKUP(A194,'Planilha de Critérios5'!B10:AA763,26,"FALSO")</f>
        <v>0</v>
      </c>
    </row>
    <row r="195" customFormat="false" ht="15" hidden="false" customHeight="false" outlineLevel="0" collapsed="false">
      <c r="A195" s="195" t="s">
        <v>1342</v>
      </c>
      <c r="B195" s="196" t="n">
        <v>19</v>
      </c>
      <c r="C195" s="198"/>
      <c r="D195" s="194" t="str">
        <f aca="false">VLOOKUP(A195,'Planilha de Critérios5'!B:AA,5,"FALSO")</f>
        <v>SL</v>
      </c>
      <c r="E195" s="194" t="str">
        <f aca="false">VLOOKUP(A195,'Planilha de Critérios5'!B:AA,18,"FALSO")</f>
        <v>Folgado</v>
      </c>
      <c r="F195" s="194" t="n">
        <f aca="false">VLOOKUP(A195,'Planilha de Critérios5'!B5:AA758,26,"FALSO")</f>
        <v>0</v>
      </c>
    </row>
    <row r="196" customFormat="false" ht="15" hidden="false" customHeight="false" outlineLevel="0" collapsed="false">
      <c r="A196" s="195" t="s">
        <v>862</v>
      </c>
      <c r="B196" s="196" t="n">
        <v>11</v>
      </c>
      <c r="C196" s="197" t="n">
        <v>45962</v>
      </c>
      <c r="D196" s="194" t="str">
        <f aca="false">VLOOKUP(A196,'Planilha de Critérios5'!B:AA,5,"FALSO")</f>
        <v>SL</v>
      </c>
      <c r="E196" s="194" t="str">
        <f aca="false">VLOOKUP(A196,'Planilha de Critérios5'!B:AA,18,"FALSO")</f>
        <v>Folgado</v>
      </c>
      <c r="F196" s="194" t="n">
        <f aca="false">VLOOKUP(A196,'Planilha de Critérios5'!B12:AA765,26,"FALSO")</f>
        <v>0</v>
      </c>
    </row>
    <row r="197" customFormat="false" ht="15" hidden="false" customHeight="false" outlineLevel="0" collapsed="false">
      <c r="A197" s="195" t="s">
        <v>1345</v>
      </c>
      <c r="B197" s="196" t="n">
        <v>21</v>
      </c>
      <c r="C197" s="198"/>
      <c r="D197" s="194" t="str">
        <f aca="false">VLOOKUP(A197,'Planilha de Critérios5'!B:AA,5,"FALSO")</f>
        <v>SP</v>
      </c>
      <c r="E197" s="194" t="str">
        <f aca="false">VLOOKUP(A197,'Planilha de Critérios5'!B:AA,18,"FALSO")</f>
        <v>Apertado</v>
      </c>
      <c r="F197" s="194" t="n">
        <f aca="false">VLOOKUP(A197,'Planilha de Critérios5'!B13:AA766,26,"FALSO")</f>
        <v>0</v>
      </c>
    </row>
    <row r="198" customFormat="false" ht="15" hidden="false" customHeight="false" outlineLevel="0" collapsed="false">
      <c r="A198" s="195" t="s">
        <v>866</v>
      </c>
      <c r="B198" s="196" t="n">
        <v>9</v>
      </c>
      <c r="C198" s="198"/>
      <c r="D198" s="194" t="str">
        <f aca="false">VLOOKUP(A198,'Planilha de Critérios5'!B:AA,5,"FALSO")</f>
        <v>SL</v>
      </c>
      <c r="E198" s="194" t="str">
        <f aca="false">VLOOKUP(A198,'Planilha de Critérios5'!B:AA,18,"FALSO")</f>
        <v>Folgado</v>
      </c>
      <c r="F198" s="194" t="n">
        <f aca="false">VLOOKUP(A198,'Planilha de Critérios5'!B14:AA767,26,"FALSO")</f>
        <v>0</v>
      </c>
    </row>
    <row r="199" customFormat="false" ht="15" hidden="false" customHeight="false" outlineLevel="0" collapsed="false">
      <c r="A199" s="195" t="s">
        <v>878</v>
      </c>
      <c r="B199" s="196" t="n">
        <v>21</v>
      </c>
      <c r="C199" s="198"/>
      <c r="D199" s="194" t="str">
        <f aca="false">VLOOKUP(A199,'Planilha de Critérios5'!B:AA,5,"FALSO")</f>
        <v>SL</v>
      </c>
      <c r="E199" s="194" t="str">
        <f aca="false">VLOOKUP(A199,'Planilha de Critérios5'!B:AA,18,"FALSO")</f>
        <v>Folgado</v>
      </c>
      <c r="F199" s="194" t="n">
        <f aca="false">VLOOKUP(A199,'Planilha de Critérios5'!B15:AA768,26,"FALSO")</f>
        <v>0</v>
      </c>
    </row>
    <row r="200" customFormat="false" ht="15" hidden="false" customHeight="false" outlineLevel="0" collapsed="false">
      <c r="A200" s="195" t="s">
        <v>1351</v>
      </c>
      <c r="B200" s="196" t="n">
        <v>17</v>
      </c>
      <c r="C200" s="198"/>
      <c r="D200" s="194" t="str">
        <f aca="false">VLOOKUP(A200,'Planilha de Critérios5'!B:AA,5,"FALSO")</f>
        <v>SL</v>
      </c>
      <c r="E200" s="194" t="str">
        <f aca="false">VLOOKUP(A200,'Planilha de Critérios5'!B:AA,18,"FALSO")</f>
        <v>Folgado</v>
      </c>
      <c r="F200" s="194" t="n">
        <f aca="false">VLOOKUP(A200,'Planilha de Critérios5'!B16:AA769,26,"FALSO")</f>
        <v>0</v>
      </c>
    </row>
    <row r="201" customFormat="false" ht="15" hidden="false" customHeight="false" outlineLevel="0" collapsed="false">
      <c r="A201" s="195" t="s">
        <v>1354</v>
      </c>
      <c r="B201" s="196" t="n">
        <v>7</v>
      </c>
      <c r="C201" s="198"/>
      <c r="D201" s="194" t="str">
        <f aca="false">VLOOKUP(A201,'Planilha de Critérios5'!B:AA,5,"FALSO")</f>
        <v>SL</v>
      </c>
      <c r="E201" s="194" t="str">
        <f aca="false">VLOOKUP(A201,'Planilha de Critérios5'!B:AA,18,"FALSO")</f>
        <v>Folgado</v>
      </c>
      <c r="F201" s="194" t="n">
        <f aca="false">VLOOKUP(A201,'Planilha de Critérios5'!B17:AA770,26,"FALSO")</f>
        <v>0</v>
      </c>
    </row>
    <row r="202" customFormat="false" ht="15" hidden="false" customHeight="false" outlineLevel="0" collapsed="false">
      <c r="A202" s="195" t="s">
        <v>1357</v>
      </c>
      <c r="B202" s="196" t="n">
        <v>21</v>
      </c>
      <c r="C202" s="198"/>
      <c r="D202" s="194" t="str">
        <f aca="false">VLOOKUP(A202,'Planilha de Critérios5'!B:AA,5,"FALSO")</f>
        <v>SL</v>
      </c>
      <c r="E202" s="194" t="str">
        <f aca="false">VLOOKUP(A202,'Planilha de Critérios5'!B:AA,18,"FALSO")</f>
        <v>Folgado</v>
      </c>
      <c r="F202" s="194" t="n">
        <f aca="false">VLOOKUP(A202,'Planilha de Critérios5'!B18:AA771,26,"FALSO")</f>
        <v>0</v>
      </c>
    </row>
    <row r="203" customFormat="false" ht="15" hidden="false" customHeight="false" outlineLevel="0" collapsed="false">
      <c r="A203" s="195" t="s">
        <v>1360</v>
      </c>
      <c r="B203" s="196" t="n">
        <v>21</v>
      </c>
      <c r="C203" s="198"/>
      <c r="D203" s="194" t="str">
        <f aca="false">VLOOKUP(A203,'Planilha de Critérios5'!B:AA,5,"FALSO")</f>
        <v>SL</v>
      </c>
      <c r="E203" s="194" t="str">
        <f aca="false">VLOOKUP(A203,'Planilha de Critérios5'!B:AA,18,"FALSO")</f>
        <v>Folgado</v>
      </c>
      <c r="F203" s="194" t="n">
        <f aca="false">VLOOKUP(A203,'Planilha de Critérios5'!B19:AA772,26,"FALSO")</f>
        <v>0</v>
      </c>
    </row>
    <row r="204" customFormat="false" ht="15" hidden="false" customHeight="false" outlineLevel="0" collapsed="false">
      <c r="A204" s="195" t="s">
        <v>883</v>
      </c>
      <c r="B204" s="196" t="n">
        <v>15</v>
      </c>
      <c r="C204" s="198"/>
      <c r="D204" s="194" t="str">
        <f aca="false">VLOOKUP(A204,'Planilha de Critérios5'!B:AA,5,"FALSO")</f>
        <v>SL</v>
      </c>
      <c r="E204" s="194" t="str">
        <f aca="false">VLOOKUP(A204,'Planilha de Critérios5'!B:AA,18,"FALSO")</f>
        <v>Folgado</v>
      </c>
      <c r="F204" s="194" t="n">
        <f aca="false">VLOOKUP(A204,'Planilha de Critérios5'!B20:AA773,26,"FALSO")</f>
        <v>0</v>
      </c>
      <c r="L204" s="199"/>
    </row>
    <row r="205" customFormat="false" ht="15" hidden="false" customHeight="false" outlineLevel="0" collapsed="false">
      <c r="A205" s="195" t="s">
        <v>1364</v>
      </c>
      <c r="B205" s="196" t="n">
        <v>21</v>
      </c>
      <c r="C205" s="198"/>
      <c r="D205" s="194" t="str">
        <f aca="false">VLOOKUP(A205,'Planilha de Critérios5'!B:AA,5,"FALSO")</f>
        <v>SL</v>
      </c>
      <c r="E205" s="194" t="str">
        <f aca="false">VLOOKUP(A205,'Planilha de Critérios5'!B:AA,18,"FALSO")</f>
        <v>Folgado</v>
      </c>
      <c r="F205" s="194" t="n">
        <f aca="false">VLOOKUP(A205,'Planilha de Critérios5'!B21:AA774,26,"FALSO")</f>
        <v>0</v>
      </c>
    </row>
    <row r="206" customFormat="false" ht="15" hidden="false" customHeight="false" outlineLevel="0" collapsed="false">
      <c r="A206" s="195" t="s">
        <v>888</v>
      </c>
      <c r="B206" s="196" t="n">
        <v>9</v>
      </c>
      <c r="C206" s="197" t="n">
        <v>46874</v>
      </c>
      <c r="D206" s="194" t="str">
        <f aca="false">VLOOKUP(A206,'Planilha de Critérios5'!B:AA,5,"FALSO")</f>
        <v>SP</v>
      </c>
      <c r="E206" s="194" t="str">
        <f aca="false">VLOOKUP(A206,'Planilha de Critérios5'!B:AA,18,"FALSO")</f>
        <v>Adequado</v>
      </c>
      <c r="F206" s="194" t="n">
        <f aca="false">VLOOKUP(A206,'Planilha de Critérios5'!B22:AA775,26,"FALSO")</f>
        <v>0</v>
      </c>
    </row>
    <row r="207" customFormat="false" ht="15" hidden="false" customHeight="false" outlineLevel="0" collapsed="false">
      <c r="A207" s="195" t="s">
        <v>896</v>
      </c>
      <c r="B207" s="196" t="n">
        <v>11</v>
      </c>
      <c r="C207" s="197" t="n">
        <v>46905</v>
      </c>
      <c r="D207" s="194" t="str">
        <f aca="false">VLOOKUP(A207,'Planilha de Critérios5'!B:AA,5,"FALSO")</f>
        <v>SL</v>
      </c>
      <c r="E207" s="194" t="str">
        <f aca="false">VLOOKUP(A207,'Planilha de Critérios5'!B:AA,18,"FALSO")</f>
        <v>Folgado</v>
      </c>
      <c r="F207" s="194" t="n">
        <f aca="false">VLOOKUP(A207,'Planilha de Critérios5'!B23:AA776,26,"FALSO")</f>
        <v>0</v>
      </c>
    </row>
    <row r="208" customFormat="false" ht="15" hidden="false" customHeight="false" outlineLevel="0" collapsed="false">
      <c r="A208" s="195" t="s">
        <v>163</v>
      </c>
      <c r="B208" s="196" t="n">
        <v>10</v>
      </c>
      <c r="C208" s="198"/>
      <c r="D208" s="194" t="str">
        <f aca="false">VLOOKUP(A208,'Planilha de Critérios5'!B:AA,5,"FALSO")</f>
        <v>SL</v>
      </c>
      <c r="E208" s="194" t="str">
        <f aca="false">VLOOKUP(A208,'Planilha de Critérios5'!B:AA,18,"FALSO")</f>
        <v>Folgado</v>
      </c>
      <c r="F208" s="194" t="n">
        <f aca="false">VLOOKUP(A208,'Planilha de Critérios5'!B9:AA761,26,"FALSO")</f>
        <v>0</v>
      </c>
    </row>
    <row r="209" customFormat="false" ht="15" hidden="false" customHeight="false" outlineLevel="0" collapsed="false">
      <c r="A209" s="195" t="s">
        <v>901</v>
      </c>
      <c r="B209" s="196" t="n">
        <v>12</v>
      </c>
      <c r="C209" s="197" t="n">
        <v>45809</v>
      </c>
      <c r="D209" s="194" t="str">
        <f aca="false">VLOOKUP(A209,'Planilha de Critérios5'!B:AA,5,"FALSO")</f>
        <v>SL</v>
      </c>
      <c r="E209" s="194" t="str">
        <f aca="false">VLOOKUP(A209,'Planilha de Critérios5'!B:AA,18,"FALSO")</f>
        <v>Folgado</v>
      </c>
      <c r="F209" s="194" t="n">
        <f aca="false">VLOOKUP(A209,'Planilha de Critérios5'!B10:AA762,26,"FALSO")</f>
        <v>0</v>
      </c>
    </row>
    <row r="210" customFormat="false" ht="15" hidden="false" customHeight="false" outlineLevel="0" collapsed="false">
      <c r="A210" s="195" t="s">
        <v>1482</v>
      </c>
      <c r="B210" s="196" t="n">
        <v>5</v>
      </c>
      <c r="C210" s="198"/>
      <c r="D210" s="194" t="str">
        <f aca="false">VLOOKUP(A210,'Planilha de Critérios5'!B:AA,5,"FALSO")</f>
        <v>SL</v>
      </c>
      <c r="E210" s="194" t="str">
        <f aca="false">VLOOKUP(A210,'Planilha de Critérios5'!B:AA,18,"FALSO")</f>
        <v>Folgado</v>
      </c>
      <c r="F210" s="194" t="n">
        <f aca="false">VLOOKUP(A210,'Planilha de Critérios5'!B6:AA758,26,"FALSO")</f>
        <v>0</v>
      </c>
    </row>
    <row r="211" customFormat="false" ht="15" hidden="false" customHeight="false" outlineLevel="0" collapsed="false">
      <c r="A211" s="195" t="s">
        <v>905</v>
      </c>
      <c r="B211" s="196" t="n">
        <v>9</v>
      </c>
      <c r="C211" s="198"/>
      <c r="D211" s="194" t="str">
        <f aca="false">VLOOKUP(A211,'Planilha de Critérios5'!B:AA,5,"FALSO")</f>
        <v>SL</v>
      </c>
      <c r="E211" s="194" t="str">
        <f aca="false">VLOOKUP(A211,'Planilha de Critérios5'!B:AA,18,"FALSO")</f>
        <v>Folgado</v>
      </c>
      <c r="F211" s="194" t="n">
        <f aca="false">VLOOKUP(A211,'Planilha de Critérios5'!B12:AA764,26,"FALSO")</f>
        <v>0</v>
      </c>
    </row>
    <row r="212" customFormat="false" ht="15" hidden="false" customHeight="false" outlineLevel="0" collapsed="false">
      <c r="A212" s="195" t="s">
        <v>1372</v>
      </c>
      <c r="B212" s="196" t="n">
        <v>19</v>
      </c>
      <c r="C212" s="198"/>
      <c r="D212" s="194" t="str">
        <f aca="false">VLOOKUP(A212,'Planilha de Critérios5'!B:AA,5,"FALSO")</f>
        <v>SL</v>
      </c>
      <c r="E212" s="194" t="str">
        <f aca="false">VLOOKUP(A212,'Planilha de Critérios5'!B:AA,18,"FALSO")</f>
        <v>Folgado</v>
      </c>
      <c r="F212" s="194" t="n">
        <f aca="false">VLOOKUP(A212,'Planilha de Critérios5'!B13:AA765,26,"FALSO")</f>
        <v>0</v>
      </c>
    </row>
    <row r="213" customFormat="false" ht="15" hidden="false" customHeight="false" outlineLevel="0" collapsed="false">
      <c r="A213" s="195" t="s">
        <v>909</v>
      </c>
      <c r="B213" s="196" t="n">
        <v>10</v>
      </c>
      <c r="C213" s="197" t="n">
        <v>44958</v>
      </c>
      <c r="D213" s="194" t="str">
        <f aca="false">VLOOKUP(A213,'Planilha de Critérios5'!B:AA,5,"FALSO")</f>
        <v>C</v>
      </c>
      <c r="E213" s="194" t="str">
        <f aca="false">VLOOKUP(A213,'Planilha de Critérios5'!B:AA,18,"FALSO")</f>
        <v>Adequado</v>
      </c>
      <c r="F213" s="194" t="n">
        <f aca="false">VLOOKUP(A213,'Planilha de Critérios5'!B14:AA766,26,"FALSO")</f>
        <v>0</v>
      </c>
    </row>
    <row r="214" customFormat="false" ht="15" hidden="false" customHeight="false" outlineLevel="0" collapsed="false">
      <c r="A214" s="195" t="s">
        <v>169</v>
      </c>
      <c r="B214" s="196" t="n">
        <v>7</v>
      </c>
      <c r="C214" s="198"/>
      <c r="D214" s="194" t="str">
        <f aca="false">VLOOKUP(A214,'Planilha de Critérios5'!B:AA,5,"FALSO")</f>
        <v>SL</v>
      </c>
      <c r="E214" s="194" t="str">
        <f aca="false">VLOOKUP(A214,'Planilha de Critérios5'!B:AA,18,"FALSO")</f>
        <v>Folgado</v>
      </c>
      <c r="F214" s="194" t="n">
        <f aca="false">VLOOKUP(A214,'Planilha de Critérios5'!B15:AA767,26,"FALSO")</f>
        <v>0</v>
      </c>
    </row>
    <row r="215" customFormat="false" ht="15" hidden="false" customHeight="false" outlineLevel="0" collapsed="false">
      <c r="A215" s="195" t="s">
        <v>914</v>
      </c>
      <c r="B215" s="196" t="n">
        <v>9</v>
      </c>
      <c r="C215" s="198"/>
      <c r="D215" s="194" t="str">
        <f aca="false">VLOOKUP(A215,'Planilha de Critérios5'!B:AA,5,"FALSO")</f>
        <v>SL</v>
      </c>
      <c r="E215" s="194" t="str">
        <f aca="false">VLOOKUP(A215,'Planilha de Critérios5'!B:AA,18,"FALSO")</f>
        <v>Folgado</v>
      </c>
      <c r="F215" s="194" t="n">
        <f aca="false">VLOOKUP(A215,'Planilha de Critérios5'!B5:AA758,26,"FALSO")</f>
        <v>0</v>
      </c>
    </row>
    <row r="216" customFormat="false" ht="15" hidden="false" customHeight="false" outlineLevel="0" collapsed="false">
      <c r="A216" s="195" t="s">
        <v>1375</v>
      </c>
      <c r="B216" s="196" t="n">
        <v>21</v>
      </c>
      <c r="C216" s="198"/>
      <c r="D216" s="194" t="str">
        <f aca="false">VLOOKUP(A216,'Planilha de Critérios5'!B:AA,5,"FALSO")</f>
        <v>SL</v>
      </c>
      <c r="E216" s="194" t="str">
        <f aca="false">VLOOKUP(A216,'Planilha de Critérios5'!B:AA,18,"FALSO")</f>
        <v>Folgado</v>
      </c>
      <c r="F216" s="194" t="n">
        <f aca="false">VLOOKUP(A216,'Planilha de Critérios5'!B17:AA769,26,"FALSO")</f>
        <v>0</v>
      </c>
    </row>
    <row r="217" customFormat="false" ht="15" hidden="false" customHeight="false" outlineLevel="0" collapsed="false">
      <c r="A217" s="195" t="s">
        <v>1378</v>
      </c>
      <c r="B217" s="196" t="n">
        <v>21</v>
      </c>
      <c r="C217" s="198"/>
      <c r="D217" s="194" t="str">
        <f aca="false">VLOOKUP(A217,'Planilha de Critérios5'!B:AA,5,"FALSO")</f>
        <v>SL</v>
      </c>
      <c r="E217" s="194" t="str">
        <f aca="false">VLOOKUP(A217,'Planilha de Critérios5'!B:AA,18,"FALSO")</f>
        <v>Folgado</v>
      </c>
      <c r="F217" s="194" t="n">
        <f aca="false">VLOOKUP(A217,'Planilha de Critérios5'!B18:AA770,26,"FALSO")</f>
        <v>0</v>
      </c>
    </row>
    <row r="218" customFormat="false" ht="15" hidden="false" customHeight="false" outlineLevel="0" collapsed="false">
      <c r="A218" s="195" t="s">
        <v>172</v>
      </c>
      <c r="B218" s="196" t="n">
        <v>6</v>
      </c>
      <c r="C218" s="198"/>
      <c r="D218" s="194" t="str">
        <f aca="false">VLOOKUP(A218,'Planilha de Critérios5'!B:AA,5,"FALSO")</f>
        <v>SL</v>
      </c>
      <c r="E218" s="194" t="str">
        <f aca="false">VLOOKUP(A218,'Planilha de Critérios5'!B:AA,18,"FALSO")</f>
        <v>Folgado</v>
      </c>
      <c r="F218" s="194" t="n">
        <f aca="false">VLOOKUP(A218,'Planilha de Critérios5'!B5:AA758,26,"FALSO")</f>
        <v>0</v>
      </c>
    </row>
    <row r="219" customFormat="false" ht="15" hidden="false" customHeight="false" outlineLevel="0" collapsed="false">
      <c r="A219" s="195" t="s">
        <v>918</v>
      </c>
      <c r="B219" s="196" t="n">
        <v>14</v>
      </c>
      <c r="C219" s="198"/>
      <c r="D219" s="194" t="str">
        <f aca="false">VLOOKUP(A219,'Planilha de Critérios5'!B:AA,5,"FALSO")</f>
        <v>SL</v>
      </c>
      <c r="E219" s="194" t="str">
        <f aca="false">VLOOKUP(A219,'Planilha de Critérios5'!B:AA,18,"FALSO")</f>
        <v>Folgado</v>
      </c>
      <c r="F219" s="194" t="n">
        <f aca="false">VLOOKUP(A219,'Planilha de Critérios5'!B20:AA772,26,"FALSO")</f>
        <v>0</v>
      </c>
    </row>
    <row r="220" customFormat="false" ht="15" hidden="false" customHeight="false" outlineLevel="0" collapsed="false">
      <c r="A220" s="195" t="s">
        <v>925</v>
      </c>
      <c r="B220" s="196" t="n">
        <v>12</v>
      </c>
      <c r="C220" s="198"/>
      <c r="D220" s="194" t="str">
        <f aca="false">VLOOKUP(A220,'Planilha de Critérios5'!B:AA,5,"FALSO")</f>
        <v>SL</v>
      </c>
      <c r="E220" s="194" t="str">
        <f aca="false">VLOOKUP(A220,'Planilha de Critérios5'!B:AA,18,"FALSO")</f>
        <v>Folgado</v>
      </c>
      <c r="F220" s="194" t="n">
        <f aca="false">VLOOKUP(A220,'Planilha de Critérios5'!B21:AA773,26,"FALSO")</f>
        <v>0</v>
      </c>
    </row>
    <row r="221" customFormat="false" ht="15" hidden="false" customHeight="false" outlineLevel="0" collapsed="false">
      <c r="A221" s="195" t="s">
        <v>175</v>
      </c>
      <c r="B221" s="196" t="n">
        <v>5</v>
      </c>
      <c r="C221" s="197" t="n">
        <v>45352</v>
      </c>
      <c r="D221" s="194" t="str">
        <f aca="false">VLOOKUP(A221,'Planilha de Critérios5'!B:AA,5,"FALSO")</f>
        <v>SL</v>
      </c>
      <c r="E221" s="194" t="str">
        <f aca="false">VLOOKUP(A221,'Planilha de Critérios5'!B:AA,18,"FALSO")</f>
        <v>Folgado</v>
      </c>
      <c r="F221" s="194" t="n">
        <f aca="false">VLOOKUP(A221,'Planilha de Critérios5'!B22:AA774,26,"FALSO")</f>
        <v>0</v>
      </c>
    </row>
    <row r="222" customFormat="false" ht="15" hidden="false" customHeight="false" outlineLevel="0" collapsed="false">
      <c r="A222" s="195" t="s">
        <v>1382</v>
      </c>
      <c r="B222" s="196" t="n">
        <v>21</v>
      </c>
      <c r="C222" s="198"/>
      <c r="D222" s="194" t="str">
        <f aca="false">VLOOKUP(A222,'Planilha de Critérios5'!B:AA,5,"FALSO")</f>
        <v>SP</v>
      </c>
      <c r="E222" s="194" t="str">
        <f aca="false">VLOOKUP(A222,'Planilha de Critérios5'!B:AA,18,"FALSO")</f>
        <v>Adequado</v>
      </c>
      <c r="F222" s="194" t="n">
        <f aca="false">VLOOKUP(A222,'Planilha de Critérios5'!B23:AA775,26,"FALSO")</f>
        <v>0</v>
      </c>
    </row>
    <row r="223" customFormat="false" ht="15" hidden="false" customHeight="false" outlineLevel="0" collapsed="false">
      <c r="A223" s="195" t="s">
        <v>1385</v>
      </c>
      <c r="B223" s="196" t="n">
        <v>21</v>
      </c>
      <c r="C223" s="198"/>
      <c r="D223" s="194" t="str">
        <f aca="false">VLOOKUP(A223,'Planilha de Critérios5'!B:AA,5,"FALSO")</f>
        <v>SP</v>
      </c>
      <c r="E223" s="194" t="str">
        <f aca="false">VLOOKUP(A223,'Planilha de Critérios5'!B:AA,18,"FALSO")</f>
        <v>Adequado</v>
      </c>
      <c r="F223" s="194" t="n">
        <f aca="false">VLOOKUP(A223,'Planilha de Critérios5'!B24:AA776,26,"FALSO")</f>
        <v>0</v>
      </c>
    </row>
    <row r="224" customFormat="false" ht="15" hidden="false" customHeight="false" outlineLevel="0" collapsed="false">
      <c r="A224" s="195" t="s">
        <v>929</v>
      </c>
      <c r="B224" s="196" t="n">
        <v>16</v>
      </c>
      <c r="C224" s="197" t="n">
        <v>47239</v>
      </c>
      <c r="D224" s="194" t="str">
        <f aca="false">VLOOKUP(A224,'Planilha de Critérios5'!B:AA,5,"FALSO")</f>
        <v>SP</v>
      </c>
      <c r="E224" s="194" t="str">
        <f aca="false">VLOOKUP(A224,'Planilha de Critérios5'!B:AA,18,"FALSO")</f>
        <v>Adequado</v>
      </c>
      <c r="F224" s="194" t="n">
        <f aca="false">VLOOKUP(A224,'Planilha de Critérios5'!B25:AA777,26,"FALSO")</f>
        <v>0</v>
      </c>
    </row>
    <row r="225" customFormat="false" ht="15" hidden="false" customHeight="false" outlineLevel="0" collapsed="false">
      <c r="A225" s="195" t="s">
        <v>1389</v>
      </c>
      <c r="B225" s="196" t="n">
        <v>21</v>
      </c>
      <c r="C225" s="198"/>
      <c r="D225" s="194" t="str">
        <f aca="false">VLOOKUP(A225,'Planilha de Critérios5'!B:AA,5,"FALSO")</f>
        <v>C</v>
      </c>
      <c r="E225" s="194" t="str">
        <f aca="false">VLOOKUP(A225,'Planilha de Critérios5'!B:AA,18,"FALSO")</f>
        <v>Folgado</v>
      </c>
      <c r="F225" s="194" t="n">
        <f aca="false">VLOOKUP(A225,'Planilha de Critérios5'!B26:AA778,26,"FALSO")</f>
        <v>0</v>
      </c>
    </row>
    <row r="226" customFormat="false" ht="15" hidden="false" customHeight="false" outlineLevel="0" collapsed="false">
      <c r="A226" s="195" t="s">
        <v>1392</v>
      </c>
      <c r="B226" s="196" t="n">
        <v>21</v>
      </c>
      <c r="C226" s="198"/>
      <c r="D226" s="194" t="str">
        <f aca="false">VLOOKUP(A226,'Planilha de Critérios5'!B:AA,5,"FALSO")</f>
        <v>C</v>
      </c>
      <c r="E226" s="194" t="str">
        <f aca="false">VLOOKUP(A226,'Planilha de Critérios5'!B:AA,18,"FALSO")</f>
        <v>Adequado</v>
      </c>
      <c r="F226" s="194" t="n">
        <f aca="false">VLOOKUP(A226,'Planilha de Critérios5'!B27:AA779,26,"FALSO")</f>
        <v>0</v>
      </c>
    </row>
    <row r="227" customFormat="false" ht="15" hidden="false" customHeight="false" outlineLevel="0" collapsed="false">
      <c r="A227" s="195" t="s">
        <v>1396</v>
      </c>
      <c r="B227" s="196" t="n">
        <v>21</v>
      </c>
      <c r="C227" s="198"/>
      <c r="D227" s="194" t="str">
        <f aca="false">VLOOKUP(A227,'Planilha de Critérios5'!B:AA,5,"FALSO")</f>
        <v>SP</v>
      </c>
      <c r="E227" s="194" t="str">
        <f aca="false">VLOOKUP(A227,'Planilha de Critérios5'!B:AA,18,"FALSO")</f>
        <v>Adequado</v>
      </c>
      <c r="F227" s="194" t="n">
        <f aca="false">VLOOKUP(A227,'Planilha de Critérios5'!B28:AA780,26,"FALSO")</f>
        <v>0</v>
      </c>
    </row>
    <row r="228" customFormat="false" ht="15" hidden="false" customHeight="false" outlineLevel="0" collapsed="false">
      <c r="A228" s="195" t="s">
        <v>1399</v>
      </c>
      <c r="B228" s="196" t="n">
        <v>21</v>
      </c>
      <c r="C228" s="198"/>
      <c r="D228" s="194" t="str">
        <f aca="false">VLOOKUP(A228,'Planilha de Critérios5'!B:AA,5,"FALSO")</f>
        <v>SP</v>
      </c>
      <c r="E228" s="194" t="str">
        <f aca="false">VLOOKUP(A228,'Planilha de Critérios5'!B:AA,18,"FALSO")</f>
        <v>Folgado</v>
      </c>
      <c r="F228" s="194" t="n">
        <f aca="false">VLOOKUP(A228,'Planilha de Critérios5'!B29:AA781,26,"FALSO")</f>
        <v>0</v>
      </c>
    </row>
    <row r="229" customFormat="false" ht="15" hidden="false" customHeight="false" outlineLevel="0" collapsed="false">
      <c r="A229" s="195" t="s">
        <v>1402</v>
      </c>
      <c r="B229" s="196" t="n">
        <v>21</v>
      </c>
      <c r="C229" s="197" t="n">
        <v>47209</v>
      </c>
      <c r="D229" s="194" t="str">
        <f aca="false">VLOOKUP(A229,'Planilha de Critérios5'!B:AA,5,"FALSO")</f>
        <v>SP</v>
      </c>
      <c r="E229" s="194" t="str">
        <f aca="false">VLOOKUP(A229,'Planilha de Critérios5'!B:AA,18,"FALSO")</f>
        <v>Folgado</v>
      </c>
      <c r="F229" s="194" t="n">
        <f aca="false">VLOOKUP(A229,'Planilha de Critérios5'!B30:AA782,26,"FALSO")</f>
        <v>0</v>
      </c>
    </row>
    <row r="230" customFormat="false" ht="15" hidden="false" customHeight="false" outlineLevel="0" collapsed="false">
      <c r="A230" s="195" t="s">
        <v>1405</v>
      </c>
      <c r="B230" s="196" t="n">
        <v>19</v>
      </c>
      <c r="C230" s="198"/>
      <c r="D230" s="194" t="str">
        <f aca="false">VLOOKUP(A230,'Planilha de Critérios5'!B:AA,5,"FALSO")</f>
        <v>SP</v>
      </c>
      <c r="E230" s="194" t="str">
        <f aca="false">VLOOKUP(A230,'Planilha de Critérios5'!B:AA,18,"FALSO")</f>
        <v>Folgado</v>
      </c>
      <c r="F230" s="194" t="n">
        <f aca="false">VLOOKUP(A230,'Planilha de Critérios5'!B31:AA783,26,"FALSO")</f>
        <v>0</v>
      </c>
    </row>
    <row r="231" customFormat="false" ht="15" hidden="false" customHeight="false" outlineLevel="0" collapsed="false">
      <c r="A231" s="195" t="s">
        <v>1408</v>
      </c>
      <c r="B231" s="196" t="n">
        <v>21</v>
      </c>
      <c r="C231" s="198"/>
      <c r="D231" s="194" t="str">
        <f aca="false">VLOOKUP(A231,'Planilha de Critérios5'!B:AA,5,"FALSO")</f>
        <v>C</v>
      </c>
      <c r="E231" s="194" t="str">
        <f aca="false">VLOOKUP(A231,'Planilha de Critérios5'!B:AA,18,"FALSO")</f>
        <v>Folgado</v>
      </c>
      <c r="F231" s="194" t="n">
        <f aca="false">VLOOKUP(A231,'Planilha de Critérios5'!B32:AA784,26,"FALSO")</f>
        <v>0</v>
      </c>
    </row>
    <row r="232" customFormat="false" ht="15" hidden="false" customHeight="false" outlineLevel="0" collapsed="false">
      <c r="A232" s="195" t="s">
        <v>1411</v>
      </c>
      <c r="B232" s="196" t="n">
        <v>21</v>
      </c>
      <c r="C232" s="197" t="n">
        <v>47058</v>
      </c>
      <c r="D232" s="194" t="str">
        <f aca="false">VLOOKUP(A232,'Planilha de Critérios5'!B:AA,5,"FALSO")</f>
        <v>SP</v>
      </c>
      <c r="E232" s="194" t="str">
        <f aca="false">VLOOKUP(A232,'Planilha de Critérios5'!B:AA,18,"FALSO")</f>
        <v>Folgado</v>
      </c>
      <c r="F232" s="194" t="n">
        <f aca="false">VLOOKUP(A232,'Planilha de Critérios5'!B33:AA785,26,"FALSO")</f>
        <v>0</v>
      </c>
    </row>
    <row r="233" customFormat="false" ht="15" hidden="false" customHeight="false" outlineLevel="0" collapsed="false">
      <c r="A233" s="195" t="s">
        <v>1416</v>
      </c>
      <c r="B233" s="196" t="n">
        <v>21</v>
      </c>
      <c r="C233" s="198"/>
      <c r="D233" s="194" t="str">
        <f aca="false">VLOOKUP(A233,'Planilha de Critérios5'!B:AA,5,"FALSO")</f>
        <v>C</v>
      </c>
      <c r="E233" s="194" t="str">
        <f aca="false">VLOOKUP(A233,'Planilha de Critérios5'!B:AA,18,"FALSO")</f>
        <v>Folgado</v>
      </c>
      <c r="F233" s="194" t="n">
        <f aca="false">VLOOKUP(A233,'Planilha de Critérios5'!B5:AA758,26,"FALSO")</f>
        <v>0</v>
      </c>
    </row>
    <row r="234" customFormat="false" ht="15" hidden="false" customHeight="false" outlineLevel="0" collapsed="false">
      <c r="A234" s="195" t="s">
        <v>942</v>
      </c>
      <c r="B234" s="196" t="n">
        <v>19</v>
      </c>
      <c r="C234" s="198"/>
      <c r="D234" s="194" t="str">
        <f aca="false">VLOOKUP(A234,'Planilha de Critérios5'!B:AA,5,"FALSO")</f>
        <v>SP</v>
      </c>
      <c r="E234" s="194" t="str">
        <f aca="false">VLOOKUP(A234,'Planilha de Critérios5'!B:AA,18,"FALSO")</f>
        <v>Folgado</v>
      </c>
      <c r="F234" s="194" t="n">
        <f aca="false">VLOOKUP(A234,'Planilha de Critérios5'!B6:AA759,26,"FALSO")</f>
        <v>0</v>
      </c>
    </row>
    <row r="235" customFormat="false" ht="15" hidden="false" customHeight="false" outlineLevel="0" collapsed="false">
      <c r="A235" s="195" t="s">
        <v>1420</v>
      </c>
      <c r="B235" s="196" t="n">
        <v>21</v>
      </c>
      <c r="C235" s="198"/>
      <c r="D235" s="194" t="str">
        <f aca="false">VLOOKUP(A235,'Planilha de Critérios5'!B:AA,5,"FALSO")</f>
        <v>SP</v>
      </c>
      <c r="E235" s="194" t="str">
        <f aca="false">VLOOKUP(A235,'Planilha de Critérios5'!B:AA,18,"FALSO")</f>
        <v>Folgado</v>
      </c>
      <c r="F235" s="194" t="n">
        <f aca="false">VLOOKUP(A235,'Planilha de Critérios5'!B7:AA760,26,"FALSO")</f>
        <v>0</v>
      </c>
    </row>
    <row r="236" customFormat="false" ht="15" hidden="false" customHeight="false" outlineLevel="0" collapsed="false">
      <c r="A236" s="195" t="s">
        <v>193</v>
      </c>
      <c r="B236" s="196" t="n">
        <v>11</v>
      </c>
      <c r="C236" s="197" t="n">
        <v>45870</v>
      </c>
      <c r="D236" s="194" t="str">
        <f aca="false">VLOOKUP(A236,'Planilha de Critérios5'!B:AA,5,"FALSO")</f>
        <v>C</v>
      </c>
      <c r="E236" s="194" t="str">
        <f aca="false">VLOOKUP(A236,'Planilha de Critérios5'!B:AA,18,"FALSO")</f>
        <v>Folgado</v>
      </c>
      <c r="F236" s="194" t="n">
        <f aca="false">VLOOKUP(A236,'Planilha de Critérios5'!B8:AA761,26,"FALSO")</f>
        <v>0</v>
      </c>
    </row>
    <row r="237" customFormat="false" ht="15" hidden="false" customHeight="false" outlineLevel="0" collapsed="false">
      <c r="A237" s="195" t="s">
        <v>1424</v>
      </c>
      <c r="B237" s="196" t="n">
        <v>21</v>
      </c>
      <c r="C237" s="198"/>
      <c r="D237" s="194" t="str">
        <f aca="false">VLOOKUP(A237,'Planilha de Critérios5'!B:AA,5,"FALSO")</f>
        <v>SP</v>
      </c>
      <c r="E237" s="194" t="str">
        <f aca="false">VLOOKUP(A237,'Planilha de Critérios5'!B:AA,18,"FALSO")</f>
        <v>Folgado</v>
      </c>
      <c r="F237" s="194" t="n">
        <f aca="false">VLOOKUP(A237,'Planilha de Critérios5'!B9:AA762,26,"FALSO")</f>
        <v>0</v>
      </c>
    </row>
    <row r="238" customFormat="false" ht="15" hidden="false" customHeight="false" outlineLevel="0" collapsed="false">
      <c r="A238" s="195" t="s">
        <v>1435</v>
      </c>
      <c r="B238" s="196" t="n">
        <v>22</v>
      </c>
      <c r="C238" s="198"/>
      <c r="D238" s="194" t="str">
        <f aca="false">VLOOKUP(A238,'Planilha de Critérios5'!B:AA,5,"FALSO")</f>
        <v>SP</v>
      </c>
      <c r="E238" s="194" t="str">
        <f aca="false">VLOOKUP(A238,'Planilha de Critérios5'!B:AA,18,"FALSO")</f>
        <v>Folgado</v>
      </c>
      <c r="F238" s="194" t="n">
        <f aca="false">VLOOKUP(A238,'Planilha de Critérios5'!B10:AA763,26,"FALSO")</f>
        <v>0</v>
      </c>
    </row>
    <row r="239" customFormat="false" ht="15.75" hidden="false" customHeight="false" outlineLevel="0" collapsed="false">
      <c r="A239" s="195" t="s">
        <v>1438</v>
      </c>
      <c r="B239" s="196" t="n">
        <v>19</v>
      </c>
      <c r="C239" s="198"/>
      <c r="D239" s="194" t="str">
        <f aca="false">VLOOKUP(A239,'Planilha de Critérios5'!B:AA,5,"FALSO")</f>
        <v>SP</v>
      </c>
      <c r="E239" s="194" t="str">
        <f aca="false">VLOOKUP(A239,'Planilha de Critérios5'!B:AA,18,"FALSO")</f>
        <v>Folgado</v>
      </c>
      <c r="F239" s="194" t="n">
        <f aca="false">VLOOKUP(A239,'Planilha de Critérios5'!B11:AA764,26,"FALSO")</f>
        <v>0</v>
      </c>
    </row>
    <row r="240" customFormat="false" ht="15" hidden="true" customHeight="false" outlineLevel="0" collapsed="false">
      <c r="A240" s="195" t="s">
        <v>1443</v>
      </c>
      <c r="B240" s="200" t="n">
        <v>21</v>
      </c>
      <c r="C240" s="201"/>
    </row>
    <row r="241" customFormat="false" ht="16.5" hidden="false" customHeight="false" outlineLevel="0" collapsed="false">
      <c r="A241" s="202" t="s">
        <v>1579</v>
      </c>
      <c r="B241" s="203" t="n">
        <v>1.93101038419404E+273</v>
      </c>
      <c r="C241" s="204" t="n">
        <v>8.02326996275192E+223</v>
      </c>
      <c r="D241" s="205"/>
      <c r="E241" s="205"/>
      <c r="F241" s="206" t="n">
        <v>235</v>
      </c>
    </row>
  </sheetData>
  <autoFilter ref="D4:F4"/>
  <conditionalFormatting sqref="E5:E239">
    <cfRule type="containsText" priority="2" operator="containsText" aboveAverage="0" equalAverage="0" bottom="0" percent="0" rank="0" text="Folgado" dxfId="20">
      <formula>NOT(ISERROR(SEARCH("Folgado",E5)))</formula>
    </cfRule>
    <cfRule type="containsText" priority="3" operator="containsText" aboveAverage="0" equalAverage="0" bottom="0" percent="0" rank="0" text="Adequado" dxfId="21">
      <formula>NOT(ISERROR(SEARCH("Adequado",E5)))</formula>
    </cfRule>
    <cfRule type="containsText" priority="4" operator="containsText" aboveAverage="0" equalAverage="0" bottom="0" percent="0" rank="0" text="Apertado" dxfId="22">
      <formula>NOT(ISERROR(SEARCH("Apertado",E5)))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23.01"/>
    <col collapsed="false" customWidth="true" hidden="false" outlineLevel="0" max="2" min="2" style="1" width="15.71"/>
    <col collapsed="false" customWidth="true" hidden="false" outlineLevel="0" max="3" min="3" style="1" width="23.01"/>
    <col collapsed="false" customWidth="true" hidden="false" outlineLevel="0" max="4" min="4" style="1" width="23.42"/>
    <col collapsed="false" customWidth="true" hidden="false" outlineLevel="0" max="5" min="5" style="1" width="25.14"/>
    <col collapsed="false" customWidth="true" hidden="false" outlineLevel="0" max="6" min="6" style="1" width="27.99"/>
  </cols>
  <sheetData>
    <row r="1" customFormat="false" ht="15" hidden="false" customHeight="false" outlineLevel="0" collapsed="false">
      <c r="A1" s="180" t="s">
        <v>1500</v>
      </c>
      <c r="B1" s="181" t="s">
        <v>1572</v>
      </c>
      <c r="C1" s="0"/>
      <c r="D1" s="182"/>
      <c r="E1" s="182"/>
    </row>
    <row r="2" customFormat="false" ht="15" hidden="false" customHeight="false" outlineLevel="0" collapsed="false">
      <c r="A2" s="180" t="s">
        <v>4</v>
      </c>
      <c r="B2" s="181" t="s">
        <v>1572</v>
      </c>
      <c r="C2" s="0"/>
      <c r="D2" s="182"/>
      <c r="E2" s="182"/>
    </row>
    <row r="3" customFormat="false" ht="15" hidden="false" customHeight="false" outlineLevel="0" collapsed="false">
      <c r="A3" s="0"/>
      <c r="B3" s="0"/>
      <c r="C3" s="0"/>
    </row>
    <row r="4" customFormat="false" ht="15" hidden="false" customHeight="false" outlineLevel="0" collapsed="false">
      <c r="A4" s="183"/>
      <c r="B4" s="184" t="s">
        <v>1573</v>
      </c>
      <c r="C4" s="185"/>
      <c r="D4" s="186" t="s">
        <v>1493</v>
      </c>
      <c r="E4" s="186" t="s">
        <v>1575</v>
      </c>
      <c r="F4" s="186" t="s">
        <v>1576</v>
      </c>
    </row>
    <row r="5" customFormat="false" ht="15" hidden="false" customHeight="false" outlineLevel="0" collapsed="false">
      <c r="A5" s="187" t="s">
        <v>3</v>
      </c>
      <c r="B5" s="188" t="s">
        <v>1577</v>
      </c>
      <c r="C5" s="189" t="s">
        <v>1578</v>
      </c>
      <c r="D5" s="190" t="str">
        <f aca="false">VLOOKUP(A5,'Planilha de Critérios5'!B:AA,5,"FALSO")</f>
        <v>F</v>
      </c>
      <c r="E5" s="190" t="str">
        <f aca="false">VLOOKUP(A5,'Planilha de Critérios5'!B:AA,18,"FALSO")</f>
        <v>Apertado</v>
      </c>
      <c r="F5" s="190" t="str">
        <f aca="false">VLOOKUP(A5,'Planilha de Critérios5'!B5:AA758,26,"FALSO")</f>
        <v>SP em construção</v>
      </c>
    </row>
    <row r="6" customFormat="false" ht="15" hidden="false" customHeight="false" outlineLevel="0" collapsed="false">
      <c r="A6" s="191" t="s">
        <v>13</v>
      </c>
      <c r="B6" s="192" t="n">
        <v>11</v>
      </c>
      <c r="C6" s="193"/>
      <c r="D6" s="194" t="str">
        <f aca="false">VLOOKUP(A6,'Planilha de Critérios5'!B:AA,5,"FALSO")</f>
        <v>F</v>
      </c>
      <c r="E6" s="194" t="str">
        <f aca="false">VLOOKUP(A6,'Planilha de Critérios5'!B:AA,18,"FALSO")</f>
        <v>Adequado</v>
      </c>
      <c r="F6" s="194" t="str">
        <f aca="false">VLOOKUP(A6,'Planilha de Critérios5'!B6:AA759,26,"FALSO")</f>
        <v>Manutenção da situação</v>
      </c>
      <c r="Q6" s="207"/>
    </row>
    <row r="7" customFormat="false" ht="15" hidden="false" customHeight="false" outlineLevel="0" collapsed="false">
      <c r="A7" s="195" t="s">
        <v>25</v>
      </c>
      <c r="B7" s="196" t="n">
        <v>14</v>
      </c>
      <c r="C7" s="198"/>
      <c r="D7" s="194" t="str">
        <f aca="false">VLOOKUP(A7,'Planilha de Critérios5'!B:AA,5,"FALSO")</f>
        <v>SL</v>
      </c>
      <c r="E7" s="194" t="str">
        <f aca="false">VLOOKUP(A7,'Planilha de Critérios5'!B:AA,18,"FALSO")</f>
        <v>Apertado</v>
      </c>
      <c r="F7" s="194" t="str">
        <f aca="false">VLOOKUP(A7,'Planilha de Critérios5'!B7:AA760,26,"FALSO")</f>
        <v>Nova locação</v>
      </c>
    </row>
    <row r="8" customFormat="false" ht="15" hidden="false" customHeight="false" outlineLevel="0" collapsed="false">
      <c r="A8" s="195" t="s">
        <v>356</v>
      </c>
      <c r="B8" s="196" t="n">
        <v>12</v>
      </c>
      <c r="C8" s="198"/>
      <c r="D8" s="194" t="str">
        <f aca="false">VLOOKUP(A8,'Planilha de Critérios5'!B:AA,5,"FALSO")</f>
        <v>F</v>
      </c>
      <c r="E8" s="194" t="str">
        <f aca="false">VLOOKUP(A8,'Planilha de Critérios5'!B:AA,18,"FALSO")</f>
        <v>Adequado</v>
      </c>
      <c r="F8" s="194" t="str">
        <f aca="false">VLOOKUP(A8,'Planilha de Critérios5'!B8:AA761,26,"FALSO")</f>
        <v>Nova locação</v>
      </c>
    </row>
    <row r="9" customFormat="false" ht="15" hidden="false" customHeight="false" outlineLevel="0" collapsed="false">
      <c r="A9" s="195" t="s">
        <v>1070</v>
      </c>
      <c r="B9" s="196" t="n">
        <v>25</v>
      </c>
      <c r="C9" s="198"/>
      <c r="D9" s="194" t="str">
        <f aca="false">VLOOKUP(A9,'Planilha de Critérios5'!B:AA,5,"FALSO")</f>
        <v>SL</v>
      </c>
      <c r="E9" s="194" t="str">
        <f aca="false">VLOOKUP(A9,'Planilha de Critérios5'!B:AA,18,"FALSO")</f>
        <v>Folgado</v>
      </c>
      <c r="F9" s="194" t="str">
        <f aca="false">VLOOKUP(A9,'Planilha de Critérios5'!B9:AA762,26,"FALSO")</f>
        <v>Manutenção da situação</v>
      </c>
    </row>
    <row r="10" customFormat="false" ht="15" hidden="false" customHeight="false" outlineLevel="0" collapsed="false">
      <c r="A10" s="195" t="s">
        <v>388</v>
      </c>
      <c r="B10" s="196" t="n">
        <v>15</v>
      </c>
      <c r="C10" s="197" t="n">
        <v>47027</v>
      </c>
      <c r="D10" s="194" t="str">
        <f aca="false">VLOOKUP(A10,'Planilha de Critérios5'!B:AA,5,"FALSO")</f>
        <v>SL</v>
      </c>
      <c r="E10" s="194" t="str">
        <f aca="false">VLOOKUP(A10,'Planilha de Critérios5'!B:AA,18,"FALSO")</f>
        <v>Adequado</v>
      </c>
      <c r="F10" s="194" t="str">
        <f aca="false">VLOOKUP(A10,'Planilha de Critérios5'!B10:AA763,26,"FALSO")</f>
        <v>Manutenção da situação</v>
      </c>
    </row>
    <row r="11" customFormat="false" ht="15" hidden="false" customHeight="false" outlineLevel="0" collapsed="false">
      <c r="A11" s="195" t="s">
        <v>429</v>
      </c>
      <c r="B11" s="196" t="n">
        <v>15</v>
      </c>
      <c r="C11" s="198"/>
      <c r="D11" s="194" t="str">
        <f aca="false">VLOOKUP(A11,'Planilha de Critérios5'!B:AA,5,"FALSO")</f>
        <v>SL</v>
      </c>
      <c r="E11" s="194" t="str">
        <f aca="false">VLOOKUP(A11,'Planilha de Critérios5'!B:AA,18,"FALSO")</f>
        <v>Folgado</v>
      </c>
      <c r="F11" s="194" t="str">
        <f aca="false">VLOOKUP(A11,'Planilha de Critérios5'!B11:AA764,26,"FALSO")</f>
        <v>Manutenção da situação</v>
      </c>
    </row>
    <row r="12" customFormat="false" ht="15" hidden="false" customHeight="false" outlineLevel="0" collapsed="false">
      <c r="A12" s="195" t="s">
        <v>88</v>
      </c>
      <c r="B12" s="196" t="n">
        <v>39</v>
      </c>
      <c r="C12" s="198"/>
      <c r="D12" s="194" t="str">
        <f aca="false">VLOOKUP(A12,'Planilha de Critérios5'!B:AA,5,"FALSO")</f>
        <v>SL</v>
      </c>
      <c r="E12" s="194" t="str">
        <f aca="false">VLOOKUP(A12,'Planilha de Critérios5'!B:AA,18,"FALSO")</f>
        <v>Adequado</v>
      </c>
      <c r="F12" s="194" t="str">
        <f aca="false">VLOOKUP(A12,'Planilha de Critérios5'!B12:AA765,26,"FALSO")</f>
        <v>Planejamento SP</v>
      </c>
    </row>
    <row r="13" customFormat="false" ht="15" hidden="false" customHeight="false" outlineLevel="0" collapsed="false">
      <c r="A13" s="195" t="s">
        <v>90</v>
      </c>
      <c r="B13" s="196" t="n">
        <v>13</v>
      </c>
      <c r="C13" s="198"/>
      <c r="D13" s="194" t="str">
        <f aca="false">VLOOKUP(A13,'Planilha de Critérios5'!B:AA,5,"FALSO")</f>
        <v>SL</v>
      </c>
      <c r="E13" s="194" t="str">
        <f aca="false">VLOOKUP(A13,'Planilha de Critérios5'!B:AA,18,"FALSO")</f>
        <v>Adequado</v>
      </c>
      <c r="F13" s="194" t="str">
        <f aca="false">VLOOKUP(A13,'Planilha de Critérios5'!B13:AA766,26,"FALSO")</f>
        <v>Manutenção da situação</v>
      </c>
    </row>
    <row r="14" customFormat="false" ht="15" hidden="false" customHeight="false" outlineLevel="0" collapsed="false">
      <c r="A14" s="195" t="s">
        <v>462</v>
      </c>
      <c r="B14" s="196" t="n">
        <v>12</v>
      </c>
      <c r="C14" s="197" t="n">
        <v>45231</v>
      </c>
      <c r="D14" s="194" t="str">
        <f aca="false">VLOOKUP(A14,'Planilha de Critérios5'!B:AA,5,"FALSO")</f>
        <v>SL</v>
      </c>
      <c r="E14" s="194" t="str">
        <f aca="false">VLOOKUP(A14,'Planilha de Critérios5'!B:AA,18,"FALSO")</f>
        <v>Adequado</v>
      </c>
      <c r="F14" s="194" t="str">
        <f aca="false">VLOOKUP(A14,'Planilha de Critérios5'!B14:AA767,26,"FALSO")</f>
        <v>Planejamento SP</v>
      </c>
    </row>
    <row r="15" customFormat="false" ht="15" hidden="false" customHeight="false" outlineLevel="0" collapsed="false">
      <c r="A15" s="195" t="s">
        <v>470</v>
      </c>
      <c r="B15" s="196" t="n">
        <v>15</v>
      </c>
      <c r="C15" s="198"/>
      <c r="D15" s="194" t="str">
        <f aca="false">VLOOKUP(A15,'Planilha de Critérios5'!B:AA,5,"FALSO")</f>
        <v>SP</v>
      </c>
      <c r="E15" s="194" t="str">
        <f aca="false">VLOOKUP(A15,'Planilha de Critérios5'!B:AA,18,"FALSO")</f>
        <v>Adequado</v>
      </c>
      <c r="F15" s="194" t="str">
        <f aca="false">VLOOKUP(A15,'Planilha de Critérios5'!B15:AA768,26,"FALSO")</f>
        <v>Sp construída</v>
      </c>
    </row>
    <row r="16" customFormat="false" ht="15" hidden="false" customHeight="false" outlineLevel="0" collapsed="false">
      <c r="A16" s="195" t="s">
        <v>497</v>
      </c>
      <c r="B16" s="196" t="n">
        <v>14</v>
      </c>
      <c r="C16" s="197" t="n">
        <v>45505</v>
      </c>
      <c r="D16" s="194" t="str">
        <f aca="false">VLOOKUP(A16,'Planilha de Critérios5'!B:AA,5,"FALSO")</f>
        <v>SL</v>
      </c>
      <c r="E16" s="194" t="str">
        <f aca="false">VLOOKUP(A16,'Planilha de Critérios5'!B:AA,18,"FALSO")</f>
        <v>Adequado</v>
      </c>
      <c r="F16" s="194" t="str">
        <f aca="false">VLOOKUP(A16,'Planilha de Critérios5'!B16:AA769,26,"FALSO")</f>
        <v>Nova locação</v>
      </c>
    </row>
    <row r="17" customFormat="false" ht="15" hidden="false" customHeight="false" outlineLevel="0" collapsed="false">
      <c r="A17" s="195" t="s">
        <v>1157</v>
      </c>
      <c r="B17" s="196" t="n">
        <v>14</v>
      </c>
      <c r="C17" s="198"/>
      <c r="D17" s="194" t="str">
        <f aca="false">VLOOKUP(A17,'Planilha de Critérios5'!B:AA,5,"FALSO")</f>
        <v>SL</v>
      </c>
      <c r="E17" s="194" t="str">
        <f aca="false">VLOOKUP(A17,'Planilha de Critérios5'!B:AA,18,"FALSO")</f>
        <v>Folgado</v>
      </c>
      <c r="F17" s="194" t="str">
        <f aca="false">VLOOKUP(A17,'Planilha de Critérios5'!B17:AA770,26,"FALSO")</f>
        <v>Manutenção da situação</v>
      </c>
    </row>
    <row r="18" customFormat="false" ht="15" hidden="false" customHeight="false" outlineLevel="0" collapsed="false">
      <c r="A18" s="195" t="s">
        <v>111</v>
      </c>
      <c r="B18" s="196" t="n">
        <v>11</v>
      </c>
      <c r="C18" s="197" t="n">
        <v>45047</v>
      </c>
      <c r="D18" s="194" t="str">
        <f aca="false">VLOOKUP(A18,'Planilha de Critérios5'!B:AA,5,"FALSO")</f>
        <v>SP</v>
      </c>
      <c r="E18" s="194" t="str">
        <f aca="false">VLOOKUP(A18,'Planilha de Critérios5'!B:AA,18,"FALSO")</f>
        <v>Apertado</v>
      </c>
      <c r="F18" s="194" t="str">
        <f aca="false">VLOOKUP(A18,'Planilha de Critérios5'!B18:AA771,26,"FALSO")</f>
        <v>Sp construída</v>
      </c>
    </row>
    <row r="19" customFormat="false" ht="15" hidden="false" customHeight="false" outlineLevel="0" collapsed="false">
      <c r="A19" s="195" t="s">
        <v>547</v>
      </c>
      <c r="B19" s="196" t="n">
        <v>13</v>
      </c>
      <c r="C19" s="197" t="n">
        <v>45170</v>
      </c>
      <c r="D19" s="194" t="str">
        <f aca="false">VLOOKUP(A19,'Planilha de Critérios5'!B:AA,5,"FALSO")</f>
        <v>SL</v>
      </c>
      <c r="E19" s="194" t="str">
        <f aca="false">VLOOKUP(A19,'Planilha de Critérios5'!B:AA,18,"FALSO")</f>
        <v>Folgado</v>
      </c>
      <c r="F19" s="194" t="str">
        <f aca="false">VLOOKUP(A19,'Planilha de Critérios5'!B19:AA772,26,"FALSO")</f>
        <v>Manutenção da situação</v>
      </c>
    </row>
    <row r="20" customFormat="false" ht="15" hidden="false" customHeight="false" outlineLevel="0" collapsed="false">
      <c r="A20" s="195" t="s">
        <v>551</v>
      </c>
      <c r="B20" s="196" t="n">
        <v>24</v>
      </c>
      <c r="C20" s="198"/>
      <c r="D20" s="194" t="str">
        <f aca="false">VLOOKUP(A20,'Planilha de Critérios5'!B:AA,5,"FALSO")</f>
        <v>C</v>
      </c>
      <c r="E20" s="194" t="str">
        <f aca="false">VLOOKUP(A20,'Planilha de Critérios5'!B:AA,18,"FALSO")</f>
        <v>Adequado</v>
      </c>
      <c r="F20" s="194" t="str">
        <f aca="false">VLOOKUP(A20,'Planilha de Critérios5'!B20:AA773,26,"FALSO")</f>
        <v>Manutenção da situação</v>
      </c>
    </row>
    <row r="21" customFormat="false" ht="15" hidden="false" customHeight="false" outlineLevel="0" collapsed="false">
      <c r="A21" s="195" t="s">
        <v>123</v>
      </c>
      <c r="B21" s="196" t="n">
        <v>15</v>
      </c>
      <c r="C21" s="198"/>
      <c r="D21" s="194" t="str">
        <f aca="false">VLOOKUP(A21,'Planilha de Critérios5'!B:AA,5,"FALSO")</f>
        <v>SP</v>
      </c>
      <c r="E21" s="194" t="str">
        <f aca="false">VLOOKUP(A21,'Planilha de Critérios5'!B:AA,18,"FALSO")</f>
        <v>Adequado</v>
      </c>
      <c r="F21" s="194" t="str">
        <f aca="false">VLOOKUP(A21,'Planilha de Critérios5'!B21:AA774,26,"FALSO")</f>
        <v>Manutenção da situação</v>
      </c>
    </row>
    <row r="22" customFormat="false" ht="15" hidden="false" customHeight="false" outlineLevel="0" collapsed="false">
      <c r="A22" s="195" t="s">
        <v>663</v>
      </c>
      <c r="B22" s="196" t="n">
        <v>19</v>
      </c>
      <c r="C22" s="198"/>
      <c r="D22" s="194" t="str">
        <f aca="false">VLOOKUP(A22,'Planilha de Critérios5'!B:AA,5,"FALSO")</f>
        <v>SL</v>
      </c>
      <c r="E22" s="194" t="str">
        <f aca="false">VLOOKUP(A22,'Planilha de Critérios5'!B:AA,18,"FALSO")</f>
        <v>Adequado</v>
      </c>
      <c r="F22" s="194" t="str">
        <f aca="false">VLOOKUP(A22,'Planilha de Critérios5'!B22:AA775,26,"FALSO")</f>
        <v>Manutenção da situação</v>
      </c>
    </row>
    <row r="23" customFormat="false" ht="15" hidden="false" customHeight="false" outlineLevel="0" collapsed="false">
      <c r="A23" s="195" t="s">
        <v>713</v>
      </c>
      <c r="B23" s="196" t="n">
        <v>15</v>
      </c>
      <c r="C23" s="198"/>
      <c r="D23" s="194" t="str">
        <f aca="false">VLOOKUP(A23,'Planilha de Critérios5'!B:AA,5,"FALSO")</f>
        <v>SL</v>
      </c>
      <c r="E23" s="194" t="str">
        <f aca="false">VLOOKUP(A23,'Planilha de Critérios5'!B:AA,18,"FALSO")</f>
        <v>Folgado</v>
      </c>
      <c r="F23" s="194" t="str">
        <f aca="false">VLOOKUP(A23,'Planilha de Critérios5'!B23:AA776,26,"FALSO")</f>
        <v>Planejamento SP</v>
      </c>
    </row>
    <row r="24" customFormat="false" ht="15" hidden="false" customHeight="false" outlineLevel="0" collapsed="false">
      <c r="A24" s="195" t="s">
        <v>139</v>
      </c>
      <c r="B24" s="196" t="n">
        <v>8</v>
      </c>
      <c r="C24" s="198"/>
      <c r="D24" s="194" t="str">
        <f aca="false">VLOOKUP(A24,'Planilha de Critérios5'!B:AA,5,"FALSO")</f>
        <v>SL</v>
      </c>
      <c r="E24" s="194" t="str">
        <f aca="false">VLOOKUP(A24,'Planilha de Critérios5'!B:AA,18,"FALSO")</f>
        <v>Adequado</v>
      </c>
      <c r="F24" s="194" t="str">
        <f aca="false">VLOOKUP(A24,'Planilha de Critérios5'!B24:AA777,26,"FALSO")</f>
        <v>Manutenção da situação</v>
      </c>
    </row>
    <row r="25" customFormat="false" ht="15" hidden="false" customHeight="false" outlineLevel="0" collapsed="false">
      <c r="A25" s="195" t="s">
        <v>743</v>
      </c>
      <c r="B25" s="196" t="n">
        <v>15</v>
      </c>
      <c r="C25" s="197" t="n">
        <v>45261</v>
      </c>
      <c r="D25" s="194" t="str">
        <f aca="false">VLOOKUP(A25,'Planilha de Critérios5'!B:AA,5,"FALSO")</f>
        <v>SP</v>
      </c>
      <c r="E25" s="194" t="str">
        <f aca="false">VLOOKUP(A25,'Planilha de Critérios5'!B:AA,18,"FALSO")</f>
        <v>Apertado</v>
      </c>
      <c r="F25" s="194" t="str">
        <f aca="false">VLOOKUP(A25,'Planilha de Critérios5'!B25:AA778,26,"FALSO")</f>
        <v>Sp construída</v>
      </c>
    </row>
    <row r="26" customFormat="false" ht="15" hidden="false" customHeight="false" outlineLevel="0" collapsed="false">
      <c r="A26" s="195" t="s">
        <v>148</v>
      </c>
      <c r="B26" s="196" t="n">
        <v>13</v>
      </c>
      <c r="C26" s="198"/>
      <c r="D26" s="194" t="str">
        <f aca="false">VLOOKUP(A26,'Planilha de Critérios5'!B:AA,5,"FALSO")</f>
        <v>SP</v>
      </c>
      <c r="E26" s="194" t="str">
        <f aca="false">VLOOKUP(A26,'Planilha de Critérios5'!B:AA,18,"FALSO")</f>
        <v>Apertado</v>
      </c>
      <c r="F26" s="194" t="str">
        <f aca="false">VLOOKUP(A26,'Planilha de Critérios5'!B26:AA779,26,"FALSO")</f>
        <v>Nova locação/arquivo</v>
      </c>
    </row>
    <row r="27" customFormat="false" ht="15" hidden="false" customHeight="false" outlineLevel="0" collapsed="false">
      <c r="A27" s="195" t="s">
        <v>1309</v>
      </c>
      <c r="B27" s="196" t="n">
        <v>23</v>
      </c>
      <c r="C27" s="198"/>
      <c r="D27" s="194" t="str">
        <f aca="false">VLOOKUP(A27,'Planilha de Critérios5'!B:AA,5,"FALSO")</f>
        <v>SP</v>
      </c>
      <c r="E27" s="194" t="str">
        <f aca="false">VLOOKUP(A27,'Planilha de Critérios5'!B:AA,18,"FALSO")</f>
        <v>Folgado</v>
      </c>
      <c r="F27" s="194" t="str">
        <f aca="false">VLOOKUP(A27,'Planilha de Critérios5'!B27:AA780,26,"FALSO")</f>
        <v>Sp construída</v>
      </c>
    </row>
    <row r="28" customFormat="false" ht="15" hidden="false" customHeight="false" outlineLevel="0" collapsed="false">
      <c r="A28" s="195" t="s">
        <v>805</v>
      </c>
      <c r="B28" s="196" t="n">
        <v>13</v>
      </c>
      <c r="C28" s="198"/>
      <c r="D28" s="194" t="str">
        <f aca="false">VLOOKUP(A28,'Planilha de Critérios5'!B:AA,5,"FALSO")</f>
        <v>SL</v>
      </c>
      <c r="E28" s="194" t="str">
        <f aca="false">VLOOKUP(A28,'Planilha de Critérios5'!B:AA,18,"FALSO")</f>
        <v>Folgado</v>
      </c>
      <c r="F28" s="194" t="str">
        <f aca="false">VLOOKUP(A28,'Planilha de Critérios5'!B28:AA781,26,"FALSO")</f>
        <v>Manutenção da situação</v>
      </c>
    </row>
    <row r="29" customFormat="false" ht="15" hidden="false" customHeight="false" outlineLevel="0" collapsed="false">
      <c r="A29" s="195" t="s">
        <v>153</v>
      </c>
      <c r="B29" s="196" t="n">
        <v>14</v>
      </c>
      <c r="C29" s="197" t="n">
        <v>47696</v>
      </c>
      <c r="D29" s="194" t="str">
        <f aca="false">VLOOKUP(A29,'Planilha de Critérios5'!B:AA,5,"FALSO")</f>
        <v>SL</v>
      </c>
      <c r="E29" s="194" t="str">
        <f aca="false">VLOOKUP(A29,'Planilha de Critérios5'!B:AA,18,"FALSO")</f>
        <v>Folgado</v>
      </c>
      <c r="F29" s="194" t="str">
        <f aca="false">VLOOKUP(A29,'Planilha de Critérios5'!B29:AA782,26,"FALSO")</f>
        <v>Manutenção da situação</v>
      </c>
    </row>
    <row r="30" customFormat="false" ht="15" hidden="false" customHeight="false" outlineLevel="0" collapsed="false">
      <c r="A30" s="195" t="s">
        <v>892</v>
      </c>
      <c r="B30" s="196" t="n">
        <v>14</v>
      </c>
      <c r="C30" s="197" t="n">
        <v>45778</v>
      </c>
      <c r="D30" s="194" t="str">
        <f aca="false">VLOOKUP(A30,'Planilha de Critérios5'!B:AA,5,"FALSO")</f>
        <v>SL</v>
      </c>
      <c r="E30" s="194" t="str">
        <f aca="false">VLOOKUP(A30,'Planilha de Critérios5'!B:AA,18,"FALSO")</f>
        <v>Folgado</v>
      </c>
      <c r="F30" s="194" t="str">
        <f aca="false">VLOOKUP(A30,'Planilha de Critérios5'!B30:AA783,26,"FALSO")</f>
        <v>Nova locação</v>
      </c>
    </row>
    <row r="31" customFormat="false" ht="15" hidden="false" customHeight="false" outlineLevel="0" collapsed="false">
      <c r="A31" s="195" t="s">
        <v>178</v>
      </c>
      <c r="B31" s="196" t="n">
        <v>12</v>
      </c>
      <c r="C31" s="198"/>
      <c r="D31" s="194" t="str">
        <f aca="false">VLOOKUP(A31,'Planilha de Critérios5'!B:AA,5,"FALSO")</f>
        <v>SP</v>
      </c>
      <c r="E31" s="194" t="str">
        <f aca="false">VLOOKUP(A31,'Planilha de Critérios5'!B:AA,18,"FALSO")</f>
        <v>Adequado</v>
      </c>
      <c r="F31" s="194" t="str">
        <f aca="false">VLOOKUP(A31,'Planilha de Critérios5'!B31:AA784,26,"FALSO")</f>
        <v>Sp construída</v>
      </c>
    </row>
    <row r="32" customFormat="false" ht="15" hidden="false" customHeight="false" outlineLevel="0" collapsed="false">
      <c r="A32" s="195" t="s">
        <v>181</v>
      </c>
      <c r="B32" s="196" t="n">
        <v>8</v>
      </c>
      <c r="C32" s="197" t="n">
        <v>46569</v>
      </c>
      <c r="D32" s="194" t="str">
        <f aca="false">VLOOKUP(A32,'Planilha de Critérios5'!B:AA,5,"FALSO")</f>
        <v>SP</v>
      </c>
      <c r="E32" s="194" t="str">
        <f aca="false">VLOOKUP(A32,'Planilha de Critérios5'!B:AA,18,"FALSO")</f>
        <v>Folgado</v>
      </c>
      <c r="F32" s="194" t="str">
        <f aca="false">VLOOKUP(A32,'Planilha de Critérios5'!B5:AA758,26,"FALSO")</f>
        <v>SP construída</v>
      </c>
    </row>
    <row r="33" customFormat="false" ht="15" hidden="false" customHeight="false" outlineLevel="0" collapsed="false">
      <c r="A33" s="195" t="s">
        <v>184</v>
      </c>
      <c r="B33" s="196" t="n">
        <v>9</v>
      </c>
      <c r="C33" s="198"/>
      <c r="D33" s="194" t="str">
        <f aca="false">VLOOKUP(A33,'Planilha de Critérios5'!B:AA,5,"FALSO")</f>
        <v>SP</v>
      </c>
      <c r="E33" s="194" t="str">
        <f aca="false">VLOOKUP(A33,'Planilha de Critérios5'!B:AA,18,"FALSO")</f>
        <v>Adequado</v>
      </c>
      <c r="F33" s="194" t="str">
        <f aca="false">VLOOKUP(A33,'Planilha de Critérios5'!B33:AA786,26,"FALSO")</f>
        <v>Sp construída</v>
      </c>
    </row>
    <row r="34" customFormat="false" ht="15" hidden="false" customHeight="false" outlineLevel="0" collapsed="false">
      <c r="A34" s="195" t="s">
        <v>934</v>
      </c>
      <c r="B34" s="196" t="n">
        <v>20</v>
      </c>
      <c r="C34" s="198"/>
      <c r="D34" s="194" t="str">
        <f aca="false">VLOOKUP(A34,'Planilha de Critérios5'!B:AA,5,"FALSO")</f>
        <v>SP</v>
      </c>
      <c r="E34" s="194" t="str">
        <f aca="false">VLOOKUP(A34,'Planilha de Critérios5'!B:AA,18,"FALSO")</f>
        <v>Folgado</v>
      </c>
      <c r="F34" s="194" t="str">
        <f aca="false">VLOOKUP(A34,'Planilha de Critérios5'!B5:AA758,26,"FALSO")</f>
        <v>Sp construída</v>
      </c>
    </row>
    <row r="35" customFormat="false" ht="15" hidden="false" customHeight="false" outlineLevel="0" collapsed="false">
      <c r="A35" s="195" t="s">
        <v>938</v>
      </c>
      <c r="B35" s="196" t="n">
        <v>14</v>
      </c>
      <c r="C35" s="198"/>
      <c r="D35" s="194" t="str">
        <f aca="false">VLOOKUP(A35,'Planilha de Critérios5'!B:AA,5,"FALSO")</f>
        <v>SP</v>
      </c>
      <c r="E35" s="194" t="str">
        <f aca="false">VLOOKUP(A35,'Planilha de Critérios5'!B:AA,18,"FALSO")</f>
        <v>Folgado</v>
      </c>
      <c r="F35" s="194" t="str">
        <f aca="false">VLOOKUP(A35,'Planilha de Critérios5'!B35:AA788,26,"FALSO")</f>
        <v>Sp construída</v>
      </c>
    </row>
    <row r="36" customFormat="false" ht="15" hidden="false" customHeight="false" outlineLevel="0" collapsed="false">
      <c r="A36" s="195" t="s">
        <v>949</v>
      </c>
      <c r="B36" s="196" t="n">
        <v>21</v>
      </c>
      <c r="C36" s="198"/>
      <c r="D36" s="194" t="str">
        <f aca="false">VLOOKUP(A36,'Planilha de Critérios5'!B:AA,5,"FALSO")</f>
        <v>SP</v>
      </c>
      <c r="E36" s="194" t="str">
        <f aca="false">VLOOKUP(A36,'Planilha de Critérios5'!B:AA,18,"FALSO")</f>
        <v>Folgado</v>
      </c>
      <c r="F36" s="194" t="str">
        <f aca="false">VLOOKUP(A36,'Planilha de Critérios5'!B36:AA789,26,"FALSO")</f>
        <v>Sp construída</v>
      </c>
    </row>
    <row r="37" customFormat="false" ht="15" hidden="false" customHeight="false" outlineLevel="0" collapsed="false">
      <c r="A37" s="195" t="s">
        <v>956</v>
      </c>
      <c r="B37" s="196" t="n">
        <v>14</v>
      </c>
      <c r="C37" s="198"/>
      <c r="D37" s="194" t="str">
        <f aca="false">VLOOKUP(A37,'Planilha de Critérios5'!B:AA,5,"FALSO")</f>
        <v>SP</v>
      </c>
      <c r="E37" s="194" t="str">
        <f aca="false">VLOOKUP(A37,'Planilha de Critérios5'!B:AA,18,"FALSO")</f>
        <v>Folgado</v>
      </c>
      <c r="F37" s="194" t="str">
        <f aca="false">VLOOKUP(A37,'Planilha de Critérios5'!B37:AA790,26,"FALSO")</f>
        <v>Sp construída</v>
      </c>
    </row>
    <row r="38" customFormat="false" ht="15" hidden="false" customHeight="false" outlineLevel="0" collapsed="false">
      <c r="A38" s="195" t="s">
        <v>208</v>
      </c>
      <c r="B38" s="196" t="n">
        <v>14</v>
      </c>
      <c r="C38" s="197" t="n">
        <v>45323</v>
      </c>
      <c r="D38" s="194" t="str">
        <f aca="false">VLOOKUP(A38,'Planilha de Critérios5'!B:AA,5,"FALSO")</f>
        <v>SP</v>
      </c>
      <c r="E38" s="194" t="str">
        <f aca="false">VLOOKUP(A38,'Planilha de Critérios5'!B:AA,18,"FALSO")</f>
        <v>Folgado</v>
      </c>
      <c r="F38" s="194" t="str">
        <f aca="false">VLOOKUP(A38,'Planilha de Critérios5'!B38:AA791,26,"FALSO")</f>
        <v>Sp construída</v>
      </c>
    </row>
    <row r="39" customFormat="false" ht="15.75" hidden="false" customHeight="false" outlineLevel="0" collapsed="false">
      <c r="A39" s="195" t="s">
        <v>211</v>
      </c>
      <c r="B39" s="196" t="n">
        <v>8</v>
      </c>
      <c r="C39" s="198"/>
      <c r="D39" s="194" t="str">
        <f aca="false">VLOOKUP(A39,'Planilha de Critérios5'!B:AA,5,"FALSO")</f>
        <v>SL</v>
      </c>
      <c r="E39" s="194" t="str">
        <f aca="false">VLOOKUP(A39,'Planilha de Critérios5'!B:AA,18,"FALSO")</f>
        <v>Adequado</v>
      </c>
      <c r="F39" s="194" t="str">
        <f aca="false">VLOOKUP(A39,'Planilha de Critérios5'!B39:AA792,26,"FALSO")</f>
        <v>Manutenção da situação</v>
      </c>
    </row>
    <row r="40" customFormat="false" ht="15.75" hidden="true" customHeight="false" outlineLevel="0" collapsed="false">
      <c r="A40" s="195" t="s">
        <v>214</v>
      </c>
      <c r="B40" s="200" t="n">
        <v>8</v>
      </c>
      <c r="C40" s="201"/>
    </row>
    <row r="41" customFormat="false" ht="16.5" hidden="false" customHeight="false" outlineLevel="0" collapsed="false">
      <c r="A41" s="202" t="s">
        <v>1579</v>
      </c>
      <c r="B41" s="203" t="n">
        <v>1.58936410194809E+040</v>
      </c>
      <c r="C41" s="204" t="n">
        <v>4.10806235028788E+046</v>
      </c>
      <c r="D41" s="205"/>
      <c r="E41" s="205"/>
      <c r="F41" s="206" t="n">
        <v>35</v>
      </c>
    </row>
  </sheetData>
  <autoFilter ref="D4:F4"/>
  <conditionalFormatting sqref="E5:E39">
    <cfRule type="containsText" priority="2" operator="containsText" aboveAverage="0" equalAverage="0" bottom="0" percent="0" rank="0" text="Folgado" dxfId="23">
      <formula>NOT(ISERROR(SEARCH("Folgado",E5)))</formula>
    </cfRule>
    <cfRule type="containsText" priority="3" operator="containsText" aboveAverage="0" equalAverage="0" bottom="0" percent="0" rank="0" text="Adequado" dxfId="24">
      <formula>NOT(ISERROR(SEARCH("Adequado",E5)))</formula>
    </cfRule>
    <cfRule type="containsText" priority="4" operator="containsText" aboveAverage="0" equalAverage="0" bottom="0" percent="0" rank="0" text="Apertado" dxfId="25">
      <formula>NOT(ISERROR(SEARCH("Apertado",E5)))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27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H6" activeCellId="0" sqref="H6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22.01"/>
    <col collapsed="false" customWidth="true" hidden="false" outlineLevel="0" max="2" min="2" style="1" width="15.71"/>
    <col collapsed="false" customWidth="true" hidden="false" outlineLevel="0" max="3" min="3" style="1" width="23.01"/>
    <col collapsed="false" customWidth="true" hidden="false" outlineLevel="0" max="4" min="4" style="1" width="21.71"/>
    <col collapsed="false" customWidth="true" hidden="false" outlineLevel="0" max="5" min="5" style="1" width="24.57"/>
    <col collapsed="false" customWidth="true" hidden="false" outlineLevel="0" max="6" min="6" style="1" width="29.42"/>
  </cols>
  <sheetData>
    <row r="1" customFormat="false" ht="15" hidden="false" customHeight="false" outlineLevel="0" collapsed="false">
      <c r="A1" s="180" t="s">
        <v>1500</v>
      </c>
      <c r="B1" s="181" t="s">
        <v>1572</v>
      </c>
      <c r="C1" s="0"/>
      <c r="D1" s="182"/>
      <c r="E1" s="182"/>
    </row>
    <row r="2" customFormat="false" ht="15" hidden="false" customHeight="false" outlineLevel="0" collapsed="false">
      <c r="A2" s="180" t="s">
        <v>4</v>
      </c>
      <c r="B2" s="181" t="s">
        <v>1572</v>
      </c>
      <c r="C2" s="0"/>
      <c r="D2" s="182"/>
      <c r="E2" s="182"/>
    </row>
    <row r="3" customFormat="false" ht="15" hidden="false" customHeight="false" outlineLevel="0" collapsed="false">
      <c r="A3" s="0"/>
      <c r="B3" s="0"/>
      <c r="C3" s="0"/>
    </row>
    <row r="4" customFormat="false" ht="15" hidden="false" customHeight="false" outlineLevel="0" collapsed="false">
      <c r="A4" s="183"/>
      <c r="B4" s="184" t="s">
        <v>1573</v>
      </c>
      <c r="C4" s="185"/>
      <c r="D4" s="186" t="s">
        <v>1574</v>
      </c>
      <c r="E4" s="186" t="s">
        <v>1575</v>
      </c>
      <c r="F4" s="186" t="s">
        <v>1576</v>
      </c>
    </row>
    <row r="5" customFormat="false" ht="15" hidden="false" customHeight="false" outlineLevel="0" collapsed="false">
      <c r="A5" s="187" t="s">
        <v>3</v>
      </c>
      <c r="B5" s="188" t="s">
        <v>1577</v>
      </c>
      <c r="C5" s="189" t="s">
        <v>1578</v>
      </c>
      <c r="D5" s="190" t="str">
        <f aca="false">VLOOKUP(A5,'Planilha de Critérios5'!B:AA,5,"FALSO")</f>
        <v>SL</v>
      </c>
      <c r="E5" s="190" t="str">
        <f aca="false">VLOOKUP(A5,'Planilha de Critérios5'!B:AA,18,"FALSO")</f>
        <v>Apertado</v>
      </c>
      <c r="F5" s="190" t="str">
        <f aca="false">VLOOKUP(A5,'Planilha de Critérios5'!B5:AA758,26,"FALSO")</f>
        <v>SP em construção</v>
      </c>
    </row>
    <row r="6" customFormat="false" ht="15" hidden="false" customHeight="false" outlineLevel="0" collapsed="false">
      <c r="A6" s="191" t="s">
        <v>21</v>
      </c>
      <c r="B6" s="192" t="n">
        <v>11</v>
      </c>
      <c r="C6" s="193"/>
      <c r="D6" s="190" t="str">
        <f aca="false">VLOOKUP(A6,'Planilha de Critérios5'!B:AA,5,"FALSO")</f>
        <v>SP</v>
      </c>
      <c r="E6" s="190" t="str">
        <f aca="false">VLOOKUP(A6,'Planilha de Critérios5'!B:AA,18,"FALSO")</f>
        <v>Adequado</v>
      </c>
      <c r="F6" s="190" t="str">
        <f aca="false">VLOOKUP(A6,'Planilha de Critérios5'!B6:AA759,26,"FALSO")</f>
        <v>SP construída</v>
      </c>
    </row>
    <row r="7" customFormat="false" ht="15" hidden="false" customHeight="false" outlineLevel="0" collapsed="false">
      <c r="A7" s="195" t="s">
        <v>29</v>
      </c>
      <c r="B7" s="196" t="n">
        <v>16</v>
      </c>
      <c r="C7" s="197" t="n">
        <v>45261</v>
      </c>
      <c r="D7" s="190" t="str">
        <f aca="false">VLOOKUP(A7,'Planilha de Critérios5'!B:AA,5,"FALSO")</f>
        <v>SP</v>
      </c>
      <c r="E7" s="190" t="str">
        <f aca="false">VLOOKUP(A7,'Planilha de Critérios5'!B:AA,18,"FALSO")</f>
        <v>Adequado</v>
      </c>
      <c r="F7" s="190" t="str">
        <f aca="false">VLOOKUP(A7,'Planilha de Critérios5'!B7:AA760,26,"FALSO")</f>
        <v>SP construída</v>
      </c>
      <c r="Q7" s="199"/>
    </row>
    <row r="8" customFormat="false" ht="15" hidden="false" customHeight="false" outlineLevel="0" collapsed="false">
      <c r="A8" s="195" t="s">
        <v>303</v>
      </c>
      <c r="B8" s="196" t="n">
        <v>21</v>
      </c>
      <c r="C8" s="197" t="n">
        <v>45748</v>
      </c>
      <c r="D8" s="190" t="str">
        <f aca="false">VLOOKUP(A8,'Planilha de Critérios5'!B:AA,5,"FALSO")</f>
        <v>SP</v>
      </c>
      <c r="E8" s="190" t="str">
        <f aca="false">VLOOKUP(A8,'Planilha de Critérios5'!B:AA,18,"FALSO")</f>
        <v>Adequado</v>
      </c>
      <c r="F8" s="190" t="str">
        <f aca="false">VLOOKUP(A8,'Planilha de Critérios5'!B8:AA761,26,"FALSO")</f>
        <v>Planejamento SP</v>
      </c>
    </row>
    <row r="9" customFormat="false" ht="15" hidden="false" customHeight="false" outlineLevel="0" collapsed="false">
      <c r="A9" s="195" t="s">
        <v>82</v>
      </c>
      <c r="B9" s="196" t="n">
        <v>14</v>
      </c>
      <c r="C9" s="198"/>
      <c r="D9" s="190" t="str">
        <f aca="false">VLOOKUP(A9,'Planilha de Critérios5'!B:AA,5,"FALSO")</f>
        <v>SP</v>
      </c>
      <c r="E9" s="190" t="str">
        <f aca="false">VLOOKUP(A9,'Planilha de Critérios5'!B:AA,18,"FALSO")</f>
        <v>Adequado</v>
      </c>
      <c r="F9" s="190" t="str">
        <f aca="false">VLOOKUP(A9,'Planilha de Critérios5'!B9:AA762,26,"FALSO")</f>
        <v>Planejamento SP</v>
      </c>
    </row>
    <row r="10" customFormat="false" ht="15" hidden="false" customHeight="false" outlineLevel="0" collapsed="false">
      <c r="A10" s="195" t="s">
        <v>85</v>
      </c>
      <c r="B10" s="196" t="n">
        <v>35</v>
      </c>
      <c r="C10" s="198"/>
      <c r="D10" s="190" t="str">
        <f aca="false">VLOOKUP(A10,'Planilha de Critérios5'!B:AA,5,"FALSO")</f>
        <v>SP</v>
      </c>
      <c r="E10" s="190" t="str">
        <f aca="false">VLOOKUP(A10,'Planilha de Critérios5'!B:AA,18,"FALSO")</f>
        <v>Folgado</v>
      </c>
      <c r="F10" s="190" t="str">
        <f aca="false">VLOOKUP(A10,'Planilha de Critérios5'!B10:AA763,26,"FALSO")</f>
        <v>SP construída</v>
      </c>
    </row>
    <row r="11" customFormat="false" ht="15" hidden="false" customHeight="false" outlineLevel="0" collapsed="false">
      <c r="A11" s="195" t="s">
        <v>93</v>
      </c>
      <c r="B11" s="196" t="n">
        <v>29</v>
      </c>
      <c r="C11" s="198"/>
      <c r="D11" s="190" t="str">
        <f aca="false">VLOOKUP(A11,'Planilha de Critérios5'!B:AA,5,"FALSO")</f>
        <v>SP</v>
      </c>
      <c r="E11" s="190" t="str">
        <f aca="false">VLOOKUP(A11,'Planilha de Critérios5'!B:AA,18,"FALSO")</f>
        <v>Folgado</v>
      </c>
      <c r="F11" s="190" t="str">
        <f aca="false">VLOOKUP(A11,'Planilha de Critérios5'!B11:AA764,26,"FALSO")</f>
        <v>SP construída</v>
      </c>
    </row>
    <row r="12" customFormat="false" ht="15" hidden="false" customHeight="false" outlineLevel="0" collapsed="false">
      <c r="A12" s="195" t="s">
        <v>99</v>
      </c>
      <c r="B12" s="196" t="n">
        <v>26</v>
      </c>
      <c r="C12" s="197" t="n">
        <v>45505</v>
      </c>
      <c r="D12" s="190" t="str">
        <f aca="false">VLOOKUP(A12,'Planilha de Critérios5'!B:AA,5,"FALSO")</f>
        <v>SL</v>
      </c>
      <c r="E12" s="190" t="str">
        <f aca="false">VLOOKUP(A12,'Planilha de Critérios5'!B:AA,18,"FALSO")</f>
        <v>Folgado</v>
      </c>
      <c r="F12" s="190" t="str">
        <f aca="false">VLOOKUP(A12,'Planilha de Critérios5'!B12:AA765,26,"FALSO")</f>
        <v>Planejamento SP</v>
      </c>
    </row>
    <row r="13" customFormat="false" ht="15" hidden="false" customHeight="false" outlineLevel="0" collapsed="false">
      <c r="A13" s="195" t="s">
        <v>108</v>
      </c>
      <c r="B13" s="196" t="n">
        <v>21</v>
      </c>
      <c r="C13" s="197" t="n">
        <v>45962</v>
      </c>
      <c r="D13" s="190" t="str">
        <f aca="false">VLOOKUP(A13,'Planilha de Critérios5'!B:AA,5,"FALSO")</f>
        <v>SP</v>
      </c>
      <c r="E13" s="190" t="str">
        <f aca="false">VLOOKUP(A13,'Planilha de Critérios5'!B:AA,18,"FALSO")</f>
        <v>Apertado</v>
      </c>
      <c r="F13" s="190" t="str">
        <f aca="false">VLOOKUP(A13,'Planilha de Critérios5'!B13:AA766,26,"FALSO")</f>
        <v>SP construída</v>
      </c>
    </row>
    <row r="14" customFormat="false" ht="15" hidden="false" customHeight="false" outlineLevel="0" collapsed="false">
      <c r="A14" s="195" t="s">
        <v>121</v>
      </c>
      <c r="B14" s="196" t="n">
        <v>48</v>
      </c>
      <c r="C14" s="198"/>
      <c r="D14" s="190" t="str">
        <f aca="false">VLOOKUP(A14,'Planilha de Critérios5'!B:AA,5,"FALSO")</f>
        <v>SL</v>
      </c>
      <c r="E14" s="190" t="str">
        <f aca="false">VLOOKUP(A14,'Planilha de Critérios5'!B:AA,18,"FALSO")</f>
        <v>Folgado</v>
      </c>
      <c r="F14" s="190" t="str">
        <f aca="false">VLOOKUP(A14,'Planilha de Critérios5'!B14:AA767,26,"FALSO")</f>
        <v>Planejamento SP</v>
      </c>
    </row>
    <row r="15" customFormat="false" ht="15" hidden="false" customHeight="false" outlineLevel="0" collapsed="false">
      <c r="A15" s="195" t="s">
        <v>135</v>
      </c>
      <c r="B15" s="196" t="n">
        <v>34</v>
      </c>
      <c r="C15" s="197" t="n">
        <v>45170</v>
      </c>
      <c r="D15" s="190" t="str">
        <f aca="false">VLOOKUP(A15,'Planilha de Critérios5'!B:AA,5,"FALSO")</f>
        <v>SP</v>
      </c>
      <c r="E15" s="190" t="str">
        <f aca="false">VLOOKUP(A15,'Planilha de Critérios5'!B:AA,18,"FALSO")</f>
        <v>Folgado</v>
      </c>
      <c r="F15" s="190" t="str">
        <f aca="false">VLOOKUP(A15,'Planilha de Critérios5'!B15:AA768,26,"FALSO")</f>
        <v>Planejamento SP</v>
      </c>
    </row>
    <row r="16" customFormat="false" ht="15" hidden="false" customHeight="false" outlineLevel="0" collapsed="false">
      <c r="A16" s="195" t="s">
        <v>760</v>
      </c>
      <c r="B16" s="196" t="n">
        <v>24</v>
      </c>
      <c r="C16" s="198"/>
      <c r="D16" s="190" t="str">
        <f aca="false">VLOOKUP(A16,'Planilha de Critérios5'!B:AA,5,"FALSO")</f>
        <v>SP</v>
      </c>
      <c r="E16" s="190" t="str">
        <f aca="false">VLOOKUP(A16,'Planilha de Critérios5'!B:AA,18,"FALSO")</f>
        <v>Adequado</v>
      </c>
      <c r="F16" s="190" t="str">
        <f aca="false">VLOOKUP(A16,'Planilha de Critérios5'!B16:AA769,26,"FALSO")</f>
        <v>SP em construção</v>
      </c>
    </row>
    <row r="17" customFormat="false" ht="15" hidden="false" customHeight="false" outlineLevel="0" collapsed="false">
      <c r="A17" s="195" t="s">
        <v>151</v>
      </c>
      <c r="B17" s="196" t="n">
        <v>20</v>
      </c>
      <c r="C17" s="198"/>
      <c r="D17" s="190" t="str">
        <f aca="false">VLOOKUP(A17,'Planilha de Critérios5'!B:AA,5,"FALSO")</f>
        <v>SP</v>
      </c>
      <c r="E17" s="190" t="str">
        <f aca="false">VLOOKUP(A17,'Planilha de Critérios5'!B:AA,18,"FALSO")</f>
        <v>Adequado</v>
      </c>
      <c r="F17" s="190" t="str">
        <f aca="false">VLOOKUP(A17,'Planilha de Critérios5'!B17:AA770,26,"FALSO")</f>
        <v>Planejamento SP</v>
      </c>
    </row>
    <row r="18" customFormat="false" ht="15" hidden="false" customHeight="false" outlineLevel="0" collapsed="false">
      <c r="A18" s="195" t="s">
        <v>834</v>
      </c>
      <c r="B18" s="196" t="n">
        <v>16</v>
      </c>
      <c r="C18" s="197" t="n">
        <v>45231</v>
      </c>
      <c r="D18" s="190" t="str">
        <f aca="false">VLOOKUP(A18,'Planilha de Critérios5'!B:AA,5,"FALSO")</f>
        <v>SP</v>
      </c>
      <c r="E18" s="190" t="str">
        <f aca="false">VLOOKUP(A18,'Planilha de Critérios5'!B:AA,18,"FALSO")</f>
        <v>Adequado</v>
      </c>
      <c r="F18" s="190" t="str">
        <f aca="false">VLOOKUP(A18,'Planilha de Critérios5'!B18:AA771,26,"FALSO")</f>
        <v>Planejamento SP</v>
      </c>
    </row>
    <row r="19" customFormat="false" ht="15" hidden="false" customHeight="false" outlineLevel="0" collapsed="false">
      <c r="A19" s="195" t="s">
        <v>159</v>
      </c>
      <c r="B19" s="196" t="n">
        <v>15</v>
      </c>
      <c r="C19" s="198"/>
      <c r="D19" s="190" t="str">
        <f aca="false">VLOOKUP(A19,'Planilha de Critérios5'!B:AA,5,"FALSO")</f>
        <v>SP</v>
      </c>
      <c r="E19" s="190" t="str">
        <f aca="false">VLOOKUP(A19,'Planilha de Critérios5'!B:AA,18,"FALSO")</f>
        <v>Adequado</v>
      </c>
      <c r="F19" s="190" t="str">
        <f aca="false">VLOOKUP(A19,'Planilha de Critérios5'!B19:AA772,26,"FALSO")</f>
        <v>SP construída</v>
      </c>
    </row>
    <row r="20" customFormat="false" ht="15" hidden="false" customHeight="false" outlineLevel="0" collapsed="false">
      <c r="A20" s="195" t="s">
        <v>162</v>
      </c>
      <c r="B20" s="196" t="n">
        <v>20</v>
      </c>
      <c r="C20" s="198"/>
      <c r="D20" s="190" t="str">
        <f aca="false">VLOOKUP(A20,'Planilha de Critérios5'!B:AA,5,"FALSO")</f>
        <v>SP</v>
      </c>
      <c r="E20" s="190" t="str">
        <f aca="false">VLOOKUP(A20,'Planilha de Critérios5'!B:AA,18,"FALSO")</f>
        <v>Adequado</v>
      </c>
      <c r="F20" s="190" t="str">
        <f aca="false">VLOOKUP(A20,'Planilha de Critérios5'!B20:AA773,26,"FALSO")</f>
        <v>SP construída</v>
      </c>
    </row>
    <row r="21" customFormat="false" ht="15" hidden="false" customHeight="false" outlineLevel="0" collapsed="false">
      <c r="A21" s="195" t="s">
        <v>166</v>
      </c>
      <c r="B21" s="196" t="n">
        <v>11</v>
      </c>
      <c r="C21" s="198"/>
      <c r="D21" s="190" t="str">
        <f aca="false">VLOOKUP(A21,'Planilha de Critérios5'!B:AA,5,"FALSO")</f>
        <v>SL</v>
      </c>
      <c r="E21" s="190" t="str">
        <f aca="false">VLOOKUP(A21,'Planilha de Critérios5'!B:AA,18,"FALSO")</f>
        <v>Folgado</v>
      </c>
      <c r="F21" s="190" t="str">
        <f aca="false">VLOOKUP(A21,'Planilha de Critérios5'!B21:AA774,26,"FALSO")</f>
        <v>Planejamento SP</v>
      </c>
    </row>
    <row r="22" customFormat="false" ht="15" hidden="false" customHeight="false" outlineLevel="0" collapsed="false">
      <c r="A22" s="195" t="s">
        <v>187</v>
      </c>
      <c r="B22" s="196" t="n">
        <v>17</v>
      </c>
      <c r="C22" s="198"/>
      <c r="D22" s="190" t="str">
        <f aca="false">VLOOKUP(A22,'Planilha de Critérios5'!B:AA,5,"FALSO")</f>
        <v>SP</v>
      </c>
      <c r="E22" s="190" t="str">
        <f aca="false">VLOOKUP(A22,'Planilha de Critérios5'!B:AA,18,"FALSO")</f>
        <v>Folgado</v>
      </c>
      <c r="F22" s="190" t="str">
        <f aca="false">VLOOKUP(A22,'Planilha de Critérios5'!B22:AA775,26,"FALSO")</f>
        <v>SP construída</v>
      </c>
    </row>
    <row r="23" customFormat="false" ht="15" hidden="false" customHeight="false" outlineLevel="0" collapsed="false">
      <c r="A23" s="195" t="s">
        <v>190</v>
      </c>
      <c r="B23" s="196" t="n">
        <v>22</v>
      </c>
      <c r="C23" s="198"/>
      <c r="D23" s="190" t="str">
        <f aca="false">VLOOKUP(A23,'Planilha de Critérios5'!B:AA,5,"FALSO")</f>
        <v>SP</v>
      </c>
      <c r="E23" s="190" t="str">
        <f aca="false">VLOOKUP(A23,'Planilha de Critérios5'!B:AA,18,"FALSO")</f>
        <v>Adequado</v>
      </c>
      <c r="F23" s="190" t="str">
        <f aca="false">VLOOKUP(A23,'Planilha de Critérios5'!B23:AA776,26,"FALSO")</f>
        <v>SP construída</v>
      </c>
    </row>
    <row r="24" customFormat="false" ht="15" hidden="false" customHeight="false" outlineLevel="0" collapsed="false">
      <c r="A24" s="195" t="s">
        <v>199</v>
      </c>
      <c r="B24" s="196" t="n">
        <v>26</v>
      </c>
      <c r="C24" s="198"/>
      <c r="D24" s="190" t="str">
        <f aca="false">VLOOKUP(A24,'Planilha de Critérios5'!B:AA,5,"FALSO")</f>
        <v>SP</v>
      </c>
      <c r="E24" s="190" t="str">
        <f aca="false">VLOOKUP(A24,'Planilha de Critérios5'!B:AA,18,"FALSO")</f>
        <v>Folgado</v>
      </c>
      <c r="F24" s="190" t="str">
        <f aca="false">VLOOKUP(A24,'Planilha de Critérios5'!B24:AA777,26,"FALSO")</f>
        <v>SP construída</v>
      </c>
    </row>
    <row r="25" customFormat="false" ht="15.75" hidden="false" customHeight="false" outlineLevel="0" collapsed="false">
      <c r="A25" s="195" t="s">
        <v>202</v>
      </c>
      <c r="B25" s="196" t="n">
        <v>37</v>
      </c>
      <c r="C25" s="198"/>
      <c r="D25" s="190" t="str">
        <f aca="false">VLOOKUP(A25,'Planilha de Critérios5'!B:AA,5,"FALSO")</f>
        <v>SP</v>
      </c>
      <c r="E25" s="190" t="str">
        <f aca="false">VLOOKUP(A25,'Planilha de Critérios5'!B:AA,18,"FALSO")</f>
        <v>Folgado</v>
      </c>
      <c r="F25" s="190" t="str">
        <f aca="false">VLOOKUP(A25,'Planilha de Critérios5'!B25:AA778,26,"FALSO")</f>
        <v>SP construída</v>
      </c>
    </row>
    <row r="26" customFormat="false" ht="15" hidden="true" customHeight="false" outlineLevel="0" collapsed="false">
      <c r="A26" s="195" t="s">
        <v>205</v>
      </c>
      <c r="B26" s="200" t="n">
        <v>19</v>
      </c>
      <c r="C26" s="201"/>
    </row>
    <row r="27" customFormat="false" ht="16.5" hidden="false" customHeight="false" outlineLevel="0" collapsed="false">
      <c r="A27" s="202" t="s">
        <v>1579</v>
      </c>
      <c r="B27" s="203" t="n">
        <v>8.10800994475723E+027</v>
      </c>
      <c r="C27" s="204" t="n">
        <v>8.84790752131174E+027</v>
      </c>
      <c r="D27" s="208"/>
      <c r="E27" s="208"/>
      <c r="F27" s="206" t="n">
        <v>21</v>
      </c>
    </row>
  </sheetData>
  <autoFilter ref="D4:F4"/>
  <conditionalFormatting sqref="E5:E25">
    <cfRule type="containsText" priority="2" operator="containsText" aboveAverage="0" equalAverage="0" bottom="0" percent="0" rank="0" text="Folgado" dxfId="26">
      <formula>NOT(ISERROR(SEARCH("Folgado",E5)))</formula>
    </cfRule>
    <cfRule type="containsText" priority="3" operator="containsText" aboveAverage="0" equalAverage="0" bottom="0" percent="0" rank="0" text="Adequado" dxfId="27">
      <formula>NOT(ISERROR(SEARCH("Adequado",E5)))</formula>
    </cfRule>
    <cfRule type="containsText" priority="4" operator="containsText" aboveAverage="0" equalAverage="0" bottom="0" percent="0" rank="0" text="Apertado" dxfId="28">
      <formula>NOT(ISERROR(SEARCH("Apertado",E5)))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37A61A5FD32C46864929833F79B400" ma:contentTypeVersion="4" ma:contentTypeDescription="Crie um novo documento." ma:contentTypeScope="" ma:versionID="d59bfb8867b756b83f319706282c2846">
  <xsd:schema xmlns:xsd="http://www.w3.org/2001/XMLSchema" xmlns:xs="http://www.w3.org/2001/XMLSchema" xmlns:p="http://schemas.microsoft.com/office/2006/metadata/properties" xmlns:ns2="976e77db-562f-4c88-af1a-5ca557ca3de3" xmlns:ns3="ddce9f57-4e41-466a-8f1b-f59f3e8e6a8a" targetNamespace="http://schemas.microsoft.com/office/2006/metadata/properties" ma:root="true" ma:fieldsID="f198d9b64168e7351667eac1915ac0b0" ns2:_="" ns3:_="">
    <xsd:import namespace="976e77db-562f-4c88-af1a-5ca557ca3de3"/>
    <xsd:import namespace="ddce9f57-4e41-466a-8f1b-f59f3e8e6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e77db-562f-4c88-af1a-5ca557ca3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e9f57-4e41-466a-8f1b-f59f3e8e6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F20A36-B29A-4369-A08D-3171B0830589}"/>
</file>

<file path=customXml/itemProps2.xml><?xml version="1.0" encoding="utf-8"?>
<ds:datastoreItem xmlns:ds="http://schemas.openxmlformats.org/officeDocument/2006/customXml" ds:itemID="{A06F0F8D-1321-4528-8E33-C489B540C3C4}"/>
</file>

<file path=customXml/itemProps3.xml><?xml version="1.0" encoding="utf-8"?>
<ds:datastoreItem xmlns:ds="http://schemas.openxmlformats.org/officeDocument/2006/customXml" ds:itemID="{CBA29E72-F62F-481B-883F-E16440AB3FD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LibreOffice/7.4.6.2$Windows_X86_64 LibreOffice_project/5b1f5509c2decdade7fda905e3e1429a67acd63d</Application>
  <AppVersion>15.0000</AppVersion>
  <Company>Ministério Público do Estado de Minas Gerais - MPMG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2023-05-09T16:39:37Z</dcterms:created>
  <dc:creator>LUCAS AZEVEDO TEIXEIRA CAIRES</dc:creator>
  <dc:description/>
  <dc:language>pt-BR</dc:language>
  <cp:lastModifiedBy/>
  <dcterms:modified xsi:type="dcterms:W3CDTF">2024-02-28T11:13:30Z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0x0101007C37A61A5FD32C46864929833F79B400</vt:lpwstr>
  </property>
</Properties>
</file>