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mg-my.sharepoint.com/personal/pbferreira_mpmg_mp_br/Documents/Documentos/TRABALHO/PROCESSOS/PG -72220 - pl 302 - Dedetização/"/>
    </mc:Choice>
  </mc:AlternateContent>
  <xr:revisionPtr revIDLastSave="0" documentId="8_{576F2346-3CBA-4555-8FCC-169B96D059DB}" xr6:coauthVersionLast="47" xr6:coauthVersionMax="47" xr10:uidLastSave="{00000000-0000-0000-0000-000000000000}"/>
  <bookViews>
    <workbookView xWindow="22810" yWindow="2340" windowWidth="14400" windowHeight="7810" activeTab="1" xr2:uid="{26025D7E-B85C-4813-95F7-C1B03BA71E64}"/>
  </bookViews>
  <sheets>
    <sheet name="Quadro resumo" sheetId="2" r:id="rId1"/>
    <sheet name="Detalhamento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49" i="1"/>
  <c r="G148" i="1"/>
  <c r="G147" i="1"/>
  <c r="G146" i="1"/>
  <c r="G145" i="1"/>
  <c r="H151" i="1" s="1"/>
  <c r="G136" i="1"/>
  <c r="G135" i="1"/>
  <c r="G134" i="1"/>
  <c r="G133" i="1"/>
  <c r="G132" i="1"/>
  <c r="D123" i="1"/>
  <c r="D124" i="1" s="1"/>
  <c r="H127" i="1" s="1"/>
  <c r="D92" i="1"/>
  <c r="H66" i="1"/>
  <c r="H67" i="1" s="1"/>
  <c r="H69" i="1" s="1"/>
  <c r="H58" i="1"/>
  <c r="H57" i="1"/>
  <c r="H56" i="1"/>
  <c r="H55" i="1"/>
  <c r="H47" i="1"/>
  <c r="H46" i="1"/>
  <c r="H45" i="1"/>
  <c r="H44" i="1"/>
  <c r="H36" i="1"/>
  <c r="H35" i="1"/>
  <c r="H34" i="1"/>
  <c r="H33" i="1"/>
  <c r="H37" i="1" s="1"/>
  <c r="H27" i="1"/>
  <c r="H28" i="1" s="1"/>
  <c r="H21" i="1"/>
  <c r="H20" i="1"/>
  <c r="H19" i="1"/>
  <c r="H18" i="1"/>
  <c r="H138" i="1" l="1"/>
  <c r="H59" i="1"/>
  <c r="H61" i="1" s="1"/>
  <c r="H22" i="1"/>
  <c r="H39" i="1" s="1"/>
  <c r="D97" i="1"/>
  <c r="H48" i="1"/>
  <c r="H50" i="1" s="1"/>
  <c r="D98" i="1"/>
  <c r="D104" i="1"/>
  <c r="D103" i="1"/>
  <c r="D105" i="1"/>
  <c r="D88" i="1"/>
  <c r="D93" i="1"/>
  <c r="D94" i="1"/>
  <c r="D99" i="1"/>
  <c r="D100" i="1"/>
  <c r="D83" i="1"/>
  <c r="D84" i="1"/>
  <c r="D85" i="1"/>
  <c r="D89" i="1"/>
  <c r="D90" i="1"/>
  <c r="D91" i="1"/>
  <c r="D101" i="1" l="1"/>
  <c r="D86" i="1"/>
  <c r="D95" i="1"/>
  <c r="D106" i="1"/>
  <c r="D107" i="1" l="1"/>
  <c r="D108" i="1" s="1"/>
  <c r="D109" i="1" s="1"/>
  <c r="H112" i="1" s="1"/>
  <c r="G156" i="1" s="1"/>
  <c r="F156" i="1" s="1"/>
</calcChain>
</file>

<file path=xl/sharedStrings.xml><?xml version="1.0" encoding="utf-8"?>
<sst xmlns="http://schemas.openxmlformats.org/spreadsheetml/2006/main" count="249" uniqueCount="176">
  <si>
    <t>DADOS DO SERVIÇO</t>
  </si>
  <si>
    <t>ITEM</t>
  </si>
  <si>
    <t>DESCRIÇÃO</t>
  </si>
  <si>
    <t>UND</t>
  </si>
  <si>
    <t>QTDE. TRIMESTRAL</t>
  </si>
  <si>
    <t>VALOR TRIMESTRAL</t>
  </si>
  <si>
    <t>VALOR TOTAL ANUAL</t>
  </si>
  <si>
    <t>m²</t>
  </si>
  <si>
    <t>Valor do m²</t>
  </si>
  <si>
    <t>CUSTOS DIRETOS</t>
  </si>
  <si>
    <t>I - DOS INSUMOS DOMISSANITÁRIOS</t>
  </si>
  <si>
    <t>DESINSETIZAÇÃO</t>
  </si>
  <si>
    <t>TOTAL DE M² - TRIMESTRAL</t>
  </si>
  <si>
    <t>TOTAL DE M² - ANUAL ( 4 APL)</t>
  </si>
  <si>
    <t>SERVIÇO</t>
  </si>
  <si>
    <t>CONCENT/USO</t>
  </si>
  <si>
    <t>UNID</t>
  </si>
  <si>
    <t>QTDE.</t>
  </si>
  <si>
    <t>VALOR UNIT</t>
  </si>
  <si>
    <t>VALOR TOTAL</t>
  </si>
  <si>
    <t>Desinsetização</t>
  </si>
  <si>
    <t>Gel Bactericida - Fipronol 30 g</t>
  </si>
  <si>
    <t>0,05g/m2</t>
  </si>
  <si>
    <t>30g/unid</t>
  </si>
  <si>
    <t>Gel Formicida - Formifim 30 g</t>
  </si>
  <si>
    <t>Bifentol PS - baratas - Polvilhamento</t>
  </si>
  <si>
    <t>5g/m²</t>
  </si>
  <si>
    <t>1kg/unid</t>
  </si>
  <si>
    <t>Alfanol 50 SC - baratas - Pulverização</t>
  </si>
  <si>
    <t>50 ml /m²</t>
  </si>
  <si>
    <t>Frasco/1L</t>
  </si>
  <si>
    <t>TOTAL</t>
  </si>
  <si>
    <t>DESCUPINIZAÇÃO</t>
  </si>
  <si>
    <t>Descupinização</t>
  </si>
  <si>
    <t>Bifentol 200 SC</t>
  </si>
  <si>
    <t>45 ml /m²</t>
  </si>
  <si>
    <t>DESRATIZAÇÃO</t>
  </si>
  <si>
    <t>Desratização</t>
  </si>
  <si>
    <t>Ratol  GS - 50</t>
  </si>
  <si>
    <t>01 sache 20g/ 5 a 5m</t>
  </si>
  <si>
    <t>sache/20g</t>
  </si>
  <si>
    <t>Ratol - Bloco Parafinado</t>
  </si>
  <si>
    <t>01 bloco de 20g/local</t>
  </si>
  <si>
    <t>bloco/20g</t>
  </si>
  <si>
    <t>Armadilha  Adesiva - Coly</t>
  </si>
  <si>
    <t>unidade/local</t>
  </si>
  <si>
    <t>unid/local</t>
  </si>
  <si>
    <t>Porta Isca Chave - Synapse</t>
  </si>
  <si>
    <t>VALOR TOTAL - PRODUTOS DOMISSANITÁRIOS</t>
  </si>
  <si>
    <t>II - DOS EQUIPAMENTOS PARA APLICAÇÃO DOS INSUMOS DOMISSANITÁRIOS</t>
  </si>
  <si>
    <t>TIPO</t>
  </si>
  <si>
    <t>Polivilhadeira - 1kg - Guarany</t>
  </si>
  <si>
    <t>Depreciação /36m</t>
  </si>
  <si>
    <t>dia/trab</t>
  </si>
  <si>
    <t>Pulverizador  Costal - Guarany - 1O l</t>
  </si>
  <si>
    <t>Atomizador Costal Motoriz - 18 L</t>
  </si>
  <si>
    <t>Termonebulizador K 10 - Plusfog</t>
  </si>
  <si>
    <t>VALOR TOTAL - EQUIPAMENTOS  PARA APLICAÇÃO DOS PRODUTOS DOMISSANITÁRIOS</t>
  </si>
  <si>
    <t>III - DOS EQUIPAMENTOS PROTEÇÃO INDIVIDUAL</t>
  </si>
  <si>
    <t>Luva Nitrilica - CA 40570/36648 - MARCA: VOLK</t>
  </si>
  <si>
    <t>Depreciação /24m</t>
  </si>
  <si>
    <t>Óculos de Proteção Ampla Visão Perfurado CARBOGRAFITE</t>
  </si>
  <si>
    <t>Depreciação /12m</t>
  </si>
  <si>
    <t>Respirador 3m 6200 Com Cartuchos - CA 4115</t>
  </si>
  <si>
    <t>Depreciação /60m</t>
  </si>
  <si>
    <t>Macacão de Segurança TYVEK - marca Volk</t>
  </si>
  <si>
    <t>variável</t>
  </si>
  <si>
    <t>VALOR TOTAL - EQUIPAMENTOS  DE PROTEÇÃO INDIVIDUAL</t>
  </si>
  <si>
    <t>IV - UNIFORMES</t>
  </si>
  <si>
    <t>Uniformes</t>
  </si>
  <si>
    <t>Depreciação /6m</t>
  </si>
  <si>
    <t>VALOR TOTAL - UNIFORMES</t>
  </si>
  <si>
    <t>V - MÃO DE OBRA</t>
  </si>
  <si>
    <t>CONTROLADOR DE PRAGAS</t>
  </si>
  <si>
    <t>REMUNERAÇÃO  E INFORMAÇÕES DA PRESTAÇÃO DE SERVIÇO</t>
  </si>
  <si>
    <t>Salário Base da Categoria</t>
  </si>
  <si>
    <t>Adicional de Insalubridade - 20%</t>
  </si>
  <si>
    <t>Jornada de trabalho Semanal</t>
  </si>
  <si>
    <t>Jornada de trabalho diária</t>
  </si>
  <si>
    <t>Jornada de trabalho Mensal</t>
  </si>
  <si>
    <t>Qantidade de funcioários necessário</t>
  </si>
  <si>
    <t>ENCARGOS SOCIAIS TRABAHISTAS - PRIMÁRIOS</t>
  </si>
  <si>
    <t xml:space="preserve"> Previdencia Social Patronal - 20,00%</t>
  </si>
  <si>
    <t>FGTS - 8,00%</t>
  </si>
  <si>
    <r>
      <rPr>
        <sz val="8.5"/>
        <color rgb="FF111111"/>
        <rFont val="Calibri"/>
        <family val="2"/>
      </rPr>
      <t xml:space="preserve">  </t>
    </r>
    <r>
      <rPr>
        <sz val="8.5"/>
        <rFont val="Calibri"/>
        <family val="2"/>
      </rPr>
      <t>Seguro Acidente do trabalho/SAT/INSS - 3,00%</t>
    </r>
  </si>
  <si>
    <t>Percentual total de Encargos Sociais Primários - 31,00%</t>
  </si>
  <si>
    <t>ENCARGOS SOCIAIS TRABAHISTAS - SECUNDÁRIOS -1</t>
  </si>
  <si>
    <t>13ᵉ Salário - 8,33%</t>
  </si>
  <si>
    <t>Férias (1/12) - 8,33%</t>
  </si>
  <si>
    <t>Abono de férias/Terço  constitutional (1/3) - 2,73%</t>
  </si>
  <si>
    <t xml:space="preserve"> Auxílio Doença/Enfermidade - 1,66%</t>
  </si>
  <si>
    <t xml:space="preserve"> Licença paternidade/maternidade - 0,10%</t>
  </si>
  <si>
    <t xml:space="preserve"> Ausências/Faltas legais - 0,28%</t>
  </si>
  <si>
    <r>
      <t xml:space="preserve">Acidente </t>
    </r>
    <r>
      <rPr>
        <sz val="8.5"/>
        <color rgb="FF0F0F0F"/>
        <rFont val="Calibri"/>
        <family val="2"/>
      </rPr>
      <t xml:space="preserve">de </t>
    </r>
    <r>
      <rPr>
        <sz val="8.5"/>
        <rFont val="Calibri"/>
        <family val="2"/>
      </rPr>
      <t>trabalho - 0,03%</t>
    </r>
  </si>
  <si>
    <t>Percentual total de Encargos Sociais Secundáris 1 - 21,51%</t>
  </si>
  <si>
    <t>ENCARGOS SOCIAIS TRABAHISTAS - SECUNDÁRIOS -2</t>
  </si>
  <si>
    <t xml:space="preserve"> Aviso Prévio Indenizado/Trabalhado - 0,69%</t>
  </si>
  <si>
    <t xml:space="preserve"> lndenização Adicional - 0,08%</t>
  </si>
  <si>
    <t>lndenização FGTS 4D% (Rescisão sem justa causa) 3,20%</t>
  </si>
  <si>
    <t>Indenização FGTS 1D% (Rescisão sem justa causa) 0,80%</t>
  </si>
  <si>
    <t>Percentual total de Encargos Sociais Secundáris 2 - 4,77%</t>
  </si>
  <si>
    <t>ENCARGOS SOCIAIS TRABAHISTAS - SECUNDÁRIOS -3</t>
  </si>
  <si>
    <r>
      <t>lncidência  dos Encargos  1</t>
    </r>
    <r>
      <rPr>
        <sz val="8.5"/>
        <color rgb="FF161616"/>
        <rFont val="Calibri"/>
        <family val="2"/>
      </rPr>
      <t xml:space="preserve"> </t>
    </r>
    <r>
      <rPr>
        <sz val="8.5"/>
        <rFont val="Calibri"/>
        <family val="2"/>
      </rPr>
      <t>sobre Encargos  2 - 7,91%</t>
    </r>
  </si>
  <si>
    <r>
      <rPr>
        <sz val="8.5"/>
        <rFont val="Calibri"/>
        <family val="2"/>
      </rPr>
      <t>lncidência  do FGTS exclusivamente sabre</t>
    </r>
    <r>
      <rPr>
        <sz val="8.5"/>
        <color rgb="FF0E0E0E"/>
        <rFont val="Calibri"/>
        <family val="2"/>
      </rPr>
      <t xml:space="preserve">a    </t>
    </r>
    <r>
      <rPr>
        <sz val="8.5"/>
        <rFont val="Calibri"/>
        <family val="2"/>
      </rPr>
      <t>aviso prévio indenizado</t>
    </r>
  </si>
  <si>
    <r>
      <rPr>
        <sz val="8.5"/>
        <rFont val="Calibri"/>
        <family val="2"/>
      </rPr>
      <t xml:space="preserve"> lncid FGTS s/ afast superior a </t>
    </r>
    <r>
      <rPr>
        <sz val="8.5"/>
        <color rgb="FF0E0E0E"/>
        <rFont val="Calibri"/>
        <family val="2"/>
      </rPr>
      <t xml:space="preserve">30 </t>
    </r>
    <r>
      <rPr>
        <sz val="8.5"/>
        <rFont val="Calibri"/>
        <family val="2"/>
      </rPr>
      <t xml:space="preserve">dias </t>
    </r>
    <r>
      <rPr>
        <sz val="8.5"/>
        <color rgb="FF181818"/>
        <rFont val="Calibri"/>
        <family val="2"/>
      </rPr>
      <t xml:space="preserve">p/ </t>
    </r>
    <r>
      <rPr>
        <sz val="8.5"/>
        <rFont val="Calibri"/>
        <family val="2"/>
      </rPr>
      <t>acidente de trab/auxil doença.</t>
    </r>
  </si>
  <si>
    <t>Percentual total de Encargos Sociais Secundáris 3 - 7,93%</t>
  </si>
  <si>
    <t>VALOR TOTAL - ENCRGOS TRABALHSITAS ( 1+2+3)</t>
  </si>
  <si>
    <t>VALOR TOTAL- REMUNERAÇÃO + ENCARGOS TRABALHISTAS</t>
  </si>
  <si>
    <t>VALOR DA HORA TRABALHADA</t>
  </si>
  <si>
    <t>QUANTIDADE DE HORAS -  EXECUÇÃO SERVIÇO</t>
  </si>
  <si>
    <t>VALOR TOTAL DA MÃO DE OBRA - CONTROLADOR</t>
  </si>
  <si>
    <t>RESPONSÁVEL TÉCNICO</t>
  </si>
  <si>
    <t>VALOR TOTAL- REMUNERAÇÃO</t>
  </si>
  <si>
    <t>VALOR TOTAL DA MÃO DE OBRA - RESPONSÁVEL TÉCNICO</t>
  </si>
  <si>
    <t>VI - DESLOCAMENTO E HOSPEDAGEM</t>
  </si>
  <si>
    <t>CUSTO UNITÁRIO</t>
  </si>
  <si>
    <t>CUSTO T OTAL</t>
  </si>
  <si>
    <t>Combutível por KM rodado  (valor  do litro Etanol/consumo veiculo)</t>
  </si>
  <si>
    <t>Pedágios</t>
  </si>
  <si>
    <t>Gasto de desgaste por KM rodado ( manutenção, pneus)</t>
  </si>
  <si>
    <t>Hospedagem - diária ( Valor médio/dias)</t>
  </si>
  <si>
    <t>Refeição - Valor médio ( almoço e janta) - R$45,00  por refeição/dias</t>
  </si>
  <si>
    <t>VALOR TOTAL DE GASTOS + REAPLICAÇÃO</t>
  </si>
  <si>
    <t>CUSTOS INDIRETOS, TRIBUTOS E LUCRO</t>
  </si>
  <si>
    <t>VII - TRIBUTOS</t>
  </si>
  <si>
    <t>ALIQUOTA</t>
  </si>
  <si>
    <t>VALOR DO IMPOSTO</t>
  </si>
  <si>
    <t>COFINS (OPTANTE PELO SIMPLES NACIONAL ANEXO IV)</t>
  </si>
  <si>
    <t>PIS/PASEP (OPTANTE PELO SIMPLES NACIONAL  ANEXO IV)</t>
  </si>
  <si>
    <t>IRPJ (OPTANTE PELO SIMPLES NACIONAL  ANEXO IV)</t>
  </si>
  <si>
    <t>CSLL (OPTANTE PELO SIMPLES NACIONAL ANEXO IV)</t>
  </si>
  <si>
    <t>ISS (OPTANTE PELO SIMPLES NACIONAL ANEXO IV)</t>
  </si>
  <si>
    <t>VALOR TOTAL - IMPOSTOS        (ALIQUOTA TOTAL:  15,289108 %)</t>
  </si>
  <si>
    <t>VIII - LUCRO  ANUAL/TOTAL ( REF. 04 APLICAÇÕES)</t>
  </si>
  <si>
    <t xml:space="preserve">ALIQUOTA </t>
  </si>
  <si>
    <t>VALOR DO LUCRO</t>
  </si>
  <si>
    <t>LUCRO (VALOR TOTAL SERVIÇO - CUSTOS DIRETOS - CUSTOS INDIRETOS)</t>
  </si>
  <si>
    <t>DADOS DA EMPRESA</t>
  </si>
  <si>
    <t>RAZÃO SOCIAL</t>
  </si>
  <si>
    <t>CNPJ</t>
  </si>
  <si>
    <t>INCRIÇÃO ESTADUAL</t>
  </si>
  <si>
    <t>INSCRIÇÃO MUNICIPAL</t>
  </si>
  <si>
    <t>ENDEREÇO</t>
  </si>
  <si>
    <t>TELEFONE</t>
  </si>
  <si>
    <t>ENDEREÇO ELETRÔNICO</t>
  </si>
  <si>
    <t>GRUPO 1 - CUSTOS COM INSUMOS DOMISSANITÁRIOS</t>
  </si>
  <si>
    <t>Insumos para Desinsetização</t>
  </si>
  <si>
    <t xml:space="preserve">Insumos para Desratização </t>
  </si>
  <si>
    <t>Insumos para Descupinização</t>
  </si>
  <si>
    <t>SUB-TOTAL 1</t>
  </si>
  <si>
    <t xml:space="preserve"> GURPO 2 -  EQUIPAMENTOS PARA APLICAÇÃO DOS INSUMOS DOMISSANITÁRIOS</t>
  </si>
  <si>
    <t>Polivilhadeira,Pulverizador  Costal - 1O l, Atomizador Costa  - 18 L, Termonebulizador</t>
  </si>
  <si>
    <t>SUB-TOTAL 2</t>
  </si>
  <si>
    <t xml:space="preserve"> GURPO 3 -  EQUIPAMENTOS DE PROTEÇÃO INDIVIDUAL - EPI'S</t>
  </si>
  <si>
    <t xml:space="preserve">Luva Nitrilica , Óculos de Proteção,Respirador 3m 6200 Com Cartuchos,Macacão de Segurança </t>
  </si>
  <si>
    <t>SUB-TOTAL 3</t>
  </si>
  <si>
    <t xml:space="preserve"> GURPO 4 -  UNIFORMES</t>
  </si>
  <si>
    <t>Uniformes ( blusas, calças, jaquetas)</t>
  </si>
  <si>
    <t>SUB-TOTAL 4</t>
  </si>
  <si>
    <t xml:space="preserve"> GURPO 5 -  MÃO DE OBRA - CONTROLADOR DE PRAGAS</t>
  </si>
  <si>
    <t>Salários, Adicionais, Encargos Trabalhistas</t>
  </si>
  <si>
    <t>SUB-TOTAL 5</t>
  </si>
  <si>
    <t xml:space="preserve"> GURPO 6 -  MÃO DE OBRA - RESPONSÁVEL TÉCNICO</t>
  </si>
  <si>
    <t>Salários, Adicionais</t>
  </si>
  <si>
    <t>SUB-TOTAL 6</t>
  </si>
  <si>
    <t xml:space="preserve"> GURPO 7 -  DESLOCAMENTO/HOSPEDAGEM/ALIMENTAÇÃO</t>
  </si>
  <si>
    <t>Combutível por KM rodado , Pedágio, Desgastem Hospedagem, Refeiçãom Taxa de Reforço</t>
  </si>
  <si>
    <t>SUB-TOTAL 7</t>
  </si>
  <si>
    <t>TOTAL DOS CUSTOS DIRETOS ( SUB-TOTAL 1 AO 7)</t>
  </si>
  <si>
    <t>CUSTOS INDIRETOS</t>
  </si>
  <si>
    <t xml:space="preserve"> GURPO 8 -  IMPOSTOS</t>
  </si>
  <si>
    <t>Cofins, PIS/PASEP, IRPJ, CSLL e ISS ( Optante pelo Simples Nacional - Anexo IV)</t>
  </si>
  <si>
    <t>TOTAL DOS CUSTOS INDIRETOS (SUB-TOTAL 8)</t>
  </si>
  <si>
    <t>LUCRO</t>
  </si>
  <si>
    <t>Lucro - Simples Nacional</t>
  </si>
  <si>
    <t>TOTAL GERAL ( Custos Diretos, Indiretos, Impostos + Lucro)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</si>
</sst>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&quot;R$&quot;\ #,##0.00"/>
    <numFmt numFmtId="165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</font>
    <font>
      <sz val="8.5"/>
      <color rgb="FF111111"/>
      <name val="Calibri"/>
      <family val="2"/>
    </font>
    <font>
      <b/>
      <sz val="8.5"/>
      <name val="Calibri"/>
      <family val="2"/>
    </font>
    <font>
      <sz val="8.5"/>
      <color rgb="FF0F0F0F"/>
      <name val="Calibri"/>
      <family val="2"/>
    </font>
    <font>
      <sz val="8.5"/>
      <color rgb="FF161616"/>
      <name val="Calibri"/>
      <family val="2"/>
    </font>
    <font>
      <sz val="8.5"/>
      <color rgb="FF0E0E0E"/>
      <name val="Calibri"/>
      <family val="2"/>
    </font>
    <font>
      <sz val="8.5"/>
      <color rgb="FF181818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8" fontId="4" fillId="3" borderId="9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/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1" xfId="0" applyFont="1" applyBorder="1"/>
    <xf numFmtId="164" fontId="3" fillId="0" borderId="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4" fillId="3" borderId="1" xfId="0" applyFont="1" applyFill="1" applyBorder="1"/>
    <xf numFmtId="0" fontId="0" fillId="3" borderId="2" xfId="0" applyFill="1" applyBorder="1"/>
    <xf numFmtId="164" fontId="4" fillId="3" borderId="3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4" fillId="0" borderId="33" xfId="0" applyFont="1" applyBorder="1"/>
    <xf numFmtId="0" fontId="3" fillId="0" borderId="34" xfId="0" applyFont="1" applyBorder="1"/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8" fontId="4" fillId="3" borderId="2" xfId="0" applyNumberFormat="1" applyFont="1" applyFill="1" applyBorder="1"/>
    <xf numFmtId="8" fontId="4" fillId="3" borderId="3" xfId="0" applyNumberFormat="1" applyFont="1" applyFill="1" applyBorder="1"/>
    <xf numFmtId="0" fontId="4" fillId="2" borderId="12" xfId="0" applyFont="1" applyFill="1" applyBorder="1"/>
    <xf numFmtId="164" fontId="3" fillId="0" borderId="8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8" fontId="3" fillId="0" borderId="1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0" fillId="0" borderId="0" xfId="0" applyNumberFormat="1"/>
    <xf numFmtId="164" fontId="4" fillId="3" borderId="2" xfId="0" applyNumberFormat="1" applyFont="1" applyFill="1" applyBorder="1"/>
    <xf numFmtId="0" fontId="4" fillId="3" borderId="2" xfId="0" applyFont="1" applyFill="1" applyBorder="1"/>
    <xf numFmtId="164" fontId="4" fillId="3" borderId="3" xfId="0" applyNumberFormat="1" applyFont="1" applyFill="1" applyBorder="1"/>
    <xf numFmtId="10" fontId="3" fillId="0" borderId="8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4" fontId="3" fillId="0" borderId="4" xfId="0" applyNumberFormat="1" applyFont="1" applyBorder="1"/>
    <xf numFmtId="164" fontId="3" fillId="0" borderId="12" xfId="0" applyNumberFormat="1" applyFont="1" applyBorder="1"/>
    <xf numFmtId="164" fontId="4" fillId="0" borderId="9" xfId="0" applyNumberFormat="1" applyFont="1" applyBorder="1"/>
    <xf numFmtId="0" fontId="3" fillId="3" borderId="3" xfId="0" applyFont="1" applyFill="1" applyBorder="1"/>
    <xf numFmtId="0" fontId="3" fillId="0" borderId="35" xfId="0" applyFont="1" applyBorder="1"/>
    <xf numFmtId="0" fontId="3" fillId="0" borderId="7" xfId="0" applyFont="1" applyBorder="1"/>
    <xf numFmtId="164" fontId="0" fillId="0" borderId="12" xfId="0" applyNumberFormat="1" applyBorder="1"/>
    <xf numFmtId="164" fontId="4" fillId="0" borderId="3" xfId="0" applyNumberFormat="1" applyFont="1" applyBorder="1"/>
    <xf numFmtId="164" fontId="3" fillId="6" borderId="12" xfId="0" applyNumberFormat="1" applyFont="1" applyFill="1" applyBorder="1"/>
    <xf numFmtId="164" fontId="4" fillId="6" borderId="3" xfId="0" applyNumberFormat="1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164" fontId="2" fillId="6" borderId="12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4" fontId="4" fillId="2" borderId="12" xfId="0" applyNumberFormat="1" applyFont="1" applyFill="1" applyBorder="1"/>
    <xf numFmtId="0" fontId="14" fillId="2" borderId="3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3" fillId="0" borderId="36" xfId="2" applyBorder="1" applyAlignment="1">
      <alignment horizontal="left" vertical="center" wrapText="1"/>
    </xf>
    <xf numFmtId="0" fontId="15" fillId="0" borderId="37" xfId="2" applyFont="1" applyBorder="1" applyAlignment="1">
      <alignment horizontal="left" vertical="center" wrapText="1"/>
    </xf>
    <xf numFmtId="0" fontId="15" fillId="0" borderId="38" xfId="2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8" fontId="3" fillId="0" borderId="1" xfId="0" applyNumberFormat="1" applyFont="1" applyBorder="1" applyAlignment="1">
      <alignment horizontal="left"/>
    </xf>
    <xf numFmtId="8" fontId="3" fillId="0" borderId="2" xfId="0" applyNumberFormat="1" applyFont="1" applyBorder="1" applyAlignment="1">
      <alignment horizontal="left"/>
    </xf>
    <xf numFmtId="8" fontId="3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8" fontId="6" fillId="0" borderId="36" xfId="0" applyNumberFormat="1" applyFont="1" applyBorder="1" applyAlignment="1">
      <alignment horizontal="left" vertical="top" wrapText="1"/>
    </xf>
    <xf numFmtId="8" fontId="6" fillId="0" borderId="37" xfId="0" applyNumberFormat="1" applyFont="1" applyBorder="1" applyAlignment="1">
      <alignment horizontal="left" vertical="top" wrapText="1"/>
    </xf>
    <xf numFmtId="8" fontId="6" fillId="0" borderId="38" xfId="0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8" fontId="6" fillId="0" borderId="39" xfId="0" applyNumberFormat="1" applyFont="1" applyBorder="1" applyAlignment="1">
      <alignment horizontal="left" vertical="top" wrapText="1"/>
    </xf>
    <xf numFmtId="8" fontId="6" fillId="0" borderId="40" xfId="0" applyNumberFormat="1" applyFont="1" applyBorder="1" applyAlignment="1">
      <alignment horizontal="left" vertical="top" wrapText="1"/>
    </xf>
    <xf numFmtId="8" fontId="6" fillId="0" borderId="4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8" fontId="3" fillId="0" borderId="16" xfId="0" applyNumberFormat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8" fontId="3" fillId="0" borderId="28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6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8" fontId="4" fillId="0" borderId="33" xfId="0" applyNumberFormat="1" applyFont="1" applyBorder="1" applyAlignment="1">
      <alignment horizontal="left" wrapText="1"/>
    </xf>
    <xf numFmtId="8" fontId="4" fillId="0" borderId="42" xfId="0" applyNumberFormat="1" applyFont="1" applyBorder="1" applyAlignment="1">
      <alignment horizontal="left" wrapText="1"/>
    </xf>
    <xf numFmtId="8" fontId="4" fillId="0" borderId="43" xfId="0" applyNumberFormat="1" applyFont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8" fillId="0" borderId="36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8" fontId="4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15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8" fontId="4" fillId="0" borderId="13" xfId="0" applyNumberFormat="1" applyFont="1" applyBorder="1" applyAlignment="1">
      <alignment horizontal="left"/>
    </xf>
    <xf numFmtId="8" fontId="4" fillId="0" borderId="10" xfId="0" applyNumberFormat="1" applyFont="1" applyBorder="1" applyAlignment="1">
      <alignment horizontal="left"/>
    </xf>
    <xf numFmtId="8" fontId="4" fillId="0" borderId="27" xfId="0" applyNumberFormat="1" applyFont="1" applyBorder="1" applyAlignment="1">
      <alignment horizontal="left"/>
    </xf>
    <xf numFmtId="0" fontId="4" fillId="5" borderId="36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left"/>
    </xf>
    <xf numFmtId="0" fontId="4" fillId="3" borderId="38" xfId="0" applyFont="1" applyFill="1" applyBorder="1" applyAlignment="1">
      <alignment horizontal="left"/>
    </xf>
    <xf numFmtId="8" fontId="4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8" fontId="4" fillId="0" borderId="36" xfId="0" applyNumberFormat="1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5" borderId="3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8" fontId="4" fillId="0" borderId="37" xfId="0" applyNumberFormat="1" applyFont="1" applyBorder="1" applyAlignment="1">
      <alignment horizontal="left"/>
    </xf>
    <xf numFmtId="8" fontId="4" fillId="0" borderId="38" xfId="0" applyNumberFormat="1" applyFont="1" applyBorder="1" applyAlignment="1">
      <alignment horizontal="left"/>
    </xf>
    <xf numFmtId="0" fontId="4" fillId="5" borderId="38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28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left"/>
    </xf>
    <xf numFmtId="164" fontId="3" fillId="0" borderId="27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5916-8EEF-4FC4-BAA9-55E91DAEA322}">
  <dimension ref="B1:H41"/>
  <sheetViews>
    <sheetView workbookViewId="0">
      <selection activeCell="J11" sqref="J11"/>
    </sheetView>
  </sheetViews>
  <sheetFormatPr defaultRowHeight="14.5" x14ac:dyDescent="0.35"/>
  <sheetData>
    <row r="1" spans="2:8" ht="15" thickBot="1" x14ac:dyDescent="0.4"/>
    <row r="2" spans="2:8" ht="15" thickBot="1" x14ac:dyDescent="0.4">
      <c r="B2" s="111" t="s">
        <v>137</v>
      </c>
      <c r="C2" s="112"/>
      <c r="D2" s="112"/>
      <c r="E2" s="112"/>
      <c r="F2" s="112"/>
      <c r="G2" s="112"/>
      <c r="H2" s="113"/>
    </row>
    <row r="3" spans="2:8" ht="21.5" thickBot="1" x14ac:dyDescent="0.4">
      <c r="B3" s="90" t="s">
        <v>138</v>
      </c>
      <c r="C3" s="114"/>
      <c r="D3" s="115"/>
      <c r="E3" s="115"/>
      <c r="F3" s="115"/>
      <c r="G3" s="115"/>
      <c r="H3" s="116"/>
    </row>
    <row r="4" spans="2:8" ht="15" thickBot="1" x14ac:dyDescent="0.4">
      <c r="B4" s="91" t="s">
        <v>139</v>
      </c>
      <c r="C4" s="114"/>
      <c r="D4" s="115"/>
      <c r="E4" s="115"/>
      <c r="F4" s="115"/>
      <c r="G4" s="115"/>
      <c r="H4" s="116"/>
    </row>
    <row r="5" spans="2:8" ht="21.5" thickBot="1" x14ac:dyDescent="0.4">
      <c r="B5" s="90" t="s">
        <v>140</v>
      </c>
      <c r="C5" s="114"/>
      <c r="D5" s="115"/>
      <c r="E5" s="115"/>
      <c r="F5" s="115"/>
      <c r="G5" s="115"/>
      <c r="H5" s="116"/>
    </row>
    <row r="6" spans="2:8" ht="21.5" thickBot="1" x14ac:dyDescent="0.4">
      <c r="B6" s="90" t="s">
        <v>141</v>
      </c>
      <c r="C6" s="120"/>
      <c r="D6" s="121"/>
      <c r="E6" s="121"/>
      <c r="F6" s="121"/>
      <c r="G6" s="121"/>
      <c r="H6" s="122"/>
    </row>
    <row r="7" spans="2:8" ht="15" thickBot="1" x14ac:dyDescent="0.4">
      <c r="B7" s="90" t="s">
        <v>142</v>
      </c>
      <c r="C7" s="114"/>
      <c r="D7" s="115"/>
      <c r="E7" s="115"/>
      <c r="F7" s="115"/>
      <c r="G7" s="115"/>
      <c r="H7" s="116"/>
    </row>
    <row r="8" spans="2:8" ht="15" thickBot="1" x14ac:dyDescent="0.4">
      <c r="B8" s="90" t="s">
        <v>143</v>
      </c>
      <c r="C8" s="114"/>
      <c r="D8" s="115"/>
      <c r="E8" s="115"/>
      <c r="F8" s="115"/>
      <c r="G8" s="115"/>
      <c r="H8" s="116"/>
    </row>
    <row r="9" spans="2:8" ht="21.5" thickBot="1" x14ac:dyDescent="0.4">
      <c r="B9" s="92" t="s">
        <v>144</v>
      </c>
      <c r="C9" s="123"/>
      <c r="D9" s="124"/>
      <c r="E9" s="124"/>
      <c r="F9" s="124"/>
      <c r="G9" s="124"/>
      <c r="H9" s="125"/>
    </row>
    <row r="10" spans="2:8" ht="15" thickBot="1" x14ac:dyDescent="0.4">
      <c r="B10" s="126" t="s">
        <v>9</v>
      </c>
      <c r="C10" s="127"/>
      <c r="D10" s="127"/>
      <c r="E10" s="127"/>
      <c r="F10" s="127"/>
      <c r="G10" s="127"/>
      <c r="H10" s="128"/>
    </row>
    <row r="11" spans="2:8" ht="15" thickBot="1" x14ac:dyDescent="0.4">
      <c r="B11" s="129" t="s">
        <v>145</v>
      </c>
      <c r="C11" s="130"/>
      <c r="D11" s="130"/>
      <c r="E11" s="130"/>
      <c r="F11" s="130"/>
      <c r="G11" s="130"/>
      <c r="H11" s="131"/>
    </row>
    <row r="12" spans="2:8" ht="15" thickBot="1" x14ac:dyDescent="0.4">
      <c r="B12" s="132" t="s">
        <v>146</v>
      </c>
      <c r="C12" s="133"/>
      <c r="D12" s="133"/>
      <c r="E12" s="133"/>
      <c r="F12" s="133"/>
      <c r="G12" s="134"/>
      <c r="H12" s="93"/>
    </row>
    <row r="13" spans="2:8" ht="15" thickBot="1" x14ac:dyDescent="0.4">
      <c r="B13" s="135" t="s">
        <v>147</v>
      </c>
      <c r="C13" s="136"/>
      <c r="D13" s="136"/>
      <c r="E13" s="136"/>
      <c r="F13" s="136"/>
      <c r="G13" s="137"/>
      <c r="H13" s="94"/>
    </row>
    <row r="14" spans="2:8" ht="15" thickBot="1" x14ac:dyDescent="0.4">
      <c r="B14" s="135" t="s">
        <v>148</v>
      </c>
      <c r="C14" s="138"/>
      <c r="D14" s="138"/>
      <c r="E14" s="138"/>
      <c r="F14" s="138"/>
      <c r="G14" s="139"/>
      <c r="H14" s="94"/>
    </row>
    <row r="15" spans="2:8" ht="15" thickBot="1" x14ac:dyDescent="0.4">
      <c r="B15" s="117" t="s">
        <v>149</v>
      </c>
      <c r="C15" s="118"/>
      <c r="D15" s="118"/>
      <c r="E15" s="118"/>
      <c r="F15" s="118"/>
      <c r="G15" s="119"/>
      <c r="H15" s="95"/>
    </row>
    <row r="16" spans="2:8" ht="15" thickBot="1" x14ac:dyDescent="0.4">
      <c r="B16" s="50" t="s">
        <v>150</v>
      </c>
      <c r="C16" s="84"/>
      <c r="D16" s="84"/>
      <c r="E16" s="84"/>
      <c r="F16" s="84"/>
      <c r="G16" s="84"/>
      <c r="H16" s="96"/>
    </row>
    <row r="17" spans="2:8" ht="15" thickBot="1" x14ac:dyDescent="0.4">
      <c r="B17" s="97" t="s">
        <v>151</v>
      </c>
      <c r="C17" s="98"/>
      <c r="D17" s="98"/>
      <c r="E17" s="98"/>
      <c r="F17" s="98"/>
      <c r="G17" s="98"/>
      <c r="H17" s="99"/>
    </row>
    <row r="18" spans="2:8" ht="15" thickBot="1" x14ac:dyDescent="0.4">
      <c r="B18" s="146" t="s">
        <v>152</v>
      </c>
      <c r="C18" s="147"/>
      <c r="D18" s="147"/>
      <c r="E18" s="147"/>
      <c r="F18" s="147"/>
      <c r="G18" s="148"/>
      <c r="H18" s="100"/>
    </row>
    <row r="19" spans="2:8" ht="15" thickBot="1" x14ac:dyDescent="0.4">
      <c r="B19" s="50" t="s">
        <v>153</v>
      </c>
      <c r="C19" s="84"/>
      <c r="D19" s="84"/>
      <c r="E19" s="84"/>
      <c r="F19" s="84"/>
      <c r="G19" s="84"/>
      <c r="H19" s="96"/>
    </row>
    <row r="20" spans="2:8" ht="15" thickBot="1" x14ac:dyDescent="0.4">
      <c r="B20" s="97" t="s">
        <v>154</v>
      </c>
      <c r="C20" s="98"/>
      <c r="D20" s="98"/>
      <c r="E20" s="98"/>
      <c r="F20" s="98"/>
      <c r="G20" s="98"/>
      <c r="H20" s="94"/>
    </row>
    <row r="21" spans="2:8" ht="15" thickBot="1" x14ac:dyDescent="0.4">
      <c r="B21" s="146" t="s">
        <v>155</v>
      </c>
      <c r="C21" s="147"/>
      <c r="D21" s="147"/>
      <c r="E21" s="147"/>
      <c r="F21" s="147"/>
      <c r="G21" s="148"/>
      <c r="H21" s="100"/>
    </row>
    <row r="22" spans="2:8" ht="15" thickBot="1" x14ac:dyDescent="0.4">
      <c r="B22" s="50" t="s">
        <v>156</v>
      </c>
      <c r="C22" s="84"/>
      <c r="D22" s="84"/>
      <c r="E22" s="84"/>
      <c r="F22" s="84"/>
      <c r="G22" s="84"/>
      <c r="H22" s="96"/>
    </row>
    <row r="23" spans="2:8" ht="15" thickBot="1" x14ac:dyDescent="0.4">
      <c r="B23" s="97" t="s">
        <v>157</v>
      </c>
      <c r="C23" s="98"/>
      <c r="D23" s="98"/>
      <c r="E23" s="98"/>
      <c r="F23" s="98"/>
      <c r="G23" s="98"/>
      <c r="H23" s="94"/>
    </row>
    <row r="24" spans="2:8" ht="15" thickBot="1" x14ac:dyDescent="0.4">
      <c r="B24" s="146" t="s">
        <v>158</v>
      </c>
      <c r="C24" s="147"/>
      <c r="D24" s="147"/>
      <c r="E24" s="147"/>
      <c r="F24" s="147"/>
      <c r="G24" s="148"/>
      <c r="H24" s="100"/>
    </row>
    <row r="25" spans="2:8" ht="15" thickBot="1" x14ac:dyDescent="0.4">
      <c r="B25" s="50" t="s">
        <v>159</v>
      </c>
      <c r="C25" s="84"/>
      <c r="D25" s="84"/>
      <c r="E25" s="84"/>
      <c r="F25" s="84"/>
      <c r="G25" s="84"/>
      <c r="H25" s="96"/>
    </row>
    <row r="26" spans="2:8" ht="15" thickBot="1" x14ac:dyDescent="0.4">
      <c r="B26" s="97" t="s">
        <v>160</v>
      </c>
      <c r="C26" s="98"/>
      <c r="D26" s="98"/>
      <c r="E26" s="98"/>
      <c r="F26" s="98"/>
      <c r="G26" s="98"/>
      <c r="H26" s="94"/>
    </row>
    <row r="27" spans="2:8" ht="15" thickBot="1" x14ac:dyDescent="0.4">
      <c r="B27" s="146" t="s">
        <v>161</v>
      </c>
      <c r="C27" s="147"/>
      <c r="D27" s="147"/>
      <c r="E27" s="147"/>
      <c r="F27" s="147"/>
      <c r="G27" s="148"/>
      <c r="H27" s="100"/>
    </row>
    <row r="28" spans="2:8" ht="15" thickBot="1" x14ac:dyDescent="0.4">
      <c r="B28" s="50" t="s">
        <v>162</v>
      </c>
      <c r="C28" s="84"/>
      <c r="D28" s="84"/>
      <c r="E28" s="84"/>
      <c r="F28" s="84"/>
      <c r="G28" s="84"/>
      <c r="H28" s="96"/>
    </row>
    <row r="29" spans="2:8" ht="15" thickBot="1" x14ac:dyDescent="0.4">
      <c r="B29" s="97" t="s">
        <v>163</v>
      </c>
      <c r="C29" s="98"/>
      <c r="D29" s="98"/>
      <c r="E29" s="98"/>
      <c r="F29" s="98"/>
      <c r="G29" s="98"/>
      <c r="H29" s="94"/>
    </row>
    <row r="30" spans="2:8" ht="15" thickBot="1" x14ac:dyDescent="0.4">
      <c r="B30" s="146" t="s">
        <v>164</v>
      </c>
      <c r="C30" s="147"/>
      <c r="D30" s="147"/>
      <c r="E30" s="147"/>
      <c r="F30" s="147"/>
      <c r="G30" s="148"/>
      <c r="H30" s="100"/>
    </row>
    <row r="31" spans="2:8" ht="15" thickBot="1" x14ac:dyDescent="0.4">
      <c r="B31" s="50" t="s">
        <v>165</v>
      </c>
      <c r="C31" s="84"/>
      <c r="D31" s="84"/>
      <c r="E31" s="84"/>
      <c r="F31" s="84"/>
      <c r="G31" s="84"/>
      <c r="H31" s="96"/>
    </row>
    <row r="32" spans="2:8" ht="15" thickBot="1" x14ac:dyDescent="0.4">
      <c r="B32" s="97" t="s">
        <v>166</v>
      </c>
      <c r="C32" s="98"/>
      <c r="D32" s="98"/>
      <c r="E32" s="98"/>
      <c r="F32" s="98"/>
      <c r="G32" s="98"/>
      <c r="H32" s="94"/>
    </row>
    <row r="33" spans="2:8" ht="15" thickBot="1" x14ac:dyDescent="0.4">
      <c r="B33" s="146" t="s">
        <v>167</v>
      </c>
      <c r="C33" s="147"/>
      <c r="D33" s="147"/>
      <c r="E33" s="147"/>
      <c r="F33" s="147"/>
      <c r="G33" s="148"/>
      <c r="H33" s="100"/>
    </row>
    <row r="34" spans="2:8" ht="15" thickBot="1" x14ac:dyDescent="0.4">
      <c r="B34" s="140" t="s">
        <v>168</v>
      </c>
      <c r="C34" s="141"/>
      <c r="D34" s="141"/>
      <c r="E34" s="141"/>
      <c r="F34" s="141"/>
      <c r="G34" s="142"/>
      <c r="H34" s="101"/>
    </row>
    <row r="35" spans="2:8" ht="15" thickBot="1" x14ac:dyDescent="0.4">
      <c r="B35" s="126" t="s">
        <v>169</v>
      </c>
      <c r="C35" s="127"/>
      <c r="D35" s="127"/>
      <c r="E35" s="127"/>
      <c r="F35" s="127"/>
      <c r="G35" s="127"/>
      <c r="H35" s="128"/>
    </row>
    <row r="36" spans="2:8" ht="15" thickBot="1" x14ac:dyDescent="0.4">
      <c r="B36" s="50" t="s">
        <v>170</v>
      </c>
      <c r="C36" s="84"/>
      <c r="D36" s="84"/>
      <c r="E36" s="84"/>
      <c r="F36" s="84"/>
      <c r="G36" s="84"/>
      <c r="H36" s="96"/>
    </row>
    <row r="37" spans="2:8" ht="15" thickBot="1" x14ac:dyDescent="0.4">
      <c r="B37" s="97" t="s">
        <v>171</v>
      </c>
      <c r="C37" s="98"/>
      <c r="D37" s="98"/>
      <c r="E37" s="98"/>
      <c r="F37" s="98"/>
      <c r="G37" s="98"/>
      <c r="H37" s="99"/>
    </row>
    <row r="38" spans="2:8" ht="15" thickBot="1" x14ac:dyDescent="0.4">
      <c r="B38" s="143" t="s">
        <v>172</v>
      </c>
      <c r="C38" s="144"/>
      <c r="D38" s="144"/>
      <c r="E38" s="144"/>
      <c r="F38" s="144"/>
      <c r="G38" s="145"/>
      <c r="H38" s="102"/>
    </row>
    <row r="39" spans="2:8" ht="15" thickBot="1" x14ac:dyDescent="0.4">
      <c r="B39" s="126" t="s">
        <v>173</v>
      </c>
      <c r="C39" s="127"/>
      <c r="D39" s="127"/>
      <c r="E39" s="127"/>
      <c r="F39" s="127"/>
      <c r="G39" s="127"/>
      <c r="H39" s="128"/>
    </row>
    <row r="40" spans="2:8" ht="15" thickBot="1" x14ac:dyDescent="0.4">
      <c r="B40" s="103" t="s">
        <v>174</v>
      </c>
      <c r="C40" s="104"/>
      <c r="D40" s="104"/>
      <c r="E40" s="104"/>
      <c r="F40" s="104"/>
      <c r="G40" s="105"/>
      <c r="H40" s="106"/>
    </row>
    <row r="41" spans="2:8" ht="15" thickBot="1" x14ac:dyDescent="0.4">
      <c r="B41" s="107" t="s">
        <v>175</v>
      </c>
      <c r="C41" s="108"/>
      <c r="D41" s="108"/>
      <c r="E41" s="108"/>
      <c r="F41" s="108"/>
      <c r="G41" s="109"/>
      <c r="H41" s="110"/>
    </row>
  </sheetData>
  <mergeCells count="24">
    <mergeCell ref="B34:G34"/>
    <mergeCell ref="B35:H35"/>
    <mergeCell ref="B38:G38"/>
    <mergeCell ref="B39:H39"/>
    <mergeCell ref="B18:G18"/>
    <mergeCell ref="B21:G21"/>
    <mergeCell ref="B24:G24"/>
    <mergeCell ref="B27:G27"/>
    <mergeCell ref="B30:G30"/>
    <mergeCell ref="B33:G33"/>
    <mergeCell ref="B2:H2"/>
    <mergeCell ref="C3:H3"/>
    <mergeCell ref="B15:G15"/>
    <mergeCell ref="C4:H4"/>
    <mergeCell ref="C5:H5"/>
    <mergeCell ref="C6:H6"/>
    <mergeCell ref="C7:H7"/>
    <mergeCell ref="C8:H8"/>
    <mergeCell ref="C9:H9"/>
    <mergeCell ref="B10:H10"/>
    <mergeCell ref="B11:H11"/>
    <mergeCell ref="B12:G12"/>
    <mergeCell ref="B13:G13"/>
    <mergeCell ref="B14:G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D8C3-C298-4A95-A37F-E7251B980370}">
  <dimension ref="B1:H156"/>
  <sheetViews>
    <sheetView tabSelected="1" topLeftCell="A61" workbookViewId="0">
      <selection activeCell="D78" sqref="D78:H78"/>
    </sheetView>
  </sheetViews>
  <sheetFormatPr defaultRowHeight="14.5" x14ac:dyDescent="0.35"/>
  <cols>
    <col min="2" max="2" width="58.81640625" bestFit="1" customWidth="1"/>
    <col min="3" max="3" width="60.26953125" bestFit="1" customWidth="1"/>
    <col min="4" max="4" width="18.81640625" bestFit="1" customWidth="1"/>
    <col min="5" max="5" width="12" bestFit="1" customWidth="1"/>
    <col min="6" max="6" width="13.54296875" bestFit="1" customWidth="1"/>
    <col min="7" max="7" width="20.54296875" bestFit="1" customWidth="1"/>
    <col min="8" max="8" width="15.1796875" bestFit="1" customWidth="1"/>
  </cols>
  <sheetData>
    <row r="1" spans="2:8" ht="15" thickBot="1" x14ac:dyDescent="0.4"/>
    <row r="2" spans="2:8" ht="15" thickBot="1" x14ac:dyDescent="0.4">
      <c r="B2" s="149" t="s">
        <v>0</v>
      </c>
      <c r="C2" s="150"/>
      <c r="D2" s="150"/>
      <c r="E2" s="150"/>
      <c r="F2" s="150"/>
      <c r="G2" s="150"/>
      <c r="H2" s="151"/>
    </row>
    <row r="3" spans="2:8" ht="15" thickBot="1" x14ac:dyDescent="0.4">
      <c r="B3" s="1"/>
      <c r="C3" s="1"/>
      <c r="D3" s="1"/>
      <c r="E3" s="1"/>
      <c r="F3" s="1"/>
      <c r="G3" s="1"/>
      <c r="H3" s="1"/>
    </row>
    <row r="4" spans="2:8" ht="15" thickBot="1" x14ac:dyDescent="0.4">
      <c r="B4" s="2" t="s">
        <v>1</v>
      </c>
      <c r="C4" s="152" t="s">
        <v>2</v>
      </c>
      <c r="D4" s="153"/>
      <c r="E4" s="2" t="s">
        <v>3</v>
      </c>
      <c r="F4" s="2" t="s">
        <v>4</v>
      </c>
      <c r="G4" s="3" t="s">
        <v>5</v>
      </c>
      <c r="H4" s="3" t="s">
        <v>6</v>
      </c>
    </row>
    <row r="5" spans="2:8" x14ac:dyDescent="0.35">
      <c r="B5" s="4"/>
      <c r="C5" s="154"/>
      <c r="D5" s="154"/>
      <c r="E5" s="5" t="s">
        <v>7</v>
      </c>
      <c r="F5" s="6"/>
      <c r="G5" s="7"/>
      <c r="H5" s="7"/>
    </row>
    <row r="6" spans="2:8" ht="15" thickBot="1" x14ac:dyDescent="0.4">
      <c r="B6" s="8"/>
      <c r="C6" s="1"/>
      <c r="D6" s="9"/>
      <c r="E6" s="10"/>
      <c r="F6" s="10"/>
      <c r="G6" s="10"/>
      <c r="H6" s="10"/>
    </row>
    <row r="7" spans="2:8" x14ac:dyDescent="0.35">
      <c r="B7" s="8"/>
      <c r="C7" s="1"/>
      <c r="D7" s="11"/>
      <c r="E7" s="12" t="s">
        <v>8</v>
      </c>
      <c r="F7" s="10"/>
      <c r="G7" s="10"/>
      <c r="H7" s="10"/>
    </row>
    <row r="8" spans="2:8" ht="15" thickBot="1" x14ac:dyDescent="0.4">
      <c r="B8" s="8"/>
      <c r="C8" s="1"/>
      <c r="D8" s="11"/>
      <c r="E8" s="13"/>
      <c r="F8" s="10"/>
      <c r="G8" s="10"/>
      <c r="H8" s="10"/>
    </row>
    <row r="9" spans="2:8" ht="15" thickBot="1" x14ac:dyDescent="0.4">
      <c r="B9" s="14"/>
      <c r="C9" s="15"/>
      <c r="D9" s="15"/>
      <c r="E9" s="14"/>
      <c r="F9" s="14"/>
      <c r="G9" s="14"/>
      <c r="H9" s="14"/>
    </row>
    <row r="10" spans="2:8" ht="15" thickBot="1" x14ac:dyDescent="0.4">
      <c r="B10" s="1"/>
      <c r="C10" s="1"/>
      <c r="D10" s="1"/>
      <c r="E10" s="1"/>
      <c r="F10" s="1"/>
      <c r="G10" s="1"/>
      <c r="H10" s="1"/>
    </row>
    <row r="11" spans="2:8" ht="15" thickBot="1" x14ac:dyDescent="0.4">
      <c r="B11" s="149" t="s">
        <v>9</v>
      </c>
      <c r="C11" s="150"/>
      <c r="D11" s="150"/>
      <c r="E11" s="150"/>
      <c r="F11" s="150"/>
      <c r="G11" s="150"/>
      <c r="H11" s="151"/>
    </row>
    <row r="12" spans="2:8" ht="15" thickBot="1" x14ac:dyDescent="0.4">
      <c r="B12" s="1"/>
      <c r="C12" s="1"/>
      <c r="D12" s="1"/>
      <c r="E12" s="1"/>
      <c r="F12" s="1"/>
      <c r="G12" s="1"/>
      <c r="H12" s="1"/>
    </row>
    <row r="13" spans="2:8" ht="15" thickBot="1" x14ac:dyDescent="0.4">
      <c r="B13" s="155" t="s">
        <v>10</v>
      </c>
      <c r="C13" s="156"/>
      <c r="D13" s="156"/>
      <c r="E13" s="156"/>
      <c r="F13" s="156"/>
      <c r="G13" s="156"/>
      <c r="H13" s="16"/>
    </row>
    <row r="14" spans="2:8" ht="15" thickBot="1" x14ac:dyDescent="0.4">
      <c r="B14" s="11"/>
      <c r="C14" s="11"/>
      <c r="D14" s="11"/>
      <c r="E14" s="11"/>
      <c r="F14" s="11"/>
      <c r="G14" s="11"/>
      <c r="H14" s="1"/>
    </row>
    <row r="15" spans="2:8" ht="15" thickBot="1" x14ac:dyDescent="0.4">
      <c r="B15" s="11" t="s">
        <v>11</v>
      </c>
      <c r="C15" s="17"/>
      <c r="D15" s="18" t="s">
        <v>12</v>
      </c>
      <c r="E15" s="19">
        <v>118058.66</v>
      </c>
      <c r="F15" s="11"/>
      <c r="G15" s="18" t="s">
        <v>13</v>
      </c>
      <c r="H15" s="19">
        <f>E15*4</f>
        <v>472234.64</v>
      </c>
    </row>
    <row r="16" spans="2:8" ht="15" thickBot="1" x14ac:dyDescent="0.4">
      <c r="B16" s="1"/>
      <c r="C16" s="1"/>
      <c r="D16" s="1"/>
      <c r="E16" s="1"/>
      <c r="F16" s="1"/>
      <c r="G16" s="1"/>
      <c r="H16" s="1"/>
    </row>
    <row r="17" spans="2:8" ht="15" thickBot="1" x14ac:dyDescent="0.4">
      <c r="B17" s="2" t="s">
        <v>14</v>
      </c>
      <c r="C17" s="20" t="s">
        <v>2</v>
      </c>
      <c r="D17" s="2" t="s">
        <v>15</v>
      </c>
      <c r="E17" s="20" t="s">
        <v>16</v>
      </c>
      <c r="F17" s="2" t="s">
        <v>17</v>
      </c>
      <c r="G17" s="2" t="s">
        <v>18</v>
      </c>
      <c r="H17" s="21" t="s">
        <v>19</v>
      </c>
    </row>
    <row r="18" spans="2:8" ht="15" thickBot="1" x14ac:dyDescent="0.4">
      <c r="B18" s="22" t="s">
        <v>20</v>
      </c>
      <c r="C18" s="23" t="s">
        <v>21</v>
      </c>
      <c r="D18" s="24" t="s">
        <v>22</v>
      </c>
      <c r="E18" s="25" t="s">
        <v>23</v>
      </c>
      <c r="F18" s="26"/>
      <c r="G18" s="27"/>
      <c r="H18" s="28">
        <f>F18*G18</f>
        <v>0</v>
      </c>
    </row>
    <row r="19" spans="2:8" ht="15" thickBot="1" x14ac:dyDescent="0.4">
      <c r="B19" s="22" t="s">
        <v>20</v>
      </c>
      <c r="C19" s="23" t="s">
        <v>24</v>
      </c>
      <c r="D19" s="24" t="s">
        <v>22</v>
      </c>
      <c r="E19" s="25" t="s">
        <v>23</v>
      </c>
      <c r="F19" s="26"/>
      <c r="G19" s="27"/>
      <c r="H19" s="28">
        <f t="shared" ref="H19:H21" si="0">F19*G19</f>
        <v>0</v>
      </c>
    </row>
    <row r="20" spans="2:8" ht="15" thickBot="1" x14ac:dyDescent="0.4">
      <c r="B20" s="22" t="s">
        <v>20</v>
      </c>
      <c r="C20" s="23" t="s">
        <v>25</v>
      </c>
      <c r="D20" s="24" t="s">
        <v>26</v>
      </c>
      <c r="E20" s="25" t="s">
        <v>27</v>
      </c>
      <c r="F20" s="26"/>
      <c r="G20" s="27"/>
      <c r="H20" s="28">
        <f t="shared" si="0"/>
        <v>0</v>
      </c>
    </row>
    <row r="21" spans="2:8" ht="15" thickBot="1" x14ac:dyDescent="0.4">
      <c r="B21" s="22" t="s">
        <v>20</v>
      </c>
      <c r="C21" s="23" t="s">
        <v>28</v>
      </c>
      <c r="D21" s="24" t="s">
        <v>29</v>
      </c>
      <c r="E21" s="25" t="s">
        <v>30</v>
      </c>
      <c r="F21" s="26"/>
      <c r="G21" s="27"/>
      <c r="H21" s="28">
        <f t="shared" si="0"/>
        <v>0</v>
      </c>
    </row>
    <row r="22" spans="2:8" ht="15" thickBot="1" x14ac:dyDescent="0.4">
      <c r="B22" s="161" t="s">
        <v>31</v>
      </c>
      <c r="C22" s="162"/>
      <c r="D22" s="162"/>
      <c r="E22" s="162"/>
      <c r="F22" s="162"/>
      <c r="G22" s="162"/>
      <c r="H22" s="29">
        <f>SUM(H18:H21)</f>
        <v>0</v>
      </c>
    </row>
    <row r="23" spans="2:8" x14ac:dyDescent="0.35">
      <c r="B23" s="30"/>
      <c r="C23" s="1"/>
      <c r="D23" s="1"/>
      <c r="E23" s="1"/>
      <c r="F23" s="1"/>
      <c r="G23" s="1"/>
      <c r="H23" s="31"/>
    </row>
    <row r="24" spans="2:8" x14ac:dyDescent="0.35">
      <c r="B24" s="30" t="s">
        <v>32</v>
      </c>
      <c r="C24" s="30"/>
      <c r="D24" s="1"/>
      <c r="E24" s="1"/>
      <c r="F24" s="1"/>
      <c r="G24" s="1"/>
      <c r="H24" s="31"/>
    </row>
    <row r="25" spans="2:8" ht="15" thickBot="1" x14ac:dyDescent="0.4">
      <c r="B25" s="30"/>
      <c r="C25" s="1"/>
      <c r="D25" s="1"/>
      <c r="E25" s="1"/>
      <c r="F25" s="1"/>
      <c r="G25" s="1"/>
      <c r="H25" s="31"/>
    </row>
    <row r="26" spans="2:8" ht="15" thickBot="1" x14ac:dyDescent="0.4">
      <c r="B26" s="32" t="s">
        <v>14</v>
      </c>
      <c r="C26" s="33" t="s">
        <v>2</v>
      </c>
      <c r="D26" s="34" t="s">
        <v>15</v>
      </c>
      <c r="E26" s="33" t="s">
        <v>16</v>
      </c>
      <c r="F26" s="33" t="s">
        <v>17</v>
      </c>
      <c r="G26" s="34" t="s">
        <v>18</v>
      </c>
      <c r="H26" s="33" t="s">
        <v>19</v>
      </c>
    </row>
    <row r="27" spans="2:8" ht="15" thickBot="1" x14ac:dyDescent="0.4">
      <c r="B27" s="35" t="s">
        <v>33</v>
      </c>
      <c r="C27" s="22" t="s">
        <v>34</v>
      </c>
      <c r="D27" s="25" t="s">
        <v>35</v>
      </c>
      <c r="E27" s="24" t="s">
        <v>30</v>
      </c>
      <c r="F27" s="24"/>
      <c r="G27" s="36"/>
      <c r="H27" s="27">
        <f>F27*G27</f>
        <v>0</v>
      </c>
    </row>
    <row r="28" spans="2:8" ht="15" thickBot="1" x14ac:dyDescent="0.4">
      <c r="B28" s="161" t="s">
        <v>31</v>
      </c>
      <c r="C28" s="162"/>
      <c r="D28" s="162"/>
      <c r="E28" s="162"/>
      <c r="F28" s="162"/>
      <c r="G28" s="162"/>
      <c r="H28" s="37">
        <f>SUM(H27:H27)</f>
        <v>0</v>
      </c>
    </row>
    <row r="29" spans="2:8" x14ac:dyDescent="0.35">
      <c r="B29" s="1"/>
      <c r="C29" s="1"/>
      <c r="D29" s="9"/>
      <c r="E29" s="9"/>
      <c r="F29" s="9"/>
      <c r="G29" s="38"/>
      <c r="H29" s="38"/>
    </row>
    <row r="30" spans="2:8" x14ac:dyDescent="0.35">
      <c r="B30" s="11" t="s">
        <v>36</v>
      </c>
      <c r="C30" s="17"/>
      <c r="D30" s="11"/>
      <c r="E30" s="11"/>
      <c r="F30" s="11"/>
      <c r="G30" s="11"/>
      <c r="H30" s="1"/>
    </row>
    <row r="31" spans="2:8" ht="15" thickBot="1" x14ac:dyDescent="0.4">
      <c r="B31" s="1"/>
      <c r="C31" s="1"/>
      <c r="D31" s="1"/>
      <c r="E31" s="1"/>
      <c r="F31" s="1"/>
      <c r="G31" s="1"/>
      <c r="H31" s="1"/>
    </row>
    <row r="32" spans="2:8" ht="15" thickBot="1" x14ac:dyDescent="0.4">
      <c r="B32" s="32" t="s">
        <v>14</v>
      </c>
      <c r="C32" s="33" t="s">
        <v>2</v>
      </c>
      <c r="D32" s="39" t="s">
        <v>15</v>
      </c>
      <c r="E32" s="40" t="s">
        <v>16</v>
      </c>
      <c r="F32" s="33" t="s">
        <v>17</v>
      </c>
      <c r="G32" s="33" t="s">
        <v>18</v>
      </c>
      <c r="H32" s="33" t="s">
        <v>19</v>
      </c>
    </row>
    <row r="33" spans="2:8" ht="15" thickBot="1" x14ac:dyDescent="0.4">
      <c r="B33" s="41" t="s">
        <v>37</v>
      </c>
      <c r="C33" s="42" t="s">
        <v>38</v>
      </c>
      <c r="D33" s="43" t="s">
        <v>39</v>
      </c>
      <c r="E33" s="44" t="s">
        <v>40</v>
      </c>
      <c r="F33" s="45"/>
      <c r="G33" s="46"/>
      <c r="H33" s="46">
        <f>F33*G33</f>
        <v>0</v>
      </c>
    </row>
    <row r="34" spans="2:8" ht="15" thickBot="1" x14ac:dyDescent="0.4">
      <c r="B34" s="35" t="s">
        <v>37</v>
      </c>
      <c r="C34" s="22" t="s">
        <v>41</v>
      </c>
      <c r="D34" s="47" t="s">
        <v>42</v>
      </c>
      <c r="E34" s="48" t="s">
        <v>43</v>
      </c>
      <c r="F34" s="24"/>
      <c r="G34" s="27"/>
      <c r="H34" s="27">
        <f t="shared" ref="H34:H36" si="1">F34*G34</f>
        <v>0</v>
      </c>
    </row>
    <row r="35" spans="2:8" ht="15" thickBot="1" x14ac:dyDescent="0.4">
      <c r="B35" s="35" t="s">
        <v>37</v>
      </c>
      <c r="C35" s="22" t="s">
        <v>44</v>
      </c>
      <c r="D35" s="47" t="s">
        <v>45</v>
      </c>
      <c r="E35" s="48" t="s">
        <v>46</v>
      </c>
      <c r="F35" s="24"/>
      <c r="G35" s="27"/>
      <c r="H35" s="27">
        <f t="shared" si="1"/>
        <v>0</v>
      </c>
    </row>
    <row r="36" spans="2:8" ht="15" thickBot="1" x14ac:dyDescent="0.4">
      <c r="B36" s="41" t="s">
        <v>37</v>
      </c>
      <c r="C36" s="14" t="s">
        <v>47</v>
      </c>
      <c r="D36" s="43" t="s">
        <v>45</v>
      </c>
      <c r="E36" s="44" t="s">
        <v>46</v>
      </c>
      <c r="F36" s="45"/>
      <c r="G36" s="49"/>
      <c r="H36" s="46">
        <f t="shared" si="1"/>
        <v>0</v>
      </c>
    </row>
    <row r="37" spans="2:8" ht="15" thickBot="1" x14ac:dyDescent="0.4">
      <c r="B37" s="163" t="s">
        <v>31</v>
      </c>
      <c r="C37" s="164"/>
      <c r="D37" s="164"/>
      <c r="E37" s="164"/>
      <c r="F37" s="164"/>
      <c r="G37" s="164"/>
      <c r="H37" s="29">
        <f>SUM(H33:H36)</f>
        <v>0</v>
      </c>
    </row>
    <row r="38" spans="2:8" ht="15" thickBot="1" x14ac:dyDescent="0.4"/>
    <row r="39" spans="2:8" ht="15" thickBot="1" x14ac:dyDescent="0.4">
      <c r="B39" s="50" t="s">
        <v>48</v>
      </c>
      <c r="C39" s="51"/>
      <c r="D39" s="51"/>
      <c r="E39" s="51"/>
      <c r="F39" s="51"/>
      <c r="G39" s="51"/>
      <c r="H39" s="52">
        <f>H22+H28+H37</f>
        <v>0</v>
      </c>
    </row>
    <row r="40" spans="2:8" ht="15" thickBot="1" x14ac:dyDescent="0.4"/>
    <row r="41" spans="2:8" ht="15" thickBot="1" x14ac:dyDescent="0.4">
      <c r="B41" s="155" t="s">
        <v>49</v>
      </c>
      <c r="C41" s="156"/>
      <c r="D41" s="156"/>
      <c r="E41" s="156"/>
      <c r="F41" s="156"/>
      <c r="G41" s="156"/>
      <c r="H41" s="16"/>
    </row>
    <row r="42" spans="2:8" ht="15" thickBot="1" x14ac:dyDescent="0.4"/>
    <row r="43" spans="2:8" x14ac:dyDescent="0.35">
      <c r="B43" s="165" t="s">
        <v>2</v>
      </c>
      <c r="C43" s="166"/>
      <c r="D43" s="53" t="s">
        <v>50</v>
      </c>
      <c r="E43" s="54" t="s">
        <v>16</v>
      </c>
      <c r="F43" s="53" t="s">
        <v>17</v>
      </c>
      <c r="G43" s="54" t="s">
        <v>18</v>
      </c>
      <c r="H43" s="53" t="s">
        <v>19</v>
      </c>
    </row>
    <row r="44" spans="2:8" ht="15" thickBot="1" x14ac:dyDescent="0.4">
      <c r="B44" s="167" t="s">
        <v>51</v>
      </c>
      <c r="C44" s="168"/>
      <c r="D44" s="55" t="s">
        <v>52</v>
      </c>
      <c r="E44" s="56" t="s">
        <v>53</v>
      </c>
      <c r="F44" s="55"/>
      <c r="G44" s="57"/>
      <c r="H44" s="58">
        <f>F44*G44</f>
        <v>0</v>
      </c>
    </row>
    <row r="45" spans="2:8" ht="15" thickBot="1" x14ac:dyDescent="0.4">
      <c r="B45" s="157" t="s">
        <v>54</v>
      </c>
      <c r="C45" s="158"/>
      <c r="D45" s="24" t="s">
        <v>52</v>
      </c>
      <c r="E45" s="25" t="s">
        <v>53</v>
      </c>
      <c r="F45" s="24"/>
      <c r="G45" s="36"/>
      <c r="H45" s="27">
        <f t="shared" ref="H45:H47" si="2">F45*G45</f>
        <v>0</v>
      </c>
    </row>
    <row r="46" spans="2:8" ht="15" thickBot="1" x14ac:dyDescent="0.4">
      <c r="B46" s="157" t="s">
        <v>55</v>
      </c>
      <c r="C46" s="158"/>
      <c r="D46" s="24" t="s">
        <v>52</v>
      </c>
      <c r="E46" s="25" t="s">
        <v>53</v>
      </c>
      <c r="F46" s="45"/>
      <c r="G46" s="36"/>
      <c r="H46" s="27">
        <f t="shared" si="2"/>
        <v>0</v>
      </c>
    </row>
    <row r="47" spans="2:8" ht="15" thickBot="1" x14ac:dyDescent="0.4">
      <c r="B47" s="159" t="s">
        <v>56</v>
      </c>
      <c r="C47" s="160"/>
      <c r="D47" s="59" t="s">
        <v>52</v>
      </c>
      <c r="E47" s="60" t="s">
        <v>53</v>
      </c>
      <c r="F47" s="24"/>
      <c r="G47" s="61"/>
      <c r="H47" s="27">
        <f t="shared" si="2"/>
        <v>0</v>
      </c>
    </row>
    <row r="48" spans="2:8" ht="15" thickBot="1" x14ac:dyDescent="0.4">
      <c r="B48" s="161" t="s">
        <v>31</v>
      </c>
      <c r="C48" s="162"/>
      <c r="D48" s="162"/>
      <c r="E48" s="162"/>
      <c r="F48" s="162"/>
      <c r="G48" s="162"/>
      <c r="H48" s="37">
        <f>SUM(H44:H47)</f>
        <v>0</v>
      </c>
    </row>
    <row r="49" spans="2:8" ht="15" thickBot="1" x14ac:dyDescent="0.4"/>
    <row r="50" spans="2:8" ht="15" thickBot="1" x14ac:dyDescent="0.4">
      <c r="B50" s="50" t="s">
        <v>57</v>
      </c>
      <c r="C50" s="51"/>
      <c r="D50" s="51"/>
      <c r="E50" s="51"/>
      <c r="F50" s="51"/>
      <c r="G50" s="51"/>
      <c r="H50" s="52">
        <f>H48</f>
        <v>0</v>
      </c>
    </row>
    <row r="51" spans="2:8" ht="15" thickBot="1" x14ac:dyDescent="0.4"/>
    <row r="52" spans="2:8" ht="15" thickBot="1" x14ac:dyDescent="0.4">
      <c r="B52" s="155" t="s">
        <v>58</v>
      </c>
      <c r="C52" s="156"/>
      <c r="D52" s="156"/>
      <c r="E52" s="156"/>
      <c r="F52" s="156"/>
      <c r="G52" s="156"/>
      <c r="H52" s="16"/>
    </row>
    <row r="53" spans="2:8" ht="15" thickBot="1" x14ac:dyDescent="0.4"/>
    <row r="54" spans="2:8" ht="15" thickBot="1" x14ac:dyDescent="0.4">
      <c r="B54" s="149" t="s">
        <v>2</v>
      </c>
      <c r="C54" s="151"/>
      <c r="D54" s="34" t="s">
        <v>50</v>
      </c>
      <c r="E54" s="33" t="s">
        <v>16</v>
      </c>
      <c r="F54" s="34" t="s">
        <v>17</v>
      </c>
      <c r="G54" s="33" t="s">
        <v>18</v>
      </c>
      <c r="H54" s="62" t="s">
        <v>19</v>
      </c>
    </row>
    <row r="55" spans="2:8" ht="15" thickBot="1" x14ac:dyDescent="0.4">
      <c r="B55" s="179" t="s">
        <v>59</v>
      </c>
      <c r="C55" s="158"/>
      <c r="D55" s="25" t="s">
        <v>60</v>
      </c>
      <c r="E55" s="24" t="s">
        <v>53</v>
      </c>
      <c r="F55" s="25"/>
      <c r="G55" s="27"/>
      <c r="H55" s="28">
        <f>F55*G55</f>
        <v>0</v>
      </c>
    </row>
    <row r="56" spans="2:8" ht="15" thickBot="1" x14ac:dyDescent="0.4">
      <c r="B56" s="157" t="s">
        <v>61</v>
      </c>
      <c r="C56" s="158"/>
      <c r="D56" s="25" t="s">
        <v>62</v>
      </c>
      <c r="E56" s="24" t="s">
        <v>53</v>
      </c>
      <c r="F56" s="25"/>
      <c r="G56" s="27"/>
      <c r="H56" s="28">
        <f t="shared" ref="H56:H58" si="3">F56*G56</f>
        <v>0</v>
      </c>
    </row>
    <row r="57" spans="2:8" ht="15" thickBot="1" x14ac:dyDescent="0.4">
      <c r="B57" s="180" t="s">
        <v>63</v>
      </c>
      <c r="C57" s="181"/>
      <c r="D57" s="9" t="s">
        <v>64</v>
      </c>
      <c r="E57" s="45" t="s">
        <v>53</v>
      </c>
      <c r="F57" s="25"/>
      <c r="G57" s="46"/>
      <c r="H57" s="28">
        <f t="shared" si="3"/>
        <v>0</v>
      </c>
    </row>
    <row r="58" spans="2:8" ht="15" thickBot="1" x14ac:dyDescent="0.4">
      <c r="B58" s="63" t="s">
        <v>65</v>
      </c>
      <c r="C58" s="64"/>
      <c r="D58" s="25" t="s">
        <v>66</v>
      </c>
      <c r="E58" s="24" t="s">
        <v>53</v>
      </c>
      <c r="F58" s="25"/>
      <c r="G58" s="27"/>
      <c r="H58" s="28">
        <f t="shared" si="3"/>
        <v>0</v>
      </c>
    </row>
    <row r="59" spans="2:8" ht="15" thickBot="1" x14ac:dyDescent="0.4">
      <c r="B59" s="161" t="s">
        <v>31</v>
      </c>
      <c r="C59" s="162"/>
      <c r="D59" s="162"/>
      <c r="E59" s="162"/>
      <c r="F59" s="162"/>
      <c r="G59" s="162"/>
      <c r="H59" s="29">
        <f>SUM(H55:H58)</f>
        <v>0</v>
      </c>
    </row>
    <row r="60" spans="2:8" ht="15" thickBot="1" x14ac:dyDescent="0.4"/>
    <row r="61" spans="2:8" ht="15" thickBot="1" x14ac:dyDescent="0.4">
      <c r="B61" s="50" t="s">
        <v>67</v>
      </c>
      <c r="C61" s="51"/>
      <c r="D61" s="51"/>
      <c r="E61" s="51"/>
      <c r="F61" s="51"/>
      <c r="G61" s="51"/>
      <c r="H61" s="52">
        <f>H59</f>
        <v>0</v>
      </c>
    </row>
    <row r="62" spans="2:8" ht="15" thickBot="1" x14ac:dyDescent="0.4">
      <c r="B62" s="30"/>
      <c r="H62" s="31"/>
    </row>
    <row r="63" spans="2:8" ht="15" thickBot="1" x14ac:dyDescent="0.4">
      <c r="B63" s="155" t="s">
        <v>68</v>
      </c>
      <c r="C63" s="156"/>
      <c r="D63" s="156"/>
      <c r="E63" s="156"/>
      <c r="F63" s="156"/>
      <c r="G63" s="156"/>
      <c r="H63" s="16"/>
    </row>
    <row r="64" spans="2:8" ht="15" thickBot="1" x14ac:dyDescent="0.4"/>
    <row r="65" spans="2:8" x14ac:dyDescent="0.35">
      <c r="B65" s="165" t="s">
        <v>2</v>
      </c>
      <c r="C65" s="182"/>
      <c r="D65" s="53" t="s">
        <v>50</v>
      </c>
      <c r="E65" s="53" t="s">
        <v>16</v>
      </c>
      <c r="F65" s="53" t="s">
        <v>17</v>
      </c>
      <c r="G65" s="53" t="s">
        <v>18</v>
      </c>
      <c r="H65" s="65" t="s">
        <v>19</v>
      </c>
    </row>
    <row r="66" spans="2:8" ht="15" thickBot="1" x14ac:dyDescent="0.4">
      <c r="B66" s="169" t="s">
        <v>69</v>
      </c>
      <c r="C66" s="170"/>
      <c r="D66" s="66" t="s">
        <v>70</v>
      </c>
      <c r="E66" s="66" t="s">
        <v>53</v>
      </c>
      <c r="F66" s="66"/>
      <c r="G66" s="67"/>
      <c r="H66" s="68">
        <f>F66*G66</f>
        <v>0</v>
      </c>
    </row>
    <row r="67" spans="2:8" ht="15" thickBot="1" x14ac:dyDescent="0.4">
      <c r="B67" s="69" t="s">
        <v>31</v>
      </c>
      <c r="C67" s="70"/>
      <c r="D67" s="15"/>
      <c r="E67" s="15"/>
      <c r="F67" s="15"/>
      <c r="G67" s="15"/>
      <c r="H67" s="29">
        <f>SUM(H66:H66)</f>
        <v>0</v>
      </c>
    </row>
    <row r="68" spans="2:8" ht="15" thickBot="1" x14ac:dyDescent="0.4"/>
    <row r="69" spans="2:8" ht="15" thickBot="1" x14ac:dyDescent="0.4">
      <c r="B69" s="50" t="s">
        <v>71</v>
      </c>
      <c r="C69" s="51"/>
      <c r="D69" s="51"/>
      <c r="E69" s="51"/>
      <c r="F69" s="51"/>
      <c r="G69" s="51"/>
      <c r="H69" s="52">
        <f>H67</f>
        <v>0</v>
      </c>
    </row>
    <row r="70" spans="2:8" ht="15" thickBot="1" x14ac:dyDescent="0.4"/>
    <row r="71" spans="2:8" ht="15" thickBot="1" x14ac:dyDescent="0.4">
      <c r="B71" s="155" t="s">
        <v>72</v>
      </c>
      <c r="C71" s="156"/>
      <c r="D71" s="156"/>
      <c r="E71" s="156"/>
      <c r="F71" s="156"/>
      <c r="G71" s="156"/>
      <c r="H71" s="16"/>
    </row>
    <row r="72" spans="2:8" x14ac:dyDescent="0.35">
      <c r="B72" s="11"/>
      <c r="C72" s="11"/>
      <c r="D72" s="11"/>
      <c r="E72" s="11"/>
      <c r="F72" s="11"/>
      <c r="G72" s="11"/>
      <c r="H72" s="1"/>
    </row>
    <row r="73" spans="2:8" x14ac:dyDescent="0.35">
      <c r="B73" s="171" t="s">
        <v>73</v>
      </c>
      <c r="C73" s="171"/>
      <c r="D73" s="11"/>
      <c r="E73" s="11"/>
      <c r="F73" s="11"/>
      <c r="G73" s="11"/>
      <c r="H73" s="1"/>
    </row>
    <row r="74" spans="2:8" ht="15" thickBot="1" x14ac:dyDescent="0.4"/>
    <row r="75" spans="2:8" ht="15" thickBot="1" x14ac:dyDescent="0.4">
      <c r="B75" s="172" t="s">
        <v>74</v>
      </c>
      <c r="C75" s="173"/>
      <c r="D75" s="173"/>
      <c r="E75" s="173"/>
      <c r="F75" s="173"/>
      <c r="G75" s="173"/>
      <c r="H75" s="174"/>
    </row>
    <row r="76" spans="2:8" ht="15" thickBot="1" x14ac:dyDescent="0.4">
      <c r="B76" s="157" t="s">
        <v>75</v>
      </c>
      <c r="C76" s="175"/>
      <c r="D76" s="176"/>
      <c r="E76" s="177"/>
      <c r="F76" s="177"/>
      <c r="G76" s="177"/>
      <c r="H76" s="178"/>
    </row>
    <row r="77" spans="2:8" ht="15" thickBot="1" x14ac:dyDescent="0.4">
      <c r="B77" s="180" t="s">
        <v>76</v>
      </c>
      <c r="C77" s="196"/>
      <c r="D77" s="197"/>
      <c r="E77" s="198"/>
      <c r="F77" s="198"/>
      <c r="G77" s="198"/>
      <c r="H77" s="199"/>
    </row>
    <row r="78" spans="2:8" ht="15" thickBot="1" x14ac:dyDescent="0.4">
      <c r="B78" s="157" t="s">
        <v>77</v>
      </c>
      <c r="C78" s="175"/>
      <c r="D78" s="157"/>
      <c r="E78" s="175"/>
      <c r="F78" s="175"/>
      <c r="G78" s="175"/>
      <c r="H78" s="158"/>
    </row>
    <row r="79" spans="2:8" ht="15" thickBot="1" x14ac:dyDescent="0.4">
      <c r="B79" s="63" t="s">
        <v>78</v>
      </c>
      <c r="C79" s="71"/>
      <c r="D79" s="157"/>
      <c r="E79" s="175"/>
      <c r="F79" s="175"/>
      <c r="G79" s="175"/>
      <c r="H79" s="158"/>
    </row>
    <row r="80" spans="2:8" ht="15" thickBot="1" x14ac:dyDescent="0.4">
      <c r="B80" s="63" t="s">
        <v>79</v>
      </c>
      <c r="C80" s="71"/>
      <c r="D80" s="200"/>
      <c r="E80" s="201"/>
      <c r="F80" s="201"/>
      <c r="G80" s="201"/>
      <c r="H80" s="202"/>
    </row>
    <row r="81" spans="2:8" ht="15" thickBot="1" x14ac:dyDescent="0.4">
      <c r="B81" s="63" t="s">
        <v>80</v>
      </c>
      <c r="C81" s="71"/>
      <c r="D81" s="72"/>
      <c r="E81" s="25"/>
      <c r="F81" s="25"/>
      <c r="G81" s="36"/>
      <c r="H81" s="28"/>
    </row>
    <row r="82" spans="2:8" ht="15" thickBot="1" x14ac:dyDescent="0.4">
      <c r="B82" s="183" t="s">
        <v>81</v>
      </c>
      <c r="C82" s="184"/>
      <c r="D82" s="184"/>
      <c r="E82" s="184"/>
      <c r="F82" s="184"/>
      <c r="G82" s="184"/>
      <c r="H82" s="185"/>
    </row>
    <row r="83" spans="2:8" ht="15" thickBot="1" x14ac:dyDescent="0.4">
      <c r="B83" s="186" t="s">
        <v>82</v>
      </c>
      <c r="C83" s="187"/>
      <c r="D83" s="188">
        <f xml:space="preserve"> D76*20%</f>
        <v>0</v>
      </c>
      <c r="E83" s="189"/>
      <c r="F83" s="189"/>
      <c r="G83" s="189"/>
      <c r="H83" s="190"/>
    </row>
    <row r="84" spans="2:8" ht="15" thickBot="1" x14ac:dyDescent="0.4">
      <c r="B84" s="191" t="s">
        <v>83</v>
      </c>
      <c r="C84" s="192"/>
      <c r="D84" s="193">
        <f xml:space="preserve"> D76*8%</f>
        <v>0</v>
      </c>
      <c r="E84" s="194"/>
      <c r="F84" s="194"/>
      <c r="G84" s="194"/>
      <c r="H84" s="195"/>
    </row>
    <row r="85" spans="2:8" ht="15" thickBot="1" x14ac:dyDescent="0.4">
      <c r="B85" s="186" t="s">
        <v>84</v>
      </c>
      <c r="C85" s="187"/>
      <c r="D85" s="188">
        <f xml:space="preserve"> D76*3%</f>
        <v>0</v>
      </c>
      <c r="E85" s="189"/>
      <c r="F85" s="189"/>
      <c r="G85" s="189"/>
      <c r="H85" s="190"/>
    </row>
    <row r="86" spans="2:8" ht="15" thickBot="1" x14ac:dyDescent="0.4">
      <c r="B86" s="205" t="s">
        <v>85</v>
      </c>
      <c r="C86" s="206"/>
      <c r="D86" s="207">
        <f>SUM(D83:D85)</f>
        <v>0</v>
      </c>
      <c r="E86" s="208"/>
      <c r="F86" s="208"/>
      <c r="G86" s="208"/>
      <c r="H86" s="209"/>
    </row>
    <row r="87" spans="2:8" ht="15" thickBot="1" x14ac:dyDescent="0.4">
      <c r="B87" s="210" t="s">
        <v>86</v>
      </c>
      <c r="C87" s="211"/>
      <c r="D87" s="211"/>
      <c r="E87" s="211"/>
      <c r="F87" s="211"/>
      <c r="G87" s="211"/>
      <c r="H87" s="212"/>
    </row>
    <row r="88" spans="2:8" ht="15" thickBot="1" x14ac:dyDescent="0.4">
      <c r="B88" s="157" t="s">
        <v>87</v>
      </c>
      <c r="C88" s="158"/>
      <c r="D88" s="176">
        <f>D76*8.33%</f>
        <v>0</v>
      </c>
      <c r="E88" s="175"/>
      <c r="F88" s="175"/>
      <c r="G88" s="175"/>
      <c r="H88" s="158"/>
    </row>
    <row r="89" spans="2:8" ht="15" thickBot="1" x14ac:dyDescent="0.4">
      <c r="B89" s="157" t="s">
        <v>88</v>
      </c>
      <c r="C89" s="158"/>
      <c r="D89" s="176">
        <f>D76*8.33%</f>
        <v>0</v>
      </c>
      <c r="E89" s="175"/>
      <c r="F89" s="175"/>
      <c r="G89" s="175"/>
      <c r="H89" s="158"/>
    </row>
    <row r="90" spans="2:8" ht="15" thickBot="1" x14ac:dyDescent="0.4">
      <c r="B90" s="203" t="s">
        <v>89</v>
      </c>
      <c r="C90" s="204"/>
      <c r="D90" s="176">
        <f>D76*2.73%</f>
        <v>0</v>
      </c>
      <c r="E90" s="175"/>
      <c r="F90" s="175"/>
      <c r="G90" s="175"/>
      <c r="H90" s="158"/>
    </row>
    <row r="91" spans="2:8" ht="15" thickBot="1" x14ac:dyDescent="0.4">
      <c r="B91" s="203" t="s">
        <v>90</v>
      </c>
      <c r="C91" s="204"/>
      <c r="D91" s="176">
        <f>D76*1.66%*D81</f>
        <v>0</v>
      </c>
      <c r="E91" s="175"/>
      <c r="F91" s="175"/>
      <c r="G91" s="175"/>
      <c r="H91" s="158"/>
    </row>
    <row r="92" spans="2:8" ht="15" thickBot="1" x14ac:dyDescent="0.4">
      <c r="B92" s="203" t="s">
        <v>91</v>
      </c>
      <c r="C92" s="204"/>
      <c r="D92" s="176">
        <f>D76*0.1%</f>
        <v>0</v>
      </c>
      <c r="E92" s="175"/>
      <c r="F92" s="175"/>
      <c r="G92" s="175"/>
      <c r="H92" s="158"/>
    </row>
    <row r="93" spans="2:8" ht="15" thickBot="1" x14ac:dyDescent="0.4">
      <c r="B93" s="203" t="s">
        <v>92</v>
      </c>
      <c r="C93" s="204"/>
      <c r="D93" s="176">
        <f>D76*0.28%</f>
        <v>0</v>
      </c>
      <c r="E93" s="175"/>
      <c r="F93" s="175"/>
      <c r="G93" s="175"/>
      <c r="H93" s="158"/>
    </row>
    <row r="94" spans="2:8" ht="15" thickBot="1" x14ac:dyDescent="0.4">
      <c r="B94" s="203" t="s">
        <v>93</v>
      </c>
      <c r="C94" s="204"/>
      <c r="D94" s="176">
        <f>D76*0.03%*D81</f>
        <v>0</v>
      </c>
      <c r="E94" s="175"/>
      <c r="F94" s="175"/>
      <c r="G94" s="175"/>
      <c r="H94" s="158"/>
    </row>
    <row r="95" spans="2:8" ht="15" thickBot="1" x14ac:dyDescent="0.4">
      <c r="B95" s="213" t="s">
        <v>94</v>
      </c>
      <c r="C95" s="214"/>
      <c r="D95" s="215">
        <f>SUM(D88:H94)</f>
        <v>0</v>
      </c>
      <c r="E95" s="164"/>
      <c r="F95" s="164"/>
      <c r="G95" s="164"/>
      <c r="H95" s="216"/>
    </row>
    <row r="96" spans="2:8" ht="15" thickBot="1" x14ac:dyDescent="0.4">
      <c r="B96" s="210" t="s">
        <v>95</v>
      </c>
      <c r="C96" s="211"/>
      <c r="D96" s="211"/>
      <c r="E96" s="211"/>
      <c r="F96" s="211"/>
      <c r="G96" s="211"/>
      <c r="H96" s="212"/>
    </row>
    <row r="97" spans="2:8" ht="15" thickBot="1" x14ac:dyDescent="0.4">
      <c r="B97" s="186" t="s">
        <v>96</v>
      </c>
      <c r="C97" s="187"/>
      <c r="D97" s="176">
        <f>D76*0.69%</f>
        <v>0</v>
      </c>
      <c r="E97" s="177"/>
      <c r="F97" s="177"/>
      <c r="G97" s="177"/>
      <c r="H97" s="178"/>
    </row>
    <row r="98" spans="2:8" ht="15" thickBot="1" x14ac:dyDescent="0.4">
      <c r="B98" s="191" t="s">
        <v>97</v>
      </c>
      <c r="C98" s="192"/>
      <c r="D98" s="197">
        <f>D76*0.08%</f>
        <v>0</v>
      </c>
      <c r="E98" s="198"/>
      <c r="F98" s="198"/>
      <c r="G98" s="198"/>
      <c r="H98" s="199"/>
    </row>
    <row r="99" spans="2:8" ht="15" thickBot="1" x14ac:dyDescent="0.4">
      <c r="B99" s="186" t="s">
        <v>98</v>
      </c>
      <c r="C99" s="187"/>
      <c r="D99" s="176">
        <f>D76*3%</f>
        <v>0</v>
      </c>
      <c r="E99" s="177"/>
      <c r="F99" s="177"/>
      <c r="G99" s="177"/>
      <c r="H99" s="178"/>
    </row>
    <row r="100" spans="2:8" ht="15" thickBot="1" x14ac:dyDescent="0.4">
      <c r="B100" s="186" t="s">
        <v>99</v>
      </c>
      <c r="C100" s="187"/>
      <c r="D100" s="176">
        <f>D76*0.8%</f>
        <v>0</v>
      </c>
      <c r="E100" s="177"/>
      <c r="F100" s="177"/>
      <c r="G100" s="177"/>
      <c r="H100" s="178"/>
    </row>
    <row r="101" spans="2:8" ht="15" thickBot="1" x14ac:dyDescent="0.4">
      <c r="B101" s="218" t="s">
        <v>100</v>
      </c>
      <c r="C101" s="219"/>
      <c r="D101" s="220">
        <f>SUM(D97:H100)</f>
        <v>0</v>
      </c>
      <c r="E101" s="221"/>
      <c r="F101" s="221"/>
      <c r="G101" s="221"/>
      <c r="H101" s="222"/>
    </row>
    <row r="102" spans="2:8" ht="15" thickBot="1" x14ac:dyDescent="0.4">
      <c r="B102" s="210" t="s">
        <v>101</v>
      </c>
      <c r="C102" s="211"/>
      <c r="D102" s="211"/>
      <c r="E102" s="211"/>
      <c r="F102" s="211"/>
      <c r="G102" s="211"/>
      <c r="H102" s="212"/>
    </row>
    <row r="103" spans="2:8" ht="15" thickBot="1" x14ac:dyDescent="0.4">
      <c r="B103" s="186" t="s">
        <v>102</v>
      </c>
      <c r="C103" s="187"/>
      <c r="D103" s="176">
        <f>D76*7.91%</f>
        <v>0</v>
      </c>
      <c r="E103" s="177"/>
      <c r="F103" s="177"/>
      <c r="G103" s="177"/>
      <c r="H103" s="178"/>
    </row>
    <row r="104" spans="2:8" ht="15" thickBot="1" x14ac:dyDescent="0.4">
      <c r="B104" s="186" t="s">
        <v>103</v>
      </c>
      <c r="C104" s="187"/>
      <c r="D104" s="176">
        <f>D76*0.01%</f>
        <v>0</v>
      </c>
      <c r="E104" s="177"/>
      <c r="F104" s="177"/>
      <c r="G104" s="177"/>
      <c r="H104" s="178"/>
    </row>
    <row r="105" spans="2:8" ht="15" thickBot="1" x14ac:dyDescent="0.4">
      <c r="B105" s="186" t="s">
        <v>104</v>
      </c>
      <c r="C105" s="187"/>
      <c r="D105" s="176">
        <f>D76*0.01%</f>
        <v>0</v>
      </c>
      <c r="E105" s="177"/>
      <c r="F105" s="177"/>
      <c r="G105" s="177"/>
      <c r="H105" s="178"/>
    </row>
    <row r="106" spans="2:8" ht="15" thickBot="1" x14ac:dyDescent="0.4">
      <c r="B106" s="213" t="s">
        <v>105</v>
      </c>
      <c r="C106" s="217"/>
      <c r="D106" s="176">
        <f>SUM(D103:H105)</f>
        <v>0</v>
      </c>
      <c r="E106" s="177"/>
      <c r="F106" s="177"/>
      <c r="G106" s="177"/>
      <c r="H106" s="178"/>
    </row>
    <row r="107" spans="2:8" ht="15" thickBot="1" x14ac:dyDescent="0.4">
      <c r="B107" s="223" t="s">
        <v>106</v>
      </c>
      <c r="C107" s="224"/>
      <c r="D107" s="231">
        <f>D86+D95+D101+D106</f>
        <v>0</v>
      </c>
      <c r="E107" s="232"/>
      <c r="F107" s="232"/>
      <c r="G107" s="232"/>
      <c r="H107" s="233"/>
    </row>
    <row r="108" spans="2:8" ht="15" thickBot="1" x14ac:dyDescent="0.4">
      <c r="B108" s="234" t="s">
        <v>107</v>
      </c>
      <c r="C108" s="235"/>
      <c r="D108" s="231">
        <f>D76 +D107</f>
        <v>0</v>
      </c>
      <c r="E108" s="232"/>
      <c r="F108" s="232"/>
      <c r="G108" s="232"/>
      <c r="H108" s="233"/>
    </row>
    <row r="109" spans="2:8" ht="15" thickBot="1" x14ac:dyDescent="0.4">
      <c r="B109" s="223" t="s">
        <v>108</v>
      </c>
      <c r="C109" s="224"/>
      <c r="D109" s="231">
        <f>D108/220</f>
        <v>0</v>
      </c>
      <c r="E109" s="236"/>
      <c r="F109" s="236"/>
      <c r="G109" s="236"/>
      <c r="H109" s="237"/>
    </row>
    <row r="110" spans="2:8" ht="15" thickBot="1" x14ac:dyDescent="0.4">
      <c r="B110" s="223" t="s">
        <v>109</v>
      </c>
      <c r="C110" s="224"/>
      <c r="D110" s="225"/>
      <c r="E110" s="226"/>
      <c r="F110" s="226"/>
      <c r="G110" s="226"/>
      <c r="H110" s="227"/>
    </row>
    <row r="111" spans="2:8" ht="15" thickBot="1" x14ac:dyDescent="0.4">
      <c r="B111" s="171"/>
      <c r="C111" s="171"/>
      <c r="D111" s="228"/>
      <c r="E111" s="228"/>
      <c r="F111" s="228"/>
      <c r="G111" s="228"/>
      <c r="H111" s="228"/>
    </row>
    <row r="112" spans="2:8" ht="15" thickBot="1" x14ac:dyDescent="0.4">
      <c r="B112" s="229" t="s">
        <v>110</v>
      </c>
      <c r="C112" s="230"/>
      <c r="D112" s="73"/>
      <c r="E112" s="73"/>
      <c r="F112" s="73"/>
      <c r="G112" s="73"/>
      <c r="H112" s="74">
        <f>D109*D110</f>
        <v>0</v>
      </c>
    </row>
    <row r="114" spans="2:8" x14ac:dyDescent="0.35">
      <c r="B114" s="171" t="s">
        <v>111</v>
      </c>
      <c r="C114" s="171"/>
      <c r="D114" s="11"/>
      <c r="E114" s="11"/>
      <c r="F114" s="11"/>
      <c r="G114" s="11"/>
      <c r="H114" s="1"/>
    </row>
    <row r="115" spans="2:8" ht="15" thickBot="1" x14ac:dyDescent="0.4"/>
    <row r="116" spans="2:8" ht="15" thickBot="1" x14ac:dyDescent="0.4">
      <c r="B116" s="149" t="s">
        <v>74</v>
      </c>
      <c r="C116" s="150"/>
      <c r="D116" s="150"/>
      <c r="E116" s="150"/>
      <c r="F116" s="150"/>
      <c r="G116" s="150"/>
      <c r="H116" s="151"/>
    </row>
    <row r="117" spans="2:8" ht="15" thickBot="1" x14ac:dyDescent="0.4">
      <c r="B117" s="157" t="s">
        <v>75</v>
      </c>
      <c r="C117" s="158"/>
      <c r="D117" s="176"/>
      <c r="E117" s="177"/>
      <c r="F117" s="177"/>
      <c r="G117" s="177"/>
      <c r="H117" s="178"/>
    </row>
    <row r="118" spans="2:8" ht="15" thickBot="1" x14ac:dyDescent="0.4">
      <c r="B118" s="157" t="s">
        <v>76</v>
      </c>
      <c r="C118" s="158"/>
      <c r="D118" s="176"/>
      <c r="E118" s="177"/>
      <c r="F118" s="177"/>
      <c r="G118" s="177"/>
      <c r="H118" s="178"/>
    </row>
    <row r="119" spans="2:8" ht="15" thickBot="1" x14ac:dyDescent="0.4">
      <c r="B119" s="157" t="s">
        <v>77</v>
      </c>
      <c r="C119" s="158"/>
      <c r="D119" s="157"/>
      <c r="E119" s="175"/>
      <c r="F119" s="175"/>
      <c r="G119" s="175"/>
      <c r="H119" s="158"/>
    </row>
    <row r="120" spans="2:8" ht="15" thickBot="1" x14ac:dyDescent="0.4">
      <c r="B120" s="63" t="s">
        <v>78</v>
      </c>
      <c r="C120" s="64"/>
      <c r="D120" s="157"/>
      <c r="E120" s="175"/>
      <c r="F120" s="175"/>
      <c r="G120" s="175"/>
      <c r="H120" s="158"/>
    </row>
    <row r="121" spans="2:8" ht="15" thickBot="1" x14ac:dyDescent="0.4">
      <c r="B121" s="63" t="s">
        <v>79</v>
      </c>
      <c r="C121" s="64"/>
      <c r="D121" s="200"/>
      <c r="E121" s="201"/>
      <c r="F121" s="201"/>
      <c r="G121" s="201"/>
      <c r="H121" s="202"/>
    </row>
    <row r="122" spans="2:8" ht="15" thickBot="1" x14ac:dyDescent="0.4">
      <c r="B122" s="63" t="s">
        <v>80</v>
      </c>
      <c r="C122" s="64"/>
      <c r="D122" s="72"/>
      <c r="E122" s="25"/>
      <c r="F122" s="25"/>
      <c r="G122" s="36"/>
      <c r="H122" s="28"/>
    </row>
    <row r="123" spans="2:8" ht="15" thickBot="1" x14ac:dyDescent="0.4">
      <c r="B123" s="223" t="s">
        <v>112</v>
      </c>
      <c r="C123" s="238"/>
      <c r="D123" s="231">
        <f>D117+D118</f>
        <v>0</v>
      </c>
      <c r="E123" s="232"/>
      <c r="F123" s="232"/>
      <c r="G123" s="232"/>
      <c r="H123" s="233"/>
    </row>
    <row r="124" spans="2:8" ht="15" thickBot="1" x14ac:dyDescent="0.4">
      <c r="B124" s="223" t="s">
        <v>108</v>
      </c>
      <c r="C124" s="238"/>
      <c r="D124" s="231">
        <f>D123/220</f>
        <v>0</v>
      </c>
      <c r="E124" s="236"/>
      <c r="F124" s="236"/>
      <c r="G124" s="236"/>
      <c r="H124" s="237"/>
    </row>
    <row r="125" spans="2:8" ht="15" thickBot="1" x14ac:dyDescent="0.4">
      <c r="B125" s="223" t="s">
        <v>109</v>
      </c>
      <c r="C125" s="238"/>
      <c r="D125" s="225"/>
      <c r="E125" s="226"/>
      <c r="F125" s="226"/>
      <c r="G125" s="226"/>
      <c r="H125" s="227"/>
    </row>
    <row r="126" spans="2:8" ht="15" thickBot="1" x14ac:dyDescent="0.4">
      <c r="B126" s="171"/>
      <c r="C126" s="171"/>
      <c r="D126" s="228"/>
      <c r="E126" s="228"/>
      <c r="F126" s="228"/>
      <c r="G126" s="228"/>
      <c r="H126" s="228"/>
    </row>
    <row r="127" spans="2:8" ht="15" thickBot="1" x14ac:dyDescent="0.4">
      <c r="B127" s="229" t="s">
        <v>113</v>
      </c>
      <c r="C127" s="230"/>
      <c r="D127" s="73"/>
      <c r="E127" s="73"/>
      <c r="F127" s="73"/>
      <c r="G127" s="73"/>
      <c r="H127" s="74">
        <f>D124*D125</f>
        <v>0</v>
      </c>
    </row>
    <row r="128" spans="2:8" ht="15" thickBot="1" x14ac:dyDescent="0.4"/>
    <row r="129" spans="2:8" ht="15" thickBot="1" x14ac:dyDescent="0.4">
      <c r="B129" s="155" t="s">
        <v>114</v>
      </c>
      <c r="C129" s="156"/>
      <c r="D129" s="156"/>
      <c r="E129" s="156"/>
      <c r="F129" s="156"/>
      <c r="G129" s="156"/>
      <c r="H129" s="16"/>
    </row>
    <row r="130" spans="2:8" ht="15" thickBot="1" x14ac:dyDescent="0.4"/>
    <row r="131" spans="2:8" ht="15" thickBot="1" x14ac:dyDescent="0.4">
      <c r="B131" s="239" t="s">
        <v>2</v>
      </c>
      <c r="C131" s="240"/>
      <c r="D131" s="241"/>
      <c r="E131" s="75" t="s">
        <v>115</v>
      </c>
      <c r="F131" s="33" t="s">
        <v>17</v>
      </c>
      <c r="G131" s="150" t="s">
        <v>116</v>
      </c>
      <c r="H131" s="151"/>
    </row>
    <row r="132" spans="2:8" ht="15" thickBot="1" x14ac:dyDescent="0.4">
      <c r="B132" s="180" t="s">
        <v>117</v>
      </c>
      <c r="C132" s="196"/>
      <c r="D132" s="196"/>
      <c r="E132" s="76"/>
      <c r="F132" s="45"/>
      <c r="G132" s="242">
        <f>E132*F132</f>
        <v>0</v>
      </c>
      <c r="H132" s="243"/>
    </row>
    <row r="133" spans="2:8" ht="15" thickBot="1" x14ac:dyDescent="0.4">
      <c r="B133" s="157" t="s">
        <v>118</v>
      </c>
      <c r="C133" s="175"/>
      <c r="D133" s="175"/>
      <c r="E133" s="77"/>
      <c r="F133" s="24"/>
      <c r="G133" s="244">
        <f>E133*F133</f>
        <v>0</v>
      </c>
      <c r="H133" s="245"/>
    </row>
    <row r="134" spans="2:8" ht="15" thickBot="1" x14ac:dyDescent="0.4">
      <c r="B134" s="180" t="s">
        <v>119</v>
      </c>
      <c r="C134" s="196"/>
      <c r="D134" s="196"/>
      <c r="E134" s="76"/>
      <c r="F134" s="45"/>
      <c r="G134" s="242">
        <f>E134*F134</f>
        <v>0</v>
      </c>
      <c r="H134" s="243"/>
    </row>
    <row r="135" spans="2:8" ht="15" thickBot="1" x14ac:dyDescent="0.4">
      <c r="B135" s="157" t="s">
        <v>120</v>
      </c>
      <c r="C135" s="175"/>
      <c r="D135" s="175"/>
      <c r="E135" s="78"/>
      <c r="F135" s="24"/>
      <c r="G135" s="244">
        <f>E135*F135*D81</f>
        <v>0</v>
      </c>
      <c r="H135" s="245"/>
    </row>
    <row r="136" spans="2:8" ht="15" thickBot="1" x14ac:dyDescent="0.4">
      <c r="B136" s="157" t="s">
        <v>121</v>
      </c>
      <c r="C136" s="175"/>
      <c r="D136" s="175"/>
      <c r="E136" s="78"/>
      <c r="F136" s="24"/>
      <c r="G136" s="244">
        <f>E136*F136*D81</f>
        <v>0</v>
      </c>
      <c r="H136" s="245"/>
    </row>
    <row r="137" spans="2:8" ht="15" thickBot="1" x14ac:dyDescent="0.4">
      <c r="B137" s="79"/>
      <c r="C137" s="79"/>
      <c r="D137" s="79"/>
      <c r="E137" s="80"/>
      <c r="F137" s="81"/>
      <c r="G137" s="82"/>
      <c r="H137" s="81"/>
    </row>
    <row r="138" spans="2:8" ht="15" thickBot="1" x14ac:dyDescent="0.4">
      <c r="B138" s="229" t="s">
        <v>122</v>
      </c>
      <c r="C138" s="230"/>
      <c r="D138" s="230"/>
      <c r="E138" s="83"/>
      <c r="F138" s="84"/>
      <c r="G138" s="84"/>
      <c r="H138" s="85">
        <f>G132+G133+G134+G135+G136</f>
        <v>0</v>
      </c>
    </row>
    <row r="139" spans="2:8" ht="15" thickBot="1" x14ac:dyDescent="0.4"/>
    <row r="140" spans="2:8" ht="15" thickBot="1" x14ac:dyDescent="0.4">
      <c r="B140" s="149" t="s">
        <v>123</v>
      </c>
      <c r="C140" s="150"/>
      <c r="D140" s="150"/>
      <c r="E140" s="150"/>
      <c r="F140" s="150"/>
      <c r="G140" s="150"/>
      <c r="H140" s="151"/>
    </row>
    <row r="141" spans="2:8" ht="15" thickBot="1" x14ac:dyDescent="0.4"/>
    <row r="142" spans="2:8" ht="15" thickBot="1" x14ac:dyDescent="0.4">
      <c r="B142" s="155" t="s">
        <v>124</v>
      </c>
      <c r="C142" s="156"/>
      <c r="D142" s="156"/>
      <c r="E142" s="156"/>
      <c r="F142" s="156"/>
      <c r="G142" s="156"/>
      <c r="H142" s="16"/>
    </row>
    <row r="143" spans="2:8" ht="15" thickBot="1" x14ac:dyDescent="0.4"/>
    <row r="144" spans="2:8" ht="15" thickBot="1" x14ac:dyDescent="0.4">
      <c r="B144" s="149" t="s">
        <v>2</v>
      </c>
      <c r="C144" s="150"/>
      <c r="D144" s="150"/>
      <c r="E144" s="151"/>
      <c r="F144" s="33" t="s">
        <v>125</v>
      </c>
      <c r="G144" s="150" t="s">
        <v>126</v>
      </c>
      <c r="H144" s="151"/>
    </row>
    <row r="145" spans="2:8" ht="15" thickBot="1" x14ac:dyDescent="0.4">
      <c r="B145" s="191" t="s">
        <v>127</v>
      </c>
      <c r="C145" s="192"/>
      <c r="D145" s="192"/>
      <c r="E145" s="246"/>
      <c r="F145" s="86">
        <v>2.76E-2</v>
      </c>
      <c r="G145" s="242">
        <f>H5*F145</f>
        <v>0</v>
      </c>
      <c r="H145" s="243"/>
    </row>
    <row r="146" spans="2:8" ht="15" thickBot="1" x14ac:dyDescent="0.4">
      <c r="B146" s="186" t="s">
        <v>128</v>
      </c>
      <c r="C146" s="187"/>
      <c r="D146" s="187"/>
      <c r="E146" s="255"/>
      <c r="F146" s="87">
        <v>6.0000000000000001E-3</v>
      </c>
      <c r="G146" s="244">
        <f>H5*F146</f>
        <v>0</v>
      </c>
      <c r="H146" s="245"/>
    </row>
    <row r="147" spans="2:8" ht="15" thickBot="1" x14ac:dyDescent="0.4">
      <c r="B147" s="186" t="s">
        <v>129</v>
      </c>
      <c r="C147" s="187"/>
      <c r="D147" s="187"/>
      <c r="E147" s="255"/>
      <c r="F147" s="87">
        <v>2.87E-2</v>
      </c>
      <c r="G147" s="244">
        <f>H5*F147</f>
        <v>0</v>
      </c>
      <c r="H147" s="245"/>
    </row>
    <row r="148" spans="2:8" ht="15" thickBot="1" x14ac:dyDescent="0.4">
      <c r="B148" s="186" t="s">
        <v>130</v>
      </c>
      <c r="C148" s="187"/>
      <c r="D148" s="187"/>
      <c r="E148" s="255"/>
      <c r="F148" s="87">
        <v>2.9399999999999999E-2</v>
      </c>
      <c r="G148" s="244">
        <f>H5*F148</f>
        <v>0</v>
      </c>
      <c r="H148" s="245"/>
    </row>
    <row r="149" spans="2:8" ht="15" thickBot="1" x14ac:dyDescent="0.4">
      <c r="B149" s="247" t="s">
        <v>131</v>
      </c>
      <c r="C149" s="248"/>
      <c r="D149" s="248"/>
      <c r="E149" s="249"/>
      <c r="F149" s="88">
        <v>6.1156000000000002E-2</v>
      </c>
      <c r="G149" s="252">
        <f>H5*F149</f>
        <v>0</v>
      </c>
      <c r="H149" s="251"/>
    </row>
    <row r="150" spans="2:8" ht="15" thickBot="1" x14ac:dyDescent="0.4"/>
    <row r="151" spans="2:8" ht="15" thickBot="1" x14ac:dyDescent="0.4">
      <c r="B151" s="253" t="s">
        <v>132</v>
      </c>
      <c r="C151" s="254"/>
      <c r="D151" s="254"/>
      <c r="E151" s="83"/>
      <c r="F151" s="83"/>
      <c r="G151" s="83"/>
      <c r="H151" s="85">
        <f>G145+G146+G147+G148+G149</f>
        <v>0</v>
      </c>
    </row>
    <row r="152" spans="2:8" ht="15" thickBot="1" x14ac:dyDescent="0.4"/>
    <row r="153" spans="2:8" ht="15" thickBot="1" x14ac:dyDescent="0.4">
      <c r="B153" s="155" t="s">
        <v>133</v>
      </c>
      <c r="C153" s="156"/>
      <c r="D153" s="156"/>
      <c r="E153" s="156"/>
      <c r="F153" s="156"/>
      <c r="G153" s="156"/>
      <c r="H153" s="16"/>
    </row>
    <row r="154" spans="2:8" ht="15" thickBot="1" x14ac:dyDescent="0.4"/>
    <row r="155" spans="2:8" ht="15" thickBot="1" x14ac:dyDescent="0.4">
      <c r="B155" s="149" t="s">
        <v>2</v>
      </c>
      <c r="C155" s="150"/>
      <c r="D155" s="150"/>
      <c r="E155" s="151"/>
      <c r="F155" s="33" t="s">
        <v>134</v>
      </c>
      <c r="G155" s="149" t="s">
        <v>135</v>
      </c>
      <c r="H155" s="151"/>
    </row>
    <row r="156" spans="2:8" ht="15" thickBot="1" x14ac:dyDescent="0.4">
      <c r="B156" s="247" t="s">
        <v>136</v>
      </c>
      <c r="C156" s="248"/>
      <c r="D156" s="248"/>
      <c r="E156" s="249"/>
      <c r="F156" s="89" t="e">
        <f>G156*100/H5</f>
        <v>#DIV/0!</v>
      </c>
      <c r="G156" s="250">
        <f>H5-H39-H50-H61-H69-H112-H127-H138-H151</f>
        <v>0</v>
      </c>
      <c r="H156" s="251"/>
    </row>
  </sheetData>
  <mergeCells count="145">
    <mergeCell ref="B156:E156"/>
    <mergeCell ref="G156:H156"/>
    <mergeCell ref="B149:E149"/>
    <mergeCell ref="G149:H149"/>
    <mergeCell ref="B151:D151"/>
    <mergeCell ref="B153:G153"/>
    <mergeCell ref="B155:E155"/>
    <mergeCell ref="G155:H155"/>
    <mergeCell ref="B146:E146"/>
    <mergeCell ref="G146:H146"/>
    <mergeCell ref="B147:E147"/>
    <mergeCell ref="G147:H147"/>
    <mergeCell ref="B148:E148"/>
    <mergeCell ref="G148:H148"/>
    <mergeCell ref="B138:D138"/>
    <mergeCell ref="B140:H140"/>
    <mergeCell ref="B142:G142"/>
    <mergeCell ref="B144:E144"/>
    <mergeCell ref="G144:H144"/>
    <mergeCell ref="B145:E145"/>
    <mergeCell ref="G145:H145"/>
    <mergeCell ref="B134:D134"/>
    <mergeCell ref="G134:H134"/>
    <mergeCell ref="B135:D135"/>
    <mergeCell ref="G135:H135"/>
    <mergeCell ref="B136:D136"/>
    <mergeCell ref="G136:H136"/>
    <mergeCell ref="B131:D131"/>
    <mergeCell ref="G131:H131"/>
    <mergeCell ref="B132:D132"/>
    <mergeCell ref="G132:H132"/>
    <mergeCell ref="B133:D133"/>
    <mergeCell ref="G133:H133"/>
    <mergeCell ref="B125:C125"/>
    <mergeCell ref="D125:H125"/>
    <mergeCell ref="B126:C126"/>
    <mergeCell ref="D126:H126"/>
    <mergeCell ref="B127:C127"/>
    <mergeCell ref="B129:G129"/>
    <mergeCell ref="D120:H120"/>
    <mergeCell ref="D121:H121"/>
    <mergeCell ref="B123:C123"/>
    <mergeCell ref="D123:H123"/>
    <mergeCell ref="B124:C124"/>
    <mergeCell ref="D124:H124"/>
    <mergeCell ref="B116:H116"/>
    <mergeCell ref="B117:C117"/>
    <mergeCell ref="D117:H117"/>
    <mergeCell ref="B118:C118"/>
    <mergeCell ref="D118:H118"/>
    <mergeCell ref="B119:C119"/>
    <mergeCell ref="D119:H119"/>
    <mergeCell ref="B110:C110"/>
    <mergeCell ref="D110:H110"/>
    <mergeCell ref="B111:C111"/>
    <mergeCell ref="D111:H111"/>
    <mergeCell ref="B112:C112"/>
    <mergeCell ref="B114:C114"/>
    <mergeCell ref="B107:C107"/>
    <mergeCell ref="D107:H107"/>
    <mergeCell ref="B108:C108"/>
    <mergeCell ref="D108:H108"/>
    <mergeCell ref="B109:C109"/>
    <mergeCell ref="D109:H109"/>
    <mergeCell ref="B104:C104"/>
    <mergeCell ref="D104:H104"/>
    <mergeCell ref="B105:C105"/>
    <mergeCell ref="D105:H105"/>
    <mergeCell ref="B106:C106"/>
    <mergeCell ref="D106:H106"/>
    <mergeCell ref="B100:C100"/>
    <mergeCell ref="D100:H100"/>
    <mergeCell ref="B101:C101"/>
    <mergeCell ref="D101:H101"/>
    <mergeCell ref="B102:H102"/>
    <mergeCell ref="B103:C103"/>
    <mergeCell ref="D103:H103"/>
    <mergeCell ref="B96:H96"/>
    <mergeCell ref="B97:C97"/>
    <mergeCell ref="D97:H97"/>
    <mergeCell ref="B98:C98"/>
    <mergeCell ref="D98:H98"/>
    <mergeCell ref="B99:C99"/>
    <mergeCell ref="D99:H99"/>
    <mergeCell ref="B93:C93"/>
    <mergeCell ref="D93:H93"/>
    <mergeCell ref="B94:C94"/>
    <mergeCell ref="D94:H94"/>
    <mergeCell ref="B95:C95"/>
    <mergeCell ref="D95:H95"/>
    <mergeCell ref="B90:C90"/>
    <mergeCell ref="D90:H90"/>
    <mergeCell ref="B91:C91"/>
    <mergeCell ref="D91:H91"/>
    <mergeCell ref="B92:C92"/>
    <mergeCell ref="D92:H92"/>
    <mergeCell ref="B86:C86"/>
    <mergeCell ref="D86:H86"/>
    <mergeCell ref="B87:H87"/>
    <mergeCell ref="B88:C88"/>
    <mergeCell ref="D88:H88"/>
    <mergeCell ref="B89:C89"/>
    <mergeCell ref="D89:H89"/>
    <mergeCell ref="B82:H82"/>
    <mergeCell ref="B83:C83"/>
    <mergeCell ref="D83:H83"/>
    <mergeCell ref="B84:C84"/>
    <mergeCell ref="D84:H84"/>
    <mergeCell ref="B85:C85"/>
    <mergeCell ref="D85:H85"/>
    <mergeCell ref="B77:C77"/>
    <mergeCell ref="D77:H77"/>
    <mergeCell ref="B78:C78"/>
    <mergeCell ref="D78:H78"/>
    <mergeCell ref="D79:H79"/>
    <mergeCell ref="D80:H80"/>
    <mergeCell ref="B71:G71"/>
    <mergeCell ref="B73:C73"/>
    <mergeCell ref="B75:H75"/>
    <mergeCell ref="B76:C76"/>
    <mergeCell ref="D76:H76"/>
    <mergeCell ref="B55:C55"/>
    <mergeCell ref="B56:C56"/>
    <mergeCell ref="B57:C57"/>
    <mergeCell ref="B59:G59"/>
    <mergeCell ref="B63:G63"/>
    <mergeCell ref="B65:C65"/>
    <mergeCell ref="B52:G52"/>
    <mergeCell ref="B54:C54"/>
    <mergeCell ref="B22:G22"/>
    <mergeCell ref="B28:G28"/>
    <mergeCell ref="B37:G37"/>
    <mergeCell ref="B41:G41"/>
    <mergeCell ref="B43:C43"/>
    <mergeCell ref="B44:C44"/>
    <mergeCell ref="B66:C66"/>
    <mergeCell ref="B2:H2"/>
    <mergeCell ref="C4:D4"/>
    <mergeCell ref="C5:D5"/>
    <mergeCell ref="B11:H11"/>
    <mergeCell ref="B13:G13"/>
    <mergeCell ref="B45:C45"/>
    <mergeCell ref="B46:C46"/>
    <mergeCell ref="B47:C47"/>
    <mergeCell ref="B48:G48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C0F8C42EE003449796F1B6BA9F5D59" ma:contentTypeVersion="9" ma:contentTypeDescription="Crie um novo documento." ma:contentTypeScope="" ma:versionID="db919d2ed98a33bc6cb9298aab239fea">
  <xsd:schema xmlns:xsd="http://www.w3.org/2001/XMLSchema" xmlns:xs="http://www.w3.org/2001/XMLSchema" xmlns:p="http://schemas.microsoft.com/office/2006/metadata/properties" xmlns:ns3="e9233e53-0aba-4e93-a8dc-21d424d3264a" targetNamespace="http://schemas.microsoft.com/office/2006/metadata/properties" ma:root="true" ma:fieldsID="b2fd6a6850469bbbda96905674519de8" ns3:_="">
    <xsd:import namespace="e9233e53-0aba-4e93-a8dc-21d424d3264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33e53-0aba-4e93-a8dc-21d424d3264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33e53-0aba-4e93-a8dc-21d424d3264a" xsi:nil="true"/>
  </documentManagement>
</p:properties>
</file>

<file path=customXml/itemProps1.xml><?xml version="1.0" encoding="utf-8"?>
<ds:datastoreItem xmlns:ds="http://schemas.openxmlformats.org/officeDocument/2006/customXml" ds:itemID="{88237EE2-9963-4C39-8368-702CAC441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33e53-0aba-4e93-a8dc-21d424d32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0969D-FD5D-477E-863D-EC6FF677B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D1F660-72A6-4006-9D88-5FDB8211CC9F}">
  <ds:schemaRefs>
    <ds:schemaRef ds:uri="http://purl.org/dc/elements/1.1/"/>
    <ds:schemaRef ds:uri="e9233e53-0aba-4e93-a8dc-21d424d3264a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Quadro resumo</vt:lpstr>
      <vt:lpstr>Detalhamento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Raquel Marques de Faria</dc:creator>
  <cp:lastModifiedBy>Pedro Brito Candido Ferreira</cp:lastModifiedBy>
  <dcterms:created xsi:type="dcterms:W3CDTF">2025-08-13T18:15:55Z</dcterms:created>
  <dcterms:modified xsi:type="dcterms:W3CDTF">2025-08-14T13:10:34Z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0x010100A7C0F8C42EE003449796F1B6BA9F5D59</vt:lpwstr>
  </property>
</Properties>
</file>